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apanema\Desktop\PL62_2018_TERCEIRIZACAO\doctos enviada a interessado\planilhas\"/>
    </mc:Choice>
  </mc:AlternateContent>
  <bookViews>
    <workbookView xWindow="0" yWindow="0" windowWidth="24000" windowHeight="10185" firstSheet="4" activeTab="6"/>
  </bookViews>
  <sheets>
    <sheet name="RESUMO GERAL LIMPEZA IMPOSTO CD" sheetId="29" state="hidden" r:id="rId1"/>
    <sheet name="RESUMO GERAL APOIO IMPOSTO CD" sheetId="30" state="hidden" r:id="rId2"/>
    <sheet name="RESUMO GERAL LIMPEZA IMPOSTO CL" sheetId="27" state="hidden" r:id="rId3"/>
    <sheet name="RESUMO GERAL APOIO IMPOSTO CL" sheetId="28" state="hidden" r:id="rId4"/>
    <sheet name="RESUMO GERAL LIMPEZA" sheetId="26" r:id="rId5"/>
    <sheet name="RESUMO GERAL APOIO" sheetId="25" r:id="rId6"/>
    <sheet name="LANCES DO PREGÃO" sheetId="22" r:id="rId7"/>
    <sheet name="INSTRUÇÃO" sheetId="2" r:id="rId8"/>
  </sheets>
  <externalReferences>
    <externalReference r:id="rId9"/>
    <externalReference r:id="rId10"/>
  </externalReferences>
  <definedNames>
    <definedName name="_xlnm._FilterDatabase" localSheetId="5" hidden="1">'RESUMO GERAL APOIO'!$A$5:$CB$192</definedName>
    <definedName name="_xlnm._FilterDatabase" localSheetId="1" hidden="1">'RESUMO GERAL APOIO IMPOSTO CD'!$A$5:$CB$192</definedName>
    <definedName name="_xlnm._FilterDatabase" localSheetId="3" hidden="1">'RESUMO GERAL APOIO IMPOSTO CL'!$A$5:$CB$192</definedName>
    <definedName name="_xlnm._FilterDatabase" localSheetId="4" hidden="1">'RESUMO GERAL LIMPEZA'!$A$4:$CB$170</definedName>
    <definedName name="_xlnm._FilterDatabase" localSheetId="0" hidden="1">'RESUMO GERAL LIMPEZA IMPOSTO CD'!$A$4:$CB$170</definedName>
    <definedName name="_xlnm._FilterDatabase" localSheetId="2" hidden="1">'RESUMO GERAL LIMPEZA IMPOSTO CL'!$A$4:$CB$170</definedName>
  </definedNames>
  <calcPr calcId="162913"/>
</workbook>
</file>

<file path=xl/calcChain.xml><?xml version="1.0" encoding="utf-8"?>
<calcChain xmlns="http://schemas.openxmlformats.org/spreadsheetml/2006/main">
  <c r="Q6" i="22" l="1"/>
  <c r="Q4" i="22" s="1"/>
  <c r="F6" i="22"/>
  <c r="E6" i="22"/>
  <c r="O4" i="22"/>
  <c r="G4" i="22"/>
  <c r="F4" i="22"/>
  <c r="E4" i="22"/>
  <c r="BM192" i="30"/>
  <c r="BN193" i="30" s="1"/>
  <c r="BM190" i="30"/>
  <c r="BL190" i="30"/>
  <c r="BK190" i="30"/>
  <c r="BJ190" i="30"/>
  <c r="BI190" i="30"/>
  <c r="BH190" i="30"/>
  <c r="BG190" i="30"/>
  <c r="BF190" i="30"/>
  <c r="BE190" i="30"/>
  <c r="BD190" i="30"/>
  <c r="BC190" i="30"/>
  <c r="BB190" i="30"/>
  <c r="BA190" i="30"/>
  <c r="AZ190" i="30"/>
  <c r="AY190" i="30"/>
  <c r="AX190" i="30"/>
  <c r="AW190" i="30"/>
  <c r="AV190" i="30"/>
  <c r="AU190" i="30"/>
  <c r="AT190" i="30"/>
  <c r="AS190" i="30"/>
  <c r="AR190" i="30"/>
  <c r="AQ190" i="30"/>
  <c r="AP190" i="30"/>
  <c r="AO190" i="30"/>
  <c r="AN190" i="30"/>
  <c r="AM190" i="30"/>
  <c r="AL190" i="30"/>
  <c r="AK190" i="30"/>
  <c r="AJ190" i="30"/>
  <c r="AI190" i="30"/>
  <c r="AH190" i="30"/>
  <c r="AG190" i="30"/>
  <c r="AF190" i="30"/>
  <c r="AE190" i="30"/>
  <c r="AD190" i="30"/>
  <c r="AC190" i="30"/>
  <c r="AB190" i="30"/>
  <c r="AA190" i="30"/>
  <c r="Z190" i="30"/>
  <c r="Y190" i="30"/>
  <c r="X190" i="30"/>
  <c r="W190" i="30"/>
  <c r="V190" i="30"/>
  <c r="U190" i="30"/>
  <c r="T190" i="30"/>
  <c r="S190" i="30"/>
  <c r="R190" i="30"/>
  <c r="Q190" i="30"/>
  <c r="P190" i="30"/>
  <c r="O190" i="30"/>
  <c r="N190" i="30"/>
  <c r="M190" i="30"/>
  <c r="L190" i="30"/>
  <c r="K190" i="30"/>
  <c r="J190" i="30"/>
  <c r="I190" i="30"/>
  <c r="H190" i="30"/>
  <c r="G190" i="30"/>
  <c r="CB189" i="30"/>
  <c r="CA189" i="30"/>
  <c r="BZ189" i="30"/>
  <c r="CB188" i="30"/>
  <c r="CA188" i="30"/>
  <c r="BZ188" i="30"/>
  <c r="CB187" i="30"/>
  <c r="CA187" i="30"/>
  <c r="BZ187" i="30"/>
  <c r="CB186" i="30"/>
  <c r="CA186" i="30"/>
  <c r="BZ186" i="30"/>
  <c r="CB185" i="30"/>
  <c r="CA185" i="30"/>
  <c r="BZ185" i="30"/>
  <c r="CB184" i="30"/>
  <c r="CA184" i="30"/>
  <c r="BZ184" i="30"/>
  <c r="CB183" i="30"/>
  <c r="CA183" i="30"/>
  <c r="BZ183" i="30"/>
  <c r="CB182" i="30"/>
  <c r="CA182" i="30"/>
  <c r="BZ182" i="30"/>
  <c r="CB181" i="30"/>
  <c r="CA181" i="30"/>
  <c r="BZ181" i="30"/>
  <c r="CB180" i="30"/>
  <c r="CA180" i="30"/>
  <c r="BZ180" i="30"/>
  <c r="CB179" i="30"/>
  <c r="CA179" i="30"/>
  <c r="BZ179" i="30"/>
  <c r="CB178" i="30"/>
  <c r="CA178" i="30"/>
  <c r="BZ178" i="30"/>
  <c r="CB177" i="30"/>
  <c r="CA177" i="30"/>
  <c r="BZ177" i="30"/>
  <c r="CB176" i="30"/>
  <c r="CA176" i="30"/>
  <c r="BZ176" i="30"/>
  <c r="CB175" i="30"/>
  <c r="CA175" i="30"/>
  <c r="BZ175" i="30"/>
  <c r="CB174" i="30"/>
  <c r="CA174" i="30"/>
  <c r="BZ174" i="30"/>
  <c r="CB173" i="30"/>
  <c r="CA173" i="30"/>
  <c r="BZ173" i="30"/>
  <c r="CB172" i="30"/>
  <c r="CA172" i="30"/>
  <c r="BZ172" i="30"/>
  <c r="CB171" i="30"/>
  <c r="CA171" i="30"/>
  <c r="BZ171" i="30"/>
  <c r="CB170" i="30"/>
  <c r="CA170" i="30"/>
  <c r="BZ170" i="30"/>
  <c r="CB169" i="30"/>
  <c r="CA169" i="30"/>
  <c r="BZ169" i="30"/>
  <c r="CB168" i="30"/>
  <c r="CA168" i="30"/>
  <c r="BZ168" i="30"/>
  <c r="CB167" i="30"/>
  <c r="CA167" i="30"/>
  <c r="BZ167" i="30"/>
  <c r="CB166" i="30"/>
  <c r="CA166" i="30"/>
  <c r="BZ166" i="30"/>
  <c r="BT166" i="30"/>
  <c r="CB165" i="30"/>
  <c r="CA165" i="30"/>
  <c r="BZ165" i="30"/>
  <c r="CB164" i="30"/>
  <c r="CA164" i="30"/>
  <c r="BZ164" i="30"/>
  <c r="CB163" i="30"/>
  <c r="CA163" i="30"/>
  <c r="BZ163" i="30"/>
  <c r="CB162" i="30"/>
  <c r="CA162" i="30"/>
  <c r="BZ162" i="30"/>
  <c r="CB161" i="30"/>
  <c r="CA161" i="30"/>
  <c r="BZ161" i="30"/>
  <c r="CB160" i="30"/>
  <c r="CA160" i="30"/>
  <c r="BZ160" i="30"/>
  <c r="CB159" i="30"/>
  <c r="CA159" i="30"/>
  <c r="BZ159" i="30"/>
  <c r="CB158" i="30"/>
  <c r="CA158" i="30"/>
  <c r="BZ158" i="30"/>
  <c r="BT158" i="30"/>
  <c r="CB157" i="30"/>
  <c r="CA157" i="30"/>
  <c r="BZ157" i="30"/>
  <c r="CB156" i="30"/>
  <c r="CA156" i="30"/>
  <c r="BZ156" i="30"/>
  <c r="CB155" i="30"/>
  <c r="CA155" i="30"/>
  <c r="BZ155" i="30"/>
  <c r="CB154" i="30"/>
  <c r="CA154" i="30"/>
  <c r="BZ154" i="30"/>
  <c r="CB153" i="30"/>
  <c r="CA153" i="30"/>
  <c r="BZ153" i="30"/>
  <c r="CB152" i="30"/>
  <c r="CA152" i="30"/>
  <c r="BZ152" i="30"/>
  <c r="CB151" i="30"/>
  <c r="CA151" i="30"/>
  <c r="BZ151" i="30"/>
  <c r="CB150" i="30"/>
  <c r="CA150" i="30"/>
  <c r="BZ150" i="30"/>
  <c r="CB149" i="30"/>
  <c r="CA149" i="30"/>
  <c r="BZ149" i="30"/>
  <c r="CB148" i="30"/>
  <c r="CA148" i="30"/>
  <c r="BZ148" i="30"/>
  <c r="CB147" i="30"/>
  <c r="CA147" i="30"/>
  <c r="BZ147" i="30"/>
  <c r="BT147" i="30"/>
  <c r="CB146" i="30"/>
  <c r="CA146" i="30"/>
  <c r="BZ146" i="30"/>
  <c r="CB145" i="30"/>
  <c r="CA145" i="30"/>
  <c r="BZ145" i="30"/>
  <c r="CB144" i="30"/>
  <c r="CA144" i="30"/>
  <c r="BZ144" i="30"/>
  <c r="CB143" i="30"/>
  <c r="CA143" i="30"/>
  <c r="BZ143" i="30"/>
  <c r="CB142" i="30"/>
  <c r="CA142" i="30"/>
  <c r="BZ142" i="30"/>
  <c r="CB141" i="30"/>
  <c r="CA141" i="30"/>
  <c r="BZ141" i="30"/>
  <c r="CB140" i="30"/>
  <c r="CA140" i="30"/>
  <c r="BZ140" i="30"/>
  <c r="CB139" i="30"/>
  <c r="CA139" i="30"/>
  <c r="BZ139" i="30"/>
  <c r="BT139" i="30"/>
  <c r="CB138" i="30"/>
  <c r="CA138" i="30"/>
  <c r="BZ138" i="30"/>
  <c r="CB137" i="30"/>
  <c r="CA137" i="30"/>
  <c r="BZ137" i="30"/>
  <c r="CB136" i="30"/>
  <c r="CA136" i="30"/>
  <c r="BZ136" i="30"/>
  <c r="CB135" i="30"/>
  <c r="CA135" i="30"/>
  <c r="BZ135" i="30"/>
  <c r="CB134" i="30"/>
  <c r="CA134" i="30"/>
  <c r="BZ134" i="30"/>
  <c r="CB133" i="30"/>
  <c r="CA133" i="30"/>
  <c r="BZ133" i="30"/>
  <c r="CB132" i="30"/>
  <c r="CA132" i="30"/>
  <c r="BZ132" i="30"/>
  <c r="CB131" i="30"/>
  <c r="CA131" i="30"/>
  <c r="BZ131" i="30"/>
  <c r="CB130" i="30"/>
  <c r="CA130" i="30"/>
  <c r="BZ130" i="30"/>
  <c r="CB129" i="30"/>
  <c r="CA129" i="30"/>
  <c r="BZ129" i="30"/>
  <c r="CB128" i="30"/>
  <c r="CA128" i="30"/>
  <c r="BZ128" i="30"/>
  <c r="CB127" i="30"/>
  <c r="CA127" i="30"/>
  <c r="BZ127" i="30"/>
  <c r="CB126" i="30"/>
  <c r="CA126" i="30"/>
  <c r="BZ126" i="30"/>
  <c r="CB125" i="30"/>
  <c r="CA125" i="30"/>
  <c r="BZ125" i="30"/>
  <c r="CB124" i="30"/>
  <c r="CA124" i="30"/>
  <c r="BZ124" i="30"/>
  <c r="CB123" i="30"/>
  <c r="CA123" i="30"/>
  <c r="BZ123" i="30"/>
  <c r="CB122" i="30"/>
  <c r="CA122" i="30"/>
  <c r="BZ122" i="30"/>
  <c r="CB121" i="30"/>
  <c r="CA121" i="30"/>
  <c r="BZ121" i="30"/>
  <c r="CB120" i="30"/>
  <c r="CA120" i="30"/>
  <c r="BZ120" i="30"/>
  <c r="CB119" i="30"/>
  <c r="CA119" i="30"/>
  <c r="BZ119" i="30"/>
  <c r="CB118" i="30"/>
  <c r="CA118" i="30"/>
  <c r="BZ118" i="30"/>
  <c r="CB117" i="30"/>
  <c r="CA117" i="30"/>
  <c r="BZ117" i="30"/>
  <c r="CB116" i="30"/>
  <c r="CA116" i="30"/>
  <c r="BZ116" i="30"/>
  <c r="CB115" i="30"/>
  <c r="CA115" i="30"/>
  <c r="BZ115" i="30"/>
  <c r="CB114" i="30"/>
  <c r="CA114" i="30"/>
  <c r="BZ114" i="30"/>
  <c r="CB113" i="30"/>
  <c r="CA113" i="30"/>
  <c r="BZ113" i="30"/>
  <c r="CB112" i="30"/>
  <c r="CA112" i="30"/>
  <c r="BZ112" i="30"/>
  <c r="CB111" i="30"/>
  <c r="CA111" i="30"/>
  <c r="BZ111" i="30"/>
  <c r="CB110" i="30"/>
  <c r="CA110" i="30"/>
  <c r="BZ110" i="30"/>
  <c r="CB109" i="30"/>
  <c r="CA109" i="30"/>
  <c r="BZ109" i="30"/>
  <c r="CB108" i="30"/>
  <c r="CA108" i="30"/>
  <c r="BZ108" i="30"/>
  <c r="CB107" i="30"/>
  <c r="CA107" i="30"/>
  <c r="BZ107" i="30"/>
  <c r="CB106" i="30"/>
  <c r="CA106" i="30"/>
  <c r="BZ106" i="30"/>
  <c r="CB105" i="30"/>
  <c r="CA105" i="30"/>
  <c r="BZ105" i="30"/>
  <c r="CB104" i="30"/>
  <c r="CA104" i="30"/>
  <c r="BZ104" i="30"/>
  <c r="CB103" i="30"/>
  <c r="CA103" i="30"/>
  <c r="BZ103" i="30"/>
  <c r="CB102" i="30"/>
  <c r="CA102" i="30"/>
  <c r="BZ102" i="30"/>
  <c r="CB101" i="30"/>
  <c r="CA101" i="30"/>
  <c r="BZ101" i="30"/>
  <c r="CB100" i="30"/>
  <c r="CA100" i="30"/>
  <c r="BZ100" i="30"/>
  <c r="CB99" i="30"/>
  <c r="CA99" i="30"/>
  <c r="BZ99" i="30"/>
  <c r="CB98" i="30"/>
  <c r="CA98" i="30"/>
  <c r="BZ98" i="30"/>
  <c r="CB97" i="30"/>
  <c r="CA97" i="30"/>
  <c r="BZ97" i="30"/>
  <c r="CB96" i="30"/>
  <c r="CA96" i="30"/>
  <c r="BZ96" i="30"/>
  <c r="CB95" i="30"/>
  <c r="CA95" i="30"/>
  <c r="BZ95" i="30"/>
  <c r="CB94" i="30"/>
  <c r="CA94" i="30"/>
  <c r="BZ94" i="30"/>
  <c r="CB93" i="30"/>
  <c r="CA93" i="30"/>
  <c r="BZ93" i="30"/>
  <c r="CB92" i="30"/>
  <c r="CA92" i="30"/>
  <c r="BZ92" i="30"/>
  <c r="CB91" i="30"/>
  <c r="CA91" i="30"/>
  <c r="BZ91" i="30"/>
  <c r="CB90" i="30"/>
  <c r="CA90" i="30"/>
  <c r="BZ90" i="30"/>
  <c r="CB89" i="30"/>
  <c r="CA89" i="30"/>
  <c r="BZ89" i="30"/>
  <c r="BT89" i="30"/>
  <c r="CB88" i="30"/>
  <c r="CA88" i="30"/>
  <c r="BZ88" i="30"/>
  <c r="CB87" i="30"/>
  <c r="CA87" i="30"/>
  <c r="BZ87" i="30"/>
  <c r="CB86" i="30"/>
  <c r="CA86" i="30"/>
  <c r="BZ86" i="30"/>
  <c r="CB85" i="30"/>
  <c r="CA85" i="30"/>
  <c r="BZ85" i="30"/>
  <c r="CB84" i="30"/>
  <c r="CA84" i="30"/>
  <c r="BZ84" i="30"/>
  <c r="CB83" i="30"/>
  <c r="CA83" i="30"/>
  <c r="BZ83" i="30"/>
  <c r="CB82" i="30"/>
  <c r="CA82" i="30"/>
  <c r="BZ82" i="30"/>
  <c r="CB81" i="30"/>
  <c r="CA81" i="30"/>
  <c r="BZ81" i="30"/>
  <c r="CB80" i="30"/>
  <c r="CA80" i="30"/>
  <c r="BZ80" i="30"/>
  <c r="CB79" i="30"/>
  <c r="CA79" i="30"/>
  <c r="BZ79" i="30"/>
  <c r="CB78" i="30"/>
  <c r="CA78" i="30"/>
  <c r="BZ78" i="30"/>
  <c r="CB77" i="30"/>
  <c r="CA77" i="30"/>
  <c r="BZ77" i="30"/>
  <c r="CB76" i="30"/>
  <c r="CA76" i="30"/>
  <c r="BZ76" i="30"/>
  <c r="CB75" i="30"/>
  <c r="CA75" i="30"/>
  <c r="BZ75" i="30"/>
  <c r="CB74" i="30"/>
  <c r="CA74" i="30"/>
  <c r="BZ74" i="30"/>
  <c r="CB73" i="30"/>
  <c r="CA73" i="30"/>
  <c r="BZ73" i="30"/>
  <c r="CB72" i="30"/>
  <c r="CA72" i="30"/>
  <c r="BZ72" i="30"/>
  <c r="CB71" i="30"/>
  <c r="CA71" i="30"/>
  <c r="BZ71" i="30"/>
  <c r="CB70" i="30"/>
  <c r="CA70" i="30"/>
  <c r="BZ70" i="30"/>
  <c r="CB69" i="30"/>
  <c r="CA69" i="30"/>
  <c r="BZ69" i="30"/>
  <c r="CB68" i="30"/>
  <c r="CA68" i="30"/>
  <c r="BZ68" i="30"/>
  <c r="CB67" i="30"/>
  <c r="CA67" i="30"/>
  <c r="BZ67" i="30"/>
  <c r="CB66" i="30"/>
  <c r="CA66" i="30"/>
  <c r="BZ66" i="30"/>
  <c r="CB65" i="30"/>
  <c r="CA65" i="30"/>
  <c r="BZ65" i="30"/>
  <c r="CB64" i="30"/>
  <c r="CA64" i="30"/>
  <c r="BZ64" i="30"/>
  <c r="CB63" i="30"/>
  <c r="CA63" i="30"/>
  <c r="BZ63" i="30"/>
  <c r="CB62" i="30"/>
  <c r="CA62" i="30"/>
  <c r="BZ62" i="30"/>
  <c r="CB61" i="30"/>
  <c r="CA61" i="30"/>
  <c r="BZ61" i="30"/>
  <c r="CB60" i="30"/>
  <c r="CA60" i="30"/>
  <c r="BZ60" i="30"/>
  <c r="CB59" i="30"/>
  <c r="CA59" i="30"/>
  <c r="BZ59" i="30"/>
  <c r="CB58" i="30"/>
  <c r="CA58" i="30"/>
  <c r="BZ58" i="30"/>
  <c r="CB57" i="30"/>
  <c r="CA57" i="30"/>
  <c r="BZ57" i="30"/>
  <c r="CB56" i="30"/>
  <c r="CA56" i="30"/>
  <c r="BZ56" i="30"/>
  <c r="BT56" i="30"/>
  <c r="CB55" i="30"/>
  <c r="CA55" i="30"/>
  <c r="BZ55" i="30"/>
  <c r="CB54" i="30"/>
  <c r="CA54" i="30"/>
  <c r="BZ54" i="30"/>
  <c r="CB53" i="30"/>
  <c r="CA53" i="30"/>
  <c r="BZ53" i="30"/>
  <c r="CB52" i="30"/>
  <c r="CA52" i="30"/>
  <c r="BZ52" i="30"/>
  <c r="CB51" i="30"/>
  <c r="CA51" i="30"/>
  <c r="BZ51" i="30"/>
  <c r="CB50" i="30"/>
  <c r="CA50" i="30"/>
  <c r="BZ50" i="30"/>
  <c r="CB49" i="30"/>
  <c r="CA49" i="30"/>
  <c r="BZ49" i="30"/>
  <c r="CB48" i="30"/>
  <c r="CA48" i="30"/>
  <c r="BZ48" i="30"/>
  <c r="CB47" i="30"/>
  <c r="CA47" i="30"/>
  <c r="BZ47" i="30"/>
  <c r="CB46" i="30"/>
  <c r="CA46" i="30"/>
  <c r="BZ46" i="30"/>
  <c r="CB45" i="30"/>
  <c r="CA45" i="30"/>
  <c r="BZ45" i="30"/>
  <c r="CB44" i="30"/>
  <c r="CA44" i="30"/>
  <c r="BZ44" i="30"/>
  <c r="CB43" i="30"/>
  <c r="CA43" i="30"/>
  <c r="BZ43" i="30"/>
  <c r="CB42" i="30"/>
  <c r="CA42" i="30"/>
  <c r="BZ42" i="30"/>
  <c r="CB41" i="30"/>
  <c r="CA41" i="30"/>
  <c r="BZ41" i="30"/>
  <c r="CB40" i="30"/>
  <c r="CA40" i="30"/>
  <c r="BZ40" i="30"/>
  <c r="CB39" i="30"/>
  <c r="CA39" i="30"/>
  <c r="BZ39" i="30"/>
  <c r="CB38" i="30"/>
  <c r="CA38" i="30"/>
  <c r="BZ38" i="30"/>
  <c r="CB37" i="30"/>
  <c r="CA37" i="30"/>
  <c r="BZ37" i="30"/>
  <c r="CB36" i="30"/>
  <c r="CA36" i="30"/>
  <c r="BZ36" i="30"/>
  <c r="BT36" i="30"/>
  <c r="BS36" i="30" s="1"/>
  <c r="CB35" i="30"/>
  <c r="CA35" i="30"/>
  <c r="BZ35" i="30"/>
  <c r="CB34" i="30"/>
  <c r="CA34" i="30"/>
  <c r="BZ34" i="30"/>
  <c r="BT34" i="30"/>
  <c r="CB33" i="30"/>
  <c r="CA33" i="30"/>
  <c r="BZ33" i="30"/>
  <c r="CB32" i="30"/>
  <c r="CA32" i="30"/>
  <c r="BZ32" i="30"/>
  <c r="CB31" i="30"/>
  <c r="CA31" i="30"/>
  <c r="BZ31" i="30"/>
  <c r="CB30" i="30"/>
  <c r="CA30" i="30"/>
  <c r="BZ30" i="30"/>
  <c r="CB29" i="30"/>
  <c r="CA29" i="30"/>
  <c r="BZ29" i="30"/>
  <c r="CB28" i="30"/>
  <c r="CA28" i="30"/>
  <c r="BZ28" i="30"/>
  <c r="CB27" i="30"/>
  <c r="CA27" i="30"/>
  <c r="BZ27" i="30"/>
  <c r="CB26" i="30"/>
  <c r="CA26" i="30"/>
  <c r="BZ26" i="30"/>
  <c r="CB25" i="30"/>
  <c r="CA25" i="30"/>
  <c r="BZ25" i="30"/>
  <c r="CB24" i="30"/>
  <c r="CA24" i="30"/>
  <c r="BZ24" i="30"/>
  <c r="CB23" i="30"/>
  <c r="CA23" i="30"/>
  <c r="BZ23" i="30"/>
  <c r="CB22" i="30"/>
  <c r="CA22" i="30"/>
  <c r="BZ22" i="30"/>
  <c r="CB21" i="30"/>
  <c r="CA21" i="30"/>
  <c r="BZ21" i="30"/>
  <c r="CB20" i="30"/>
  <c r="CA20" i="30"/>
  <c r="BZ20" i="30"/>
  <c r="CB19" i="30"/>
  <c r="CA19" i="30"/>
  <c r="BZ19" i="30"/>
  <c r="CB18" i="30"/>
  <c r="CA18" i="30"/>
  <c r="BZ18" i="30"/>
  <c r="CB17" i="30"/>
  <c r="CA17" i="30"/>
  <c r="BZ17" i="30"/>
  <c r="CB16" i="30"/>
  <c r="CA16" i="30"/>
  <c r="BZ16" i="30"/>
  <c r="CB15" i="30"/>
  <c r="CA15" i="30"/>
  <c r="BZ15" i="30"/>
  <c r="CB14" i="30"/>
  <c r="CA14" i="30"/>
  <c r="BZ14" i="30"/>
  <c r="CB13" i="30"/>
  <c r="CA13" i="30"/>
  <c r="BZ13" i="30"/>
  <c r="CB12" i="30"/>
  <c r="CA12" i="30"/>
  <c r="BZ12" i="30"/>
  <c r="BT12" i="30"/>
  <c r="CB11" i="30"/>
  <c r="CA11" i="30"/>
  <c r="BZ11" i="30"/>
  <c r="CB10" i="30"/>
  <c r="CA10" i="30"/>
  <c r="BZ10" i="30"/>
  <c r="CB9" i="30"/>
  <c r="CA9" i="30"/>
  <c r="BZ9" i="30"/>
  <c r="CB8" i="30"/>
  <c r="CA8" i="30"/>
  <c r="BZ8" i="30"/>
  <c r="CB7" i="30"/>
  <c r="CA7" i="30"/>
  <c r="BZ7" i="30"/>
  <c r="CB6" i="30"/>
  <c r="CA6" i="30"/>
  <c r="BZ6" i="30"/>
  <c r="BQ5" i="30"/>
  <c r="BP5" i="30"/>
  <c r="BN5" i="30"/>
  <c r="BN74" i="30" s="1"/>
  <c r="BF5" i="30"/>
  <c r="BE5" i="30"/>
  <c r="BD5" i="30"/>
  <c r="BC5" i="30"/>
  <c r="BB5" i="30"/>
  <c r="BA5" i="30"/>
  <c r="AZ5" i="30"/>
  <c r="AY5" i="30"/>
  <c r="AX5" i="30"/>
  <c r="AW5" i="30"/>
  <c r="AV5" i="30"/>
  <c r="AU5" i="30"/>
  <c r="AT5" i="30"/>
  <c r="AS5" i="30"/>
  <c r="AR5" i="30"/>
  <c r="AQ5" i="30"/>
  <c r="AP5" i="30"/>
  <c r="AO5" i="30"/>
  <c r="AK5" i="30"/>
  <c r="AD5" i="30"/>
  <c r="AC5" i="30"/>
  <c r="AB5" i="30"/>
  <c r="AA5" i="30"/>
  <c r="Z5" i="30"/>
  <c r="Y5" i="30"/>
  <c r="X5" i="30"/>
  <c r="W5" i="30"/>
  <c r="V5" i="30"/>
  <c r="U5" i="30"/>
  <c r="T5" i="30"/>
  <c r="S5" i="30"/>
  <c r="R5" i="30"/>
  <c r="P5" i="30"/>
  <c r="N5" i="30"/>
  <c r="M5" i="30"/>
  <c r="K5" i="30"/>
  <c r="J5" i="30"/>
  <c r="BW4" i="30"/>
  <c r="BR4" i="30"/>
  <c r="BQ4" i="30"/>
  <c r="BP4" i="30"/>
  <c r="BO4" i="30"/>
  <c r="BN4" i="30"/>
  <c r="BL4" i="30"/>
  <c r="BK4" i="30"/>
  <c r="BJ4" i="30"/>
  <c r="BI4" i="30"/>
  <c r="BH4" i="30"/>
  <c r="BG4" i="30"/>
  <c r="BE4" i="30"/>
  <c r="BD4" i="30"/>
  <c r="BC4" i="30"/>
  <c r="BB4" i="30"/>
  <c r="BA4" i="30"/>
  <c r="AZ4" i="30"/>
  <c r="AY4" i="30"/>
  <c r="AX4" i="30"/>
  <c r="AW4" i="30"/>
  <c r="AV4" i="30"/>
  <c r="AU4" i="30"/>
  <c r="AT4" i="30"/>
  <c r="AS4" i="30"/>
  <c r="AR4" i="30"/>
  <c r="AQ4" i="30"/>
  <c r="AP4" i="30"/>
  <c r="AO4" i="30"/>
  <c r="AM4" i="30"/>
  <c r="AL4" i="30"/>
  <c r="AK4" i="30"/>
  <c r="AJ4" i="30"/>
  <c r="AI4" i="30"/>
  <c r="AH4" i="30"/>
  <c r="AG4" i="30"/>
  <c r="AF4" i="30"/>
  <c r="AE4" i="30"/>
  <c r="AD4" i="30"/>
  <c r="AC4" i="30"/>
  <c r="AB4" i="30"/>
  <c r="AA4" i="30"/>
  <c r="Z4" i="30"/>
  <c r="Y4" i="30"/>
  <c r="X4" i="30"/>
  <c r="W4" i="30"/>
  <c r="V4" i="30"/>
  <c r="U4" i="30"/>
  <c r="T4" i="30"/>
  <c r="S4" i="30"/>
  <c r="R4" i="30"/>
  <c r="Q4" i="30"/>
  <c r="P4" i="30"/>
  <c r="O4" i="30"/>
  <c r="N4" i="30"/>
  <c r="M4" i="30"/>
  <c r="L4" i="30"/>
  <c r="K4" i="30"/>
  <c r="J4" i="30"/>
  <c r="H4" i="30"/>
  <c r="BF3" i="30"/>
  <c r="BD3" i="30"/>
  <c r="AW3" i="30"/>
  <c r="AN3" i="30"/>
  <c r="AE3" i="30"/>
  <c r="AA3" i="30"/>
  <c r="R3" i="30"/>
  <c r="BN2" i="30"/>
  <c r="BG2" i="30"/>
  <c r="AW2" i="30"/>
  <c r="AO2" i="30"/>
  <c r="R2" i="30"/>
  <c r="H2" i="30"/>
  <c r="BM171" i="29"/>
  <c r="BM172" i="29" s="1"/>
  <c r="BL171" i="29"/>
  <c r="BK171" i="29"/>
  <c r="BJ171" i="29"/>
  <c r="BI171" i="29"/>
  <c r="BH171" i="29"/>
  <c r="BG171" i="29"/>
  <c r="BF171" i="29"/>
  <c r="BE171" i="29"/>
  <c r="BD171" i="29"/>
  <c r="BC171" i="29"/>
  <c r="BB171" i="29"/>
  <c r="BA171" i="29"/>
  <c r="AZ171" i="29"/>
  <c r="AY171" i="29"/>
  <c r="AX171" i="29"/>
  <c r="AW171" i="29"/>
  <c r="AV171" i="29"/>
  <c r="AU171" i="29"/>
  <c r="AT171" i="29"/>
  <c r="AS171" i="29"/>
  <c r="AR171" i="29"/>
  <c r="AQ171" i="29"/>
  <c r="AP171" i="29"/>
  <c r="AO171" i="29"/>
  <c r="AN171" i="29"/>
  <c r="AM171" i="29"/>
  <c r="AL171" i="29"/>
  <c r="AK171" i="29"/>
  <c r="AJ171" i="29"/>
  <c r="AI171" i="29"/>
  <c r="AH171" i="29"/>
  <c r="AG171" i="29"/>
  <c r="AF171" i="29"/>
  <c r="AE171" i="29"/>
  <c r="AD171" i="29"/>
  <c r="AC171" i="29"/>
  <c r="AB171" i="29"/>
  <c r="AA171" i="29"/>
  <c r="Z171" i="29"/>
  <c r="Y171" i="29"/>
  <c r="X171" i="29"/>
  <c r="W171" i="29"/>
  <c r="V171" i="29"/>
  <c r="U171" i="29"/>
  <c r="T171" i="29"/>
  <c r="S171" i="29"/>
  <c r="R171" i="29"/>
  <c r="Q171" i="29"/>
  <c r="P171" i="29"/>
  <c r="O171" i="29"/>
  <c r="N171" i="29"/>
  <c r="M171" i="29"/>
  <c r="L171" i="29"/>
  <c r="K171" i="29"/>
  <c r="J171" i="29"/>
  <c r="I171" i="29"/>
  <c r="H171" i="29"/>
  <c r="G171" i="29"/>
  <c r="BZ170" i="29"/>
  <c r="BZ169" i="29"/>
  <c r="BZ168" i="29"/>
  <c r="BZ167" i="29"/>
  <c r="BZ166" i="29"/>
  <c r="BZ165" i="29"/>
  <c r="BZ164" i="29"/>
  <c r="BZ163" i="29"/>
  <c r="BZ162" i="29"/>
  <c r="BZ161" i="29"/>
  <c r="BZ160" i="29"/>
  <c r="BZ159" i="29"/>
  <c r="BZ158" i="29"/>
  <c r="BZ157" i="29"/>
  <c r="BZ156" i="29"/>
  <c r="BZ155" i="29"/>
  <c r="BZ154" i="29"/>
  <c r="BZ153" i="29"/>
  <c r="BZ152" i="29"/>
  <c r="BZ151" i="29"/>
  <c r="BZ150" i="29"/>
  <c r="BZ149" i="29"/>
  <c r="BZ148" i="29"/>
  <c r="BZ147" i="29"/>
  <c r="BZ146" i="29"/>
  <c r="BZ145" i="29"/>
  <c r="BZ144" i="29"/>
  <c r="BZ143" i="29"/>
  <c r="BZ142" i="29"/>
  <c r="BZ141" i="29"/>
  <c r="BZ140" i="29"/>
  <c r="BZ139" i="29"/>
  <c r="BZ138" i="29"/>
  <c r="BZ137" i="29"/>
  <c r="BZ136" i="29"/>
  <c r="BZ135" i="29"/>
  <c r="BZ134" i="29"/>
  <c r="BZ133" i="29"/>
  <c r="BZ132" i="29"/>
  <c r="BZ131" i="29"/>
  <c r="BZ130" i="29"/>
  <c r="BZ129" i="29"/>
  <c r="BZ128" i="29"/>
  <c r="BZ127" i="29"/>
  <c r="BZ126" i="29"/>
  <c r="BZ125" i="29"/>
  <c r="BZ124" i="29"/>
  <c r="BZ123" i="29"/>
  <c r="BZ122" i="29"/>
  <c r="BZ121" i="29"/>
  <c r="BZ120" i="29"/>
  <c r="BZ119" i="29"/>
  <c r="BZ118" i="29"/>
  <c r="BZ117" i="29"/>
  <c r="BZ116" i="29"/>
  <c r="BZ115" i="29"/>
  <c r="BZ114" i="29"/>
  <c r="BZ113" i="29"/>
  <c r="BZ112" i="29"/>
  <c r="BZ111" i="29"/>
  <c r="BZ110" i="29"/>
  <c r="BZ109" i="29"/>
  <c r="BZ108" i="29"/>
  <c r="BZ107" i="29"/>
  <c r="BZ106" i="29"/>
  <c r="BZ105" i="29"/>
  <c r="BZ104" i="29"/>
  <c r="BZ103" i="29"/>
  <c r="BZ102" i="29"/>
  <c r="BZ101" i="29"/>
  <c r="BZ100" i="29"/>
  <c r="BZ99" i="29"/>
  <c r="BZ98" i="29"/>
  <c r="BZ97" i="29"/>
  <c r="BZ96" i="29"/>
  <c r="BZ95" i="29"/>
  <c r="BZ94" i="29"/>
  <c r="BZ93" i="29"/>
  <c r="BZ92" i="29"/>
  <c r="BZ91" i="29"/>
  <c r="BZ90" i="29"/>
  <c r="BZ89" i="29"/>
  <c r="BZ88" i="29"/>
  <c r="BZ87" i="29"/>
  <c r="BZ86" i="29"/>
  <c r="BZ85" i="29"/>
  <c r="BZ84" i="29"/>
  <c r="BZ83" i="29"/>
  <c r="BZ82" i="29"/>
  <c r="BZ81" i="29"/>
  <c r="BZ80" i="29"/>
  <c r="BZ79" i="29"/>
  <c r="BZ78" i="29"/>
  <c r="BZ77" i="29"/>
  <c r="BZ76" i="29"/>
  <c r="BZ75" i="29"/>
  <c r="BZ74" i="29"/>
  <c r="BZ73" i="29"/>
  <c r="BZ72" i="29"/>
  <c r="BZ71" i="29"/>
  <c r="BZ70" i="29"/>
  <c r="BZ69" i="29"/>
  <c r="BZ68" i="29"/>
  <c r="BZ67" i="29"/>
  <c r="BZ66" i="29"/>
  <c r="BZ65" i="29"/>
  <c r="BZ64" i="29"/>
  <c r="BZ63" i="29"/>
  <c r="BZ62" i="29"/>
  <c r="BZ61" i="29"/>
  <c r="BZ60" i="29"/>
  <c r="BZ59" i="29"/>
  <c r="BZ58" i="29"/>
  <c r="BZ57" i="29"/>
  <c r="BZ56" i="29"/>
  <c r="BZ55" i="29"/>
  <c r="BZ54" i="29"/>
  <c r="BZ53" i="29"/>
  <c r="BZ52" i="29"/>
  <c r="BZ51" i="29"/>
  <c r="BZ50" i="29"/>
  <c r="BZ49" i="29"/>
  <c r="BZ48" i="29"/>
  <c r="BZ47" i="29"/>
  <c r="BZ46" i="29"/>
  <c r="BZ45" i="29"/>
  <c r="BZ44" i="29"/>
  <c r="BZ43" i="29"/>
  <c r="BZ42" i="29"/>
  <c r="BZ41" i="29"/>
  <c r="BZ40" i="29"/>
  <c r="BZ39" i="29"/>
  <c r="BZ38" i="29"/>
  <c r="BZ37" i="29"/>
  <c r="BZ36" i="29"/>
  <c r="BZ35" i="29"/>
  <c r="BZ34" i="29"/>
  <c r="BZ33" i="29"/>
  <c r="BZ32" i="29"/>
  <c r="BZ31" i="29"/>
  <c r="BZ30" i="29"/>
  <c r="BZ29" i="29"/>
  <c r="BZ28" i="29"/>
  <c r="BZ27" i="29"/>
  <c r="BZ26" i="29"/>
  <c r="BZ25" i="29"/>
  <c r="BZ24" i="29"/>
  <c r="BZ23" i="29"/>
  <c r="BZ22" i="29"/>
  <c r="BZ21" i="29"/>
  <c r="BZ20" i="29"/>
  <c r="BZ19" i="29"/>
  <c r="BZ18" i="29"/>
  <c r="BZ17" i="29"/>
  <c r="BZ16" i="29"/>
  <c r="BZ15" i="29"/>
  <c r="BZ14" i="29"/>
  <c r="BZ13" i="29"/>
  <c r="BZ12" i="29"/>
  <c r="BZ11" i="29"/>
  <c r="BZ10" i="29"/>
  <c r="BZ9" i="29"/>
  <c r="BZ8" i="29"/>
  <c r="BZ7" i="29"/>
  <c r="BZ6" i="29"/>
  <c r="BQ5" i="29"/>
  <c r="BT127" i="29" s="1"/>
  <c r="BP5" i="29"/>
  <c r="BN5" i="29"/>
  <c r="BF5" i="29"/>
  <c r="BE5" i="29"/>
  <c r="BD5" i="29"/>
  <c r="BC5" i="29"/>
  <c r="BB5" i="29"/>
  <c r="BA5" i="29"/>
  <c r="AZ5" i="29"/>
  <c r="AY5" i="29"/>
  <c r="AX5" i="29"/>
  <c r="AW5" i="29"/>
  <c r="AV5" i="29"/>
  <c r="AU5" i="29"/>
  <c r="AT5" i="29"/>
  <c r="AS5" i="29"/>
  <c r="AR5" i="29"/>
  <c r="AQ5" i="29"/>
  <c r="AP5" i="29"/>
  <c r="AO5" i="29"/>
  <c r="AK5" i="29"/>
  <c r="AD5" i="29"/>
  <c r="AC5" i="29"/>
  <c r="AB5" i="29"/>
  <c r="AA5" i="29"/>
  <c r="Z5" i="29"/>
  <c r="Y5" i="29"/>
  <c r="X5" i="29"/>
  <c r="W5" i="29"/>
  <c r="V5" i="29"/>
  <c r="U5" i="29"/>
  <c r="T5" i="29"/>
  <c r="S5" i="29"/>
  <c r="R5" i="29"/>
  <c r="P5" i="29"/>
  <c r="BW4" i="29"/>
  <c r="BR4" i="29"/>
  <c r="BO4" i="29"/>
  <c r="BN4" i="29"/>
  <c r="BL4" i="29"/>
  <c r="BK4" i="29"/>
  <c r="BJ4" i="29"/>
  <c r="BI4" i="29"/>
  <c r="BH4" i="29"/>
  <c r="BG4" i="29"/>
  <c r="BF4" i="29"/>
  <c r="BE4" i="29"/>
  <c r="BD4" i="29"/>
  <c r="BC4" i="29"/>
  <c r="BB4" i="29"/>
  <c r="BA4" i="29"/>
  <c r="AZ4" i="29"/>
  <c r="AY4" i="29"/>
  <c r="AX4" i="29"/>
  <c r="AW4" i="29"/>
  <c r="AV4" i="29"/>
  <c r="AU4" i="29"/>
  <c r="AT4" i="29"/>
  <c r="AS4" i="29"/>
  <c r="AR4" i="29"/>
  <c r="AQ4" i="29"/>
  <c r="AP4" i="29"/>
  <c r="AO4" i="29"/>
  <c r="AM4" i="29"/>
  <c r="AL4" i="29"/>
  <c r="AK4" i="29"/>
  <c r="AJ4" i="29"/>
  <c r="AI4" i="29"/>
  <c r="AH4" i="29"/>
  <c r="AG4" i="29"/>
  <c r="AF4" i="29"/>
  <c r="AE4" i="29"/>
  <c r="AD4" i="29"/>
  <c r="AC4" i="29"/>
  <c r="AB4" i="29"/>
  <c r="AA4" i="29"/>
  <c r="Z4" i="29"/>
  <c r="Y4" i="29"/>
  <c r="X4" i="29"/>
  <c r="W4" i="29"/>
  <c r="V4" i="29"/>
  <c r="U4" i="29"/>
  <c r="T4" i="29"/>
  <c r="S4" i="29"/>
  <c r="R4" i="29"/>
  <c r="Q4" i="29"/>
  <c r="P4" i="29"/>
  <c r="O4" i="29"/>
  <c r="N4" i="29"/>
  <c r="M4" i="29"/>
  <c r="L4" i="29"/>
  <c r="K4" i="29"/>
  <c r="J4" i="29"/>
  <c r="H4" i="29"/>
  <c r="BD3" i="29"/>
  <c r="AW3" i="29"/>
  <c r="AN3" i="29"/>
  <c r="AE3" i="29"/>
  <c r="AA3" i="29"/>
  <c r="R3" i="29"/>
  <c r="BN2" i="29"/>
  <c r="BG2" i="29"/>
  <c r="AW2" i="29"/>
  <c r="AO2" i="29"/>
  <c r="R2" i="29"/>
  <c r="H2" i="29"/>
  <c r="BX1" i="29"/>
  <c r="BM192" i="28"/>
  <c r="BN193" i="28" s="1"/>
  <c r="BM190" i="28"/>
  <c r="BL190" i="28"/>
  <c r="BK190" i="28"/>
  <c r="BJ190" i="28"/>
  <c r="BI190" i="28"/>
  <c r="BH190" i="28"/>
  <c r="BG190" i="28"/>
  <c r="BF190" i="28"/>
  <c r="BE190" i="28"/>
  <c r="BD190" i="28"/>
  <c r="BC190" i="28"/>
  <c r="BB190" i="28"/>
  <c r="BA190" i="28"/>
  <c r="AZ190" i="28"/>
  <c r="AY190" i="28"/>
  <c r="AX190" i="28"/>
  <c r="AW190" i="28"/>
  <c r="AV190" i="28"/>
  <c r="AU190" i="28"/>
  <c r="AT190" i="28"/>
  <c r="AS190" i="28"/>
  <c r="AR190" i="28"/>
  <c r="AQ190" i="28"/>
  <c r="AP190" i="28"/>
  <c r="AO190" i="28"/>
  <c r="AN190" i="28"/>
  <c r="AM190" i="28"/>
  <c r="AL190" i="28"/>
  <c r="AK190" i="28"/>
  <c r="AJ190" i="28"/>
  <c r="AI190" i="28"/>
  <c r="AH190" i="28"/>
  <c r="AG190" i="28"/>
  <c r="AF190" i="28"/>
  <c r="AE190" i="28"/>
  <c r="AD190" i="28"/>
  <c r="AC190" i="28"/>
  <c r="AB190" i="28"/>
  <c r="AA190" i="28"/>
  <c r="Z190" i="28"/>
  <c r="Y190" i="28"/>
  <c r="X190" i="28"/>
  <c r="W190" i="28"/>
  <c r="V190" i="28"/>
  <c r="U190" i="28"/>
  <c r="T190" i="28"/>
  <c r="S190" i="28"/>
  <c r="R190" i="28"/>
  <c r="Q190" i="28"/>
  <c r="P190" i="28"/>
  <c r="O190" i="28"/>
  <c r="N190" i="28"/>
  <c r="M190" i="28"/>
  <c r="L190" i="28"/>
  <c r="K190" i="28"/>
  <c r="J190" i="28"/>
  <c r="I190" i="28"/>
  <c r="H190" i="28"/>
  <c r="G190" i="28"/>
  <c r="CB189" i="28"/>
  <c r="CA189" i="28"/>
  <c r="BZ189" i="28"/>
  <c r="CB188" i="28"/>
  <c r="CA188" i="28"/>
  <c r="BZ188" i="28"/>
  <c r="CB187" i="28"/>
  <c r="CA187" i="28"/>
  <c r="BZ187" i="28"/>
  <c r="CB186" i="28"/>
  <c r="CA186" i="28"/>
  <c r="BZ186" i="28"/>
  <c r="CB185" i="28"/>
  <c r="CA185" i="28"/>
  <c r="BZ185" i="28"/>
  <c r="CB184" i="28"/>
  <c r="CA184" i="28"/>
  <c r="BZ184" i="28"/>
  <c r="CB183" i="28"/>
  <c r="CA183" i="28"/>
  <c r="BZ183" i="28"/>
  <c r="CB182" i="28"/>
  <c r="CA182" i="28"/>
  <c r="BZ182" i="28"/>
  <c r="CB181" i="28"/>
  <c r="CA181" i="28"/>
  <c r="BZ181" i="28"/>
  <c r="CB180" i="28"/>
  <c r="CA180" i="28"/>
  <c r="BZ180" i="28"/>
  <c r="CB179" i="28"/>
  <c r="CA179" i="28"/>
  <c r="BZ179" i="28"/>
  <c r="CB178" i="28"/>
  <c r="CA178" i="28"/>
  <c r="BZ178" i="28"/>
  <c r="CB177" i="28"/>
  <c r="CA177" i="28"/>
  <c r="BZ177" i="28"/>
  <c r="CB176" i="28"/>
  <c r="CA176" i="28"/>
  <c r="BZ176" i="28"/>
  <c r="CB175" i="28"/>
  <c r="CA175" i="28"/>
  <c r="BZ175" i="28"/>
  <c r="CB174" i="28"/>
  <c r="CA174" i="28"/>
  <c r="BZ174" i="28"/>
  <c r="CB173" i="28"/>
  <c r="CA173" i="28"/>
  <c r="BZ173" i="28"/>
  <c r="CB172" i="28"/>
  <c r="CA172" i="28"/>
  <c r="BZ172" i="28"/>
  <c r="CB171" i="28"/>
  <c r="CA171" i="28"/>
  <c r="BZ171" i="28"/>
  <c r="CB170" i="28"/>
  <c r="CA170" i="28"/>
  <c r="BZ170" i="28"/>
  <c r="CB169" i="28"/>
  <c r="CA169" i="28"/>
  <c r="BZ169" i="28"/>
  <c r="CB168" i="28"/>
  <c r="CA168" i="28"/>
  <c r="BZ168" i="28"/>
  <c r="CB167" i="28"/>
  <c r="CA167" i="28"/>
  <c r="BZ167" i="28"/>
  <c r="CB166" i="28"/>
  <c r="CA166" i="28"/>
  <c r="BZ166" i="28"/>
  <c r="CB165" i="28"/>
  <c r="CA165" i="28"/>
  <c r="BZ165" i="28"/>
  <c r="CB164" i="28"/>
  <c r="CA164" i="28"/>
  <c r="BZ164" i="28"/>
  <c r="CB163" i="28"/>
  <c r="CA163" i="28"/>
  <c r="BZ163" i="28"/>
  <c r="CB162" i="28"/>
  <c r="CA162" i="28"/>
  <c r="BZ162" i="28"/>
  <c r="CB161" i="28"/>
  <c r="CA161" i="28"/>
  <c r="BZ161" i="28"/>
  <c r="CB160" i="28"/>
  <c r="CA160" i="28"/>
  <c r="BZ160" i="28"/>
  <c r="CB159" i="28"/>
  <c r="CA159" i="28"/>
  <c r="BZ159" i="28"/>
  <c r="CB158" i="28"/>
  <c r="CA158" i="28"/>
  <c r="BZ158" i="28"/>
  <c r="CB157" i="28"/>
  <c r="CA157" i="28"/>
  <c r="BZ157" i="28"/>
  <c r="CB156" i="28"/>
  <c r="CA156" i="28"/>
  <c r="BZ156" i="28"/>
  <c r="CB155" i="28"/>
  <c r="CA155" i="28"/>
  <c r="BZ155" i="28"/>
  <c r="CB154" i="28"/>
  <c r="CA154" i="28"/>
  <c r="BZ154" i="28"/>
  <c r="CB153" i="28"/>
  <c r="CA153" i="28"/>
  <c r="BZ153" i="28"/>
  <c r="CB152" i="28"/>
  <c r="CA152" i="28"/>
  <c r="BZ152" i="28"/>
  <c r="CB151" i="28"/>
  <c r="CA151" i="28"/>
  <c r="BZ151" i="28"/>
  <c r="CB150" i="28"/>
  <c r="CA150" i="28"/>
  <c r="BZ150" i="28"/>
  <c r="CB149" i="28"/>
  <c r="CA149" i="28"/>
  <c r="BZ149" i="28"/>
  <c r="CB148" i="28"/>
  <c r="CA148" i="28"/>
  <c r="BZ148" i="28"/>
  <c r="CB147" i="28"/>
  <c r="CA147" i="28"/>
  <c r="BZ147" i="28"/>
  <c r="CB146" i="28"/>
  <c r="CA146" i="28"/>
  <c r="BZ146" i="28"/>
  <c r="CB145" i="28"/>
  <c r="CA145" i="28"/>
  <c r="BZ145" i="28"/>
  <c r="CB144" i="28"/>
  <c r="CA144" i="28"/>
  <c r="BZ144" i="28"/>
  <c r="CB143" i="28"/>
  <c r="CA143" i="28"/>
  <c r="BZ143" i="28"/>
  <c r="CB142" i="28"/>
  <c r="CA142" i="28"/>
  <c r="BZ142" i="28"/>
  <c r="CB141" i="28"/>
  <c r="CA141" i="28"/>
  <c r="BZ141" i="28"/>
  <c r="CB140" i="28"/>
  <c r="CA140" i="28"/>
  <c r="BZ140" i="28"/>
  <c r="CB139" i="28"/>
  <c r="CA139" i="28"/>
  <c r="BZ139" i="28"/>
  <c r="CB138" i="28"/>
  <c r="CA138" i="28"/>
  <c r="BZ138" i="28"/>
  <c r="CB137" i="28"/>
  <c r="CA137" i="28"/>
  <c r="BZ137" i="28"/>
  <c r="CB136" i="28"/>
  <c r="CA136" i="28"/>
  <c r="BZ136" i="28"/>
  <c r="CB135" i="28"/>
  <c r="CA135" i="28"/>
  <c r="BZ135" i="28"/>
  <c r="CB134" i="28"/>
  <c r="CA134" i="28"/>
  <c r="BZ134" i="28"/>
  <c r="CB133" i="28"/>
  <c r="CA133" i="28"/>
  <c r="BZ133" i="28"/>
  <c r="CB132" i="28"/>
  <c r="CA132" i="28"/>
  <c r="BZ132" i="28"/>
  <c r="CB131" i="28"/>
  <c r="CA131" i="28"/>
  <c r="BZ131" i="28"/>
  <c r="CB130" i="28"/>
  <c r="CA130" i="28"/>
  <c r="BZ130" i="28"/>
  <c r="CB129" i="28"/>
  <c r="CA129" i="28"/>
  <c r="BZ129" i="28"/>
  <c r="CB128" i="28"/>
  <c r="CA128" i="28"/>
  <c r="BZ128" i="28"/>
  <c r="CB127" i="28"/>
  <c r="CA127" i="28"/>
  <c r="BZ127" i="28"/>
  <c r="CB126" i="28"/>
  <c r="CA126" i="28"/>
  <c r="BZ126" i="28"/>
  <c r="CB125" i="28"/>
  <c r="CA125" i="28"/>
  <c r="BZ125" i="28"/>
  <c r="CB124" i="28"/>
  <c r="CA124" i="28"/>
  <c r="BZ124" i="28"/>
  <c r="CB123" i="28"/>
  <c r="CA123" i="28"/>
  <c r="BZ123" i="28"/>
  <c r="CB122" i="28"/>
  <c r="CA122" i="28"/>
  <c r="BZ122" i="28"/>
  <c r="CB121" i="28"/>
  <c r="CA121" i="28"/>
  <c r="BZ121" i="28"/>
  <c r="CB120" i="28"/>
  <c r="CA120" i="28"/>
  <c r="BZ120" i="28"/>
  <c r="CB119" i="28"/>
  <c r="CA119" i="28"/>
  <c r="BZ119" i="28"/>
  <c r="CB118" i="28"/>
  <c r="CA118" i="28"/>
  <c r="BZ118" i="28"/>
  <c r="CB117" i="28"/>
  <c r="CA117" i="28"/>
  <c r="BZ117" i="28"/>
  <c r="CB116" i="28"/>
  <c r="CA116" i="28"/>
  <c r="BZ116" i="28"/>
  <c r="CB115" i="28"/>
  <c r="CA115" i="28"/>
  <c r="BZ115" i="28"/>
  <c r="CB114" i="28"/>
  <c r="CA114" i="28"/>
  <c r="BZ114" i="28"/>
  <c r="CB113" i="28"/>
  <c r="CA113" i="28"/>
  <c r="BZ113" i="28"/>
  <c r="CB112" i="28"/>
  <c r="CA112" i="28"/>
  <c r="BZ112" i="28"/>
  <c r="CB111" i="28"/>
  <c r="CA111" i="28"/>
  <c r="BZ111" i="28"/>
  <c r="CB110" i="28"/>
  <c r="CA110" i="28"/>
  <c r="BZ110" i="28"/>
  <c r="CB109" i="28"/>
  <c r="CA109" i="28"/>
  <c r="BZ109" i="28"/>
  <c r="CB108" i="28"/>
  <c r="CA108" i="28"/>
  <c r="BZ108" i="28"/>
  <c r="CB107" i="28"/>
  <c r="CA107" i="28"/>
  <c r="BZ107" i="28"/>
  <c r="CB106" i="28"/>
  <c r="CA106" i="28"/>
  <c r="BZ106" i="28"/>
  <c r="CB105" i="28"/>
  <c r="CA105" i="28"/>
  <c r="BZ105" i="28"/>
  <c r="CB104" i="28"/>
  <c r="CA104" i="28"/>
  <c r="BZ104" i="28"/>
  <c r="CB103" i="28"/>
  <c r="CA103" i="28"/>
  <c r="BZ103" i="28"/>
  <c r="CB102" i="28"/>
  <c r="CA102" i="28"/>
  <c r="BZ102" i="28"/>
  <c r="CB101" i="28"/>
  <c r="CA101" i="28"/>
  <c r="BZ101" i="28"/>
  <c r="CB100" i="28"/>
  <c r="CA100" i="28"/>
  <c r="BZ100" i="28"/>
  <c r="CB99" i="28"/>
  <c r="CA99" i="28"/>
  <c r="BZ99" i="28"/>
  <c r="CB98" i="28"/>
  <c r="CA98" i="28"/>
  <c r="BZ98" i="28"/>
  <c r="CB97" i="28"/>
  <c r="CA97" i="28"/>
  <c r="BZ97" i="28"/>
  <c r="CB96" i="28"/>
  <c r="CA96" i="28"/>
  <c r="BZ96" i="28"/>
  <c r="CB95" i="28"/>
  <c r="CA95" i="28"/>
  <c r="BZ95" i="28"/>
  <c r="CB94" i="28"/>
  <c r="CA94" i="28"/>
  <c r="BZ94" i="28"/>
  <c r="CB93" i="28"/>
  <c r="CA93" i="28"/>
  <c r="BZ93" i="28"/>
  <c r="CB92" i="28"/>
  <c r="CA92" i="28"/>
  <c r="BZ92" i="28"/>
  <c r="CB91" i="28"/>
  <c r="CA91" i="28"/>
  <c r="BZ91" i="28"/>
  <c r="CB90" i="28"/>
  <c r="CA90" i="28"/>
  <c r="BZ90" i="28"/>
  <c r="CB89" i="28"/>
  <c r="CA89" i="28"/>
  <c r="BZ89" i="28"/>
  <c r="CB88" i="28"/>
  <c r="CA88" i="28"/>
  <c r="BZ88" i="28"/>
  <c r="CB87" i="28"/>
  <c r="CA87" i="28"/>
  <c r="BZ87" i="28"/>
  <c r="CB86" i="28"/>
  <c r="CA86" i="28"/>
  <c r="BZ86" i="28"/>
  <c r="CB85" i="28"/>
  <c r="CA85" i="28"/>
  <c r="BZ85" i="28"/>
  <c r="CB84" i="28"/>
  <c r="CA84" i="28"/>
  <c r="BZ84" i="28"/>
  <c r="CB83" i="28"/>
  <c r="CA83" i="28"/>
  <c r="BZ83" i="28"/>
  <c r="CB82" i="28"/>
  <c r="CA82" i="28"/>
  <c r="BZ82" i="28"/>
  <c r="CB81" i="28"/>
  <c r="CA81" i="28"/>
  <c r="BZ81" i="28"/>
  <c r="CB80" i="28"/>
  <c r="CA80" i="28"/>
  <c r="BZ80" i="28"/>
  <c r="CB79" i="28"/>
  <c r="CA79" i="28"/>
  <c r="BZ79" i="28"/>
  <c r="CB78" i="28"/>
  <c r="CA78" i="28"/>
  <c r="BZ78" i="28"/>
  <c r="CB77" i="28"/>
  <c r="CA77" i="28"/>
  <c r="BZ77" i="28"/>
  <c r="CB76" i="28"/>
  <c r="CA76" i="28"/>
  <c r="BZ76" i="28"/>
  <c r="CB75" i="28"/>
  <c r="CA75" i="28"/>
  <c r="BZ75" i="28"/>
  <c r="CB74" i="28"/>
  <c r="CA74" i="28"/>
  <c r="BZ74" i="28"/>
  <c r="CB73" i="28"/>
  <c r="CA73" i="28"/>
  <c r="BZ73" i="28"/>
  <c r="CB72" i="28"/>
  <c r="CA72" i="28"/>
  <c r="BZ72" i="28"/>
  <c r="CB71" i="28"/>
  <c r="CA71" i="28"/>
  <c r="BZ71" i="28"/>
  <c r="CB70" i="28"/>
  <c r="CA70" i="28"/>
  <c r="BZ70" i="28"/>
  <c r="CB69" i="28"/>
  <c r="CA69" i="28"/>
  <c r="BZ69" i="28"/>
  <c r="CB68" i="28"/>
  <c r="CA68" i="28"/>
  <c r="BZ68" i="28"/>
  <c r="CB67" i="28"/>
  <c r="CA67" i="28"/>
  <c r="BZ67" i="28"/>
  <c r="CB66" i="28"/>
  <c r="CA66" i="28"/>
  <c r="BZ66" i="28"/>
  <c r="CB65" i="28"/>
  <c r="CA65" i="28"/>
  <c r="BZ65" i="28"/>
  <c r="CB64" i="28"/>
  <c r="CA64" i="28"/>
  <c r="BZ64" i="28"/>
  <c r="CB63" i="28"/>
  <c r="CA63" i="28"/>
  <c r="BZ63" i="28"/>
  <c r="CB62" i="28"/>
  <c r="CA62" i="28"/>
  <c r="BZ62" i="28"/>
  <c r="CB61" i="28"/>
  <c r="CA61" i="28"/>
  <c r="BZ61" i="28"/>
  <c r="CB60" i="28"/>
  <c r="CA60" i="28"/>
  <c r="BZ60" i="28"/>
  <c r="CB59" i="28"/>
  <c r="CA59" i="28"/>
  <c r="BZ59" i="28"/>
  <c r="CB58" i="28"/>
  <c r="CA58" i="28"/>
  <c r="BZ58" i="28"/>
  <c r="CB57" i="28"/>
  <c r="CA57" i="28"/>
  <c r="BZ57" i="28"/>
  <c r="CB56" i="28"/>
  <c r="CA56" i="28"/>
  <c r="BZ56" i="28"/>
  <c r="CB55" i="28"/>
  <c r="CA55" i="28"/>
  <c r="BZ55" i="28"/>
  <c r="CB54" i="28"/>
  <c r="CA54" i="28"/>
  <c r="BZ54" i="28"/>
  <c r="CB53" i="28"/>
  <c r="CA53" i="28"/>
  <c r="BZ53" i="28"/>
  <c r="CB52" i="28"/>
  <c r="CA52" i="28"/>
  <c r="BZ52" i="28"/>
  <c r="CB51" i="28"/>
  <c r="CA51" i="28"/>
  <c r="BZ51" i="28"/>
  <c r="CB50" i="28"/>
  <c r="CA50" i="28"/>
  <c r="BZ50" i="28"/>
  <c r="CB49" i="28"/>
  <c r="CA49" i="28"/>
  <c r="BZ49" i="28"/>
  <c r="CB48" i="28"/>
  <c r="CA48" i="28"/>
  <c r="BZ48" i="28"/>
  <c r="CB47" i="28"/>
  <c r="CA47" i="28"/>
  <c r="BZ47" i="28"/>
  <c r="CB46" i="28"/>
  <c r="CA46" i="28"/>
  <c r="BZ46" i="28"/>
  <c r="CB45" i="28"/>
  <c r="CA45" i="28"/>
  <c r="BZ45" i="28"/>
  <c r="CB44" i="28"/>
  <c r="CA44" i="28"/>
  <c r="BZ44" i="28"/>
  <c r="CB43" i="28"/>
  <c r="CA43" i="28"/>
  <c r="BZ43" i="28"/>
  <c r="CB42" i="28"/>
  <c r="CA42" i="28"/>
  <c r="BZ42" i="28"/>
  <c r="CB41" i="28"/>
  <c r="CA41" i="28"/>
  <c r="BZ41" i="28"/>
  <c r="CB40" i="28"/>
  <c r="CA40" i="28"/>
  <c r="BZ40" i="28"/>
  <c r="CB39" i="28"/>
  <c r="CA39" i="28"/>
  <c r="BZ39" i="28"/>
  <c r="CB38" i="28"/>
  <c r="CA38" i="28"/>
  <c r="BZ38" i="28"/>
  <c r="CB37" i="28"/>
  <c r="CA37" i="28"/>
  <c r="BZ37" i="28"/>
  <c r="CB36" i="28"/>
  <c r="CA36" i="28"/>
  <c r="BZ36" i="28"/>
  <c r="CB35" i="28"/>
  <c r="CA35" i="28"/>
  <c r="BZ35" i="28"/>
  <c r="CB34" i="28"/>
  <c r="CA34" i="28"/>
  <c r="BZ34" i="28"/>
  <c r="CB33" i="28"/>
  <c r="CA33" i="28"/>
  <c r="BZ33" i="28"/>
  <c r="CB32" i="28"/>
  <c r="CA32" i="28"/>
  <c r="BZ32" i="28"/>
  <c r="CB31" i="28"/>
  <c r="CA31" i="28"/>
  <c r="BZ31" i="28"/>
  <c r="CB30" i="28"/>
  <c r="CA30" i="28"/>
  <c r="BZ30" i="28"/>
  <c r="CB29" i="28"/>
  <c r="CA29" i="28"/>
  <c r="BZ29" i="28"/>
  <c r="CB28" i="28"/>
  <c r="CA28" i="28"/>
  <c r="BZ28" i="28"/>
  <c r="CB27" i="28"/>
  <c r="CA27" i="28"/>
  <c r="BZ27" i="28"/>
  <c r="CB26" i="28"/>
  <c r="CA26" i="28"/>
  <c r="BZ26" i="28"/>
  <c r="CB25" i="28"/>
  <c r="CA25" i="28"/>
  <c r="BZ25" i="28"/>
  <c r="CB24" i="28"/>
  <c r="CA24" i="28"/>
  <c r="BZ24" i="28"/>
  <c r="CB23" i="28"/>
  <c r="CA23" i="28"/>
  <c r="BZ23" i="28"/>
  <c r="CB22" i="28"/>
  <c r="CA22" i="28"/>
  <c r="BZ22" i="28"/>
  <c r="CB21" i="28"/>
  <c r="CA21" i="28"/>
  <c r="BZ21" i="28"/>
  <c r="CB20" i="28"/>
  <c r="CA20" i="28"/>
  <c r="BZ20" i="28"/>
  <c r="CB19" i="28"/>
  <c r="CA19" i="28"/>
  <c r="BZ19" i="28"/>
  <c r="CB18" i="28"/>
  <c r="CA18" i="28"/>
  <c r="BZ18" i="28"/>
  <c r="CB17" i="28"/>
  <c r="CA17" i="28"/>
  <c r="BZ17" i="28"/>
  <c r="CB16" i="28"/>
  <c r="CA16" i="28"/>
  <c r="BZ16" i="28"/>
  <c r="CB15" i="28"/>
  <c r="CA15" i="28"/>
  <c r="BZ15" i="28"/>
  <c r="CB14" i="28"/>
  <c r="CA14" i="28"/>
  <c r="BZ14" i="28"/>
  <c r="CB13" i="28"/>
  <c r="CA13" i="28"/>
  <c r="BZ13" i="28"/>
  <c r="CB12" i="28"/>
  <c r="CA12" i="28"/>
  <c r="BZ12" i="28"/>
  <c r="CB11" i="28"/>
  <c r="CA11" i="28"/>
  <c r="BZ11" i="28"/>
  <c r="CB10" i="28"/>
  <c r="CA10" i="28"/>
  <c r="BZ10" i="28"/>
  <c r="CB9" i="28"/>
  <c r="CA9" i="28"/>
  <c r="BZ9" i="28"/>
  <c r="CB8" i="28"/>
  <c r="CA8" i="28"/>
  <c r="BZ8" i="28"/>
  <c r="CB7" i="28"/>
  <c r="CA7" i="28"/>
  <c r="BZ7" i="28"/>
  <c r="CB6" i="28"/>
  <c r="CA6" i="28"/>
  <c r="BZ6" i="28"/>
  <c r="BQ5" i="28"/>
  <c r="BP5" i="28"/>
  <c r="BN5" i="28"/>
  <c r="BN138" i="28" s="1"/>
  <c r="BF5" i="28"/>
  <c r="BE5" i="28"/>
  <c r="BD5" i="28"/>
  <c r="BC5" i="28"/>
  <c r="BB5" i="28"/>
  <c r="BA5" i="28"/>
  <c r="AZ5" i="28"/>
  <c r="AY5" i="28"/>
  <c r="AX5" i="28"/>
  <c r="AW5" i="28"/>
  <c r="AV5" i="28"/>
  <c r="AU5" i="28"/>
  <c r="AT5" i="28"/>
  <c r="AS5" i="28"/>
  <c r="AR5" i="28"/>
  <c r="AQ5" i="28"/>
  <c r="AP5" i="28"/>
  <c r="AO5" i="28"/>
  <c r="AK5" i="28"/>
  <c r="AD5" i="28"/>
  <c r="AC5" i="28"/>
  <c r="AB5" i="28"/>
  <c r="AA5" i="28"/>
  <c r="Z5" i="28"/>
  <c r="Y5" i="28"/>
  <c r="X5" i="28"/>
  <c r="W5" i="28"/>
  <c r="V5" i="28"/>
  <c r="U5" i="28"/>
  <c r="T5" i="28"/>
  <c r="S5" i="28"/>
  <c r="R5" i="28"/>
  <c r="P5" i="28"/>
  <c r="N5" i="28"/>
  <c r="M5" i="28"/>
  <c r="K5" i="28"/>
  <c r="J5" i="28"/>
  <c r="BW4" i="28"/>
  <c r="BR4" i="28"/>
  <c r="BQ4" i="28"/>
  <c r="BP4" i="28"/>
  <c r="BO4" i="28"/>
  <c r="BN4" i="28"/>
  <c r="BL4" i="28"/>
  <c r="BK4" i="28"/>
  <c r="BJ4" i="28"/>
  <c r="BI4" i="28"/>
  <c r="BH4" i="28"/>
  <c r="BG4" i="28"/>
  <c r="BE4" i="28"/>
  <c r="BD4" i="28"/>
  <c r="BC4" i="28"/>
  <c r="BB4" i="28"/>
  <c r="BA4" i="28"/>
  <c r="AZ4" i="28"/>
  <c r="AY4" i="28"/>
  <c r="AX4" i="28"/>
  <c r="AW4" i="28"/>
  <c r="AV4" i="28"/>
  <c r="AU4" i="28"/>
  <c r="AT4" i="28"/>
  <c r="AS4" i="28"/>
  <c r="AR4" i="28"/>
  <c r="AQ4" i="28"/>
  <c r="AP4" i="28"/>
  <c r="AO4" i="28"/>
  <c r="AM4" i="28"/>
  <c r="AL4" i="28"/>
  <c r="AK4" i="28"/>
  <c r="AJ4" i="28"/>
  <c r="AI4" i="28"/>
  <c r="AH4" i="28"/>
  <c r="AG4" i="28"/>
  <c r="AF4" i="28"/>
  <c r="AE4" i="28"/>
  <c r="AD4" i="28"/>
  <c r="AC4" i="28"/>
  <c r="AB4" i="28"/>
  <c r="AA4" i="28"/>
  <c r="Z4" i="28"/>
  <c r="Y4" i="28"/>
  <c r="X4" i="28"/>
  <c r="W4" i="28"/>
  <c r="V4" i="28"/>
  <c r="U4" i="28"/>
  <c r="T4" i="28"/>
  <c r="S4" i="28"/>
  <c r="R4" i="28"/>
  <c r="Q4" i="28"/>
  <c r="P4" i="28"/>
  <c r="O4" i="28"/>
  <c r="N4" i="28"/>
  <c r="M4" i="28"/>
  <c r="L4" i="28"/>
  <c r="K4" i="28"/>
  <c r="J4" i="28"/>
  <c r="H4" i="28"/>
  <c r="BF3" i="28"/>
  <c r="BD3" i="28"/>
  <c r="AW3" i="28"/>
  <c r="AN3" i="28"/>
  <c r="AE3" i="28"/>
  <c r="AA3" i="28"/>
  <c r="R3" i="28"/>
  <c r="BN2" i="28"/>
  <c r="BG2" i="28"/>
  <c r="AW2" i="28"/>
  <c r="AO2" i="28"/>
  <c r="R2" i="28"/>
  <c r="H2" i="28"/>
  <c r="BM171" i="27"/>
  <c r="BM172" i="27" s="1"/>
  <c r="BL171" i="27"/>
  <c r="BK171" i="27"/>
  <c r="BJ171" i="27"/>
  <c r="BI171" i="27"/>
  <c r="BH171" i="27"/>
  <c r="BG171" i="27"/>
  <c r="BF171" i="27"/>
  <c r="BE171" i="27"/>
  <c r="BD171" i="27"/>
  <c r="BC171" i="27"/>
  <c r="BB171" i="27"/>
  <c r="BA171" i="27"/>
  <c r="AZ171" i="27"/>
  <c r="AY171" i="27"/>
  <c r="AX171" i="27"/>
  <c r="AW171" i="27"/>
  <c r="AV171" i="27"/>
  <c r="AU171" i="27"/>
  <c r="AT171" i="27"/>
  <c r="AS171" i="27"/>
  <c r="AR171" i="27"/>
  <c r="AQ171" i="27"/>
  <c r="AP171" i="27"/>
  <c r="AO171" i="27"/>
  <c r="AN171" i="27"/>
  <c r="AM171" i="27"/>
  <c r="AL171" i="27"/>
  <c r="AK171" i="27"/>
  <c r="AJ171" i="27"/>
  <c r="AI171" i="27"/>
  <c r="AH171" i="27"/>
  <c r="AG171" i="27"/>
  <c r="AF171" i="27"/>
  <c r="AE171" i="27"/>
  <c r="AD171" i="27"/>
  <c r="AC171" i="27"/>
  <c r="AB171" i="27"/>
  <c r="AA171" i="27"/>
  <c r="Z171" i="27"/>
  <c r="Y171" i="27"/>
  <c r="X171" i="27"/>
  <c r="W171" i="27"/>
  <c r="V171" i="27"/>
  <c r="U171" i="27"/>
  <c r="T171" i="27"/>
  <c r="S171" i="27"/>
  <c r="R171" i="27"/>
  <c r="Q171" i="27"/>
  <c r="P171" i="27"/>
  <c r="O171" i="27"/>
  <c r="N171" i="27"/>
  <c r="M171" i="27"/>
  <c r="L171" i="27"/>
  <c r="K171" i="27"/>
  <c r="J171" i="27"/>
  <c r="I171" i="27"/>
  <c r="H171" i="27"/>
  <c r="G171" i="27"/>
  <c r="BZ170" i="27"/>
  <c r="BZ169" i="27"/>
  <c r="BZ168" i="27"/>
  <c r="BZ167" i="27"/>
  <c r="BZ166" i="27"/>
  <c r="BZ165" i="27"/>
  <c r="BZ164" i="27"/>
  <c r="BZ163" i="27"/>
  <c r="BZ162" i="27"/>
  <c r="BZ161" i="27"/>
  <c r="BZ160" i="27"/>
  <c r="BZ159" i="27"/>
  <c r="BZ158" i="27"/>
  <c r="BZ157" i="27"/>
  <c r="BZ156" i="27"/>
  <c r="BZ155" i="27"/>
  <c r="BZ154" i="27"/>
  <c r="BZ153" i="27"/>
  <c r="BZ152" i="27"/>
  <c r="BZ151" i="27"/>
  <c r="BZ150" i="27"/>
  <c r="BZ149" i="27"/>
  <c r="BZ148" i="27"/>
  <c r="BZ147" i="27"/>
  <c r="BZ146" i="27"/>
  <c r="BZ145" i="27"/>
  <c r="BZ144" i="27"/>
  <c r="BZ143" i="27"/>
  <c r="BZ142" i="27"/>
  <c r="BZ141" i="27"/>
  <c r="BZ140" i="27"/>
  <c r="BZ139" i="27"/>
  <c r="BZ138" i="27"/>
  <c r="BZ137" i="27"/>
  <c r="BZ136" i="27"/>
  <c r="BZ135" i="27"/>
  <c r="BZ134" i="27"/>
  <c r="BZ133" i="27"/>
  <c r="BZ132" i="27"/>
  <c r="BZ131" i="27"/>
  <c r="BZ130" i="27"/>
  <c r="BZ129" i="27"/>
  <c r="BZ128" i="27"/>
  <c r="BZ127" i="27"/>
  <c r="BZ126" i="27"/>
  <c r="BZ125" i="27"/>
  <c r="BZ124" i="27"/>
  <c r="BZ123" i="27"/>
  <c r="BZ122" i="27"/>
  <c r="BZ121" i="27"/>
  <c r="BZ120" i="27"/>
  <c r="BZ119" i="27"/>
  <c r="BZ118" i="27"/>
  <c r="BZ117" i="27"/>
  <c r="BZ116" i="27"/>
  <c r="BZ115" i="27"/>
  <c r="BZ114" i="27"/>
  <c r="BZ113" i="27"/>
  <c r="BZ112" i="27"/>
  <c r="BZ111" i="27"/>
  <c r="BZ110" i="27"/>
  <c r="BZ109" i="27"/>
  <c r="BZ108" i="27"/>
  <c r="BZ107" i="27"/>
  <c r="BZ106" i="27"/>
  <c r="BZ105" i="27"/>
  <c r="BZ104" i="27"/>
  <c r="BZ103" i="27"/>
  <c r="BZ102" i="27"/>
  <c r="BZ101" i="27"/>
  <c r="BZ100" i="27"/>
  <c r="BZ99" i="27"/>
  <c r="BZ98" i="27"/>
  <c r="BZ97" i="27"/>
  <c r="BZ96" i="27"/>
  <c r="BZ95" i="27"/>
  <c r="BZ94" i="27"/>
  <c r="BZ93" i="27"/>
  <c r="BZ92" i="27"/>
  <c r="BZ91" i="27"/>
  <c r="BZ90" i="27"/>
  <c r="BZ89" i="27"/>
  <c r="BZ88" i="27"/>
  <c r="BZ87" i="27"/>
  <c r="BZ86" i="27"/>
  <c r="BZ85" i="27"/>
  <c r="BZ84" i="27"/>
  <c r="BZ83" i="27"/>
  <c r="BZ82" i="27"/>
  <c r="BZ81" i="27"/>
  <c r="BZ80" i="27"/>
  <c r="BZ79" i="27"/>
  <c r="BZ78" i="27"/>
  <c r="BZ77" i="27"/>
  <c r="BZ76" i="27"/>
  <c r="BZ75" i="27"/>
  <c r="BZ74" i="27"/>
  <c r="BZ73" i="27"/>
  <c r="BZ72" i="27"/>
  <c r="BZ71" i="27"/>
  <c r="BZ70" i="27"/>
  <c r="BZ69" i="27"/>
  <c r="BZ68" i="27"/>
  <c r="BZ67" i="27"/>
  <c r="BZ66" i="27"/>
  <c r="BZ65" i="27"/>
  <c r="BZ64" i="27"/>
  <c r="BZ63" i="27"/>
  <c r="BZ62" i="27"/>
  <c r="BZ61" i="27"/>
  <c r="BZ60" i="27"/>
  <c r="BZ59" i="27"/>
  <c r="BZ58" i="27"/>
  <c r="BZ57" i="27"/>
  <c r="BZ56" i="27"/>
  <c r="BZ55" i="27"/>
  <c r="BZ54" i="27"/>
  <c r="BZ53" i="27"/>
  <c r="BZ52" i="27"/>
  <c r="BZ51" i="27"/>
  <c r="BZ50" i="27"/>
  <c r="BZ49" i="27"/>
  <c r="BZ48" i="27"/>
  <c r="BZ47" i="27"/>
  <c r="BZ46" i="27"/>
  <c r="BZ45" i="27"/>
  <c r="BZ44" i="27"/>
  <c r="BZ43" i="27"/>
  <c r="BZ42" i="27"/>
  <c r="BZ41" i="27"/>
  <c r="BZ40" i="27"/>
  <c r="BZ39" i="27"/>
  <c r="BZ38" i="27"/>
  <c r="BZ37" i="27"/>
  <c r="BZ36" i="27"/>
  <c r="BN36" i="27"/>
  <c r="BZ35" i="27"/>
  <c r="BZ34" i="27"/>
  <c r="BZ33" i="27"/>
  <c r="BN33" i="27"/>
  <c r="BZ32" i="27"/>
  <c r="BZ31" i="27"/>
  <c r="BZ30" i="27"/>
  <c r="BZ29" i="27"/>
  <c r="BZ28" i="27"/>
  <c r="BN28" i="27"/>
  <c r="BZ27" i="27"/>
  <c r="BZ26" i="27"/>
  <c r="BZ25" i="27"/>
  <c r="BN25" i="27"/>
  <c r="BZ24" i="27"/>
  <c r="BZ23" i="27"/>
  <c r="BZ22" i="27"/>
  <c r="BZ21" i="27"/>
  <c r="BZ20" i="27"/>
  <c r="BN20" i="27"/>
  <c r="BZ19" i="27"/>
  <c r="BZ18" i="27"/>
  <c r="BZ17" i="27"/>
  <c r="BN17" i="27"/>
  <c r="BZ16" i="27"/>
  <c r="BZ15" i="27"/>
  <c r="BZ14" i="27"/>
  <c r="BZ13" i="27"/>
  <c r="BZ12" i="27"/>
  <c r="BN12" i="27"/>
  <c r="BZ11" i="27"/>
  <c r="BZ10" i="27"/>
  <c r="BZ9" i="27"/>
  <c r="BZ8" i="27"/>
  <c r="BZ7" i="27"/>
  <c r="BZ6" i="27"/>
  <c r="BQ5" i="27"/>
  <c r="BP5" i="27"/>
  <c r="BN5" i="27"/>
  <c r="BF5" i="27"/>
  <c r="BE5" i="27"/>
  <c r="BD5" i="27"/>
  <c r="BC5" i="27"/>
  <c r="BB5" i="27"/>
  <c r="BA5" i="27"/>
  <c r="AZ5" i="27"/>
  <c r="AY5" i="27"/>
  <c r="AX5" i="27"/>
  <c r="AW5" i="27"/>
  <c r="AV5" i="27"/>
  <c r="AU5" i="27"/>
  <c r="AT5" i="27"/>
  <c r="AS5" i="27"/>
  <c r="AR5" i="27"/>
  <c r="AQ5" i="27"/>
  <c r="AP5" i="27"/>
  <c r="AO5" i="27"/>
  <c r="AK5" i="27"/>
  <c r="AD5" i="27"/>
  <c r="AC5" i="27"/>
  <c r="AB5" i="27"/>
  <c r="AA5" i="27"/>
  <c r="Z5" i="27"/>
  <c r="Y5" i="27"/>
  <c r="X5" i="27"/>
  <c r="W5" i="27"/>
  <c r="V5" i="27"/>
  <c r="U5" i="27"/>
  <c r="T5" i="27"/>
  <c r="S5" i="27"/>
  <c r="R5" i="27"/>
  <c r="P5" i="27"/>
  <c r="BW4" i="27"/>
  <c r="BR4" i="27"/>
  <c r="BO4" i="27"/>
  <c r="BN4" i="27"/>
  <c r="BL4" i="27"/>
  <c r="BK4" i="27"/>
  <c r="BJ4" i="27"/>
  <c r="BI4" i="27"/>
  <c r="BH4" i="27"/>
  <c r="BG4" i="27"/>
  <c r="BF4" i="27"/>
  <c r="BE4" i="27"/>
  <c r="BD4" i="27"/>
  <c r="BC4" i="27"/>
  <c r="BB4" i="27"/>
  <c r="BA4" i="27"/>
  <c r="AZ4" i="27"/>
  <c r="AY4" i="27"/>
  <c r="AX4" i="27"/>
  <c r="AW4" i="27"/>
  <c r="AV4" i="27"/>
  <c r="AU4" i="27"/>
  <c r="AT4" i="27"/>
  <c r="AS4" i="27"/>
  <c r="AR4" i="27"/>
  <c r="AQ4" i="27"/>
  <c r="AP4" i="27"/>
  <c r="AO4" i="27"/>
  <c r="AM4" i="27"/>
  <c r="AL4" i="27"/>
  <c r="AK4" i="27"/>
  <c r="AJ4" i="27"/>
  <c r="AI4" i="27"/>
  <c r="AH4" i="27"/>
  <c r="AG4" i="27"/>
  <c r="AF4" i="27"/>
  <c r="AE4" i="27"/>
  <c r="AD4" i="27"/>
  <c r="AC4" i="27"/>
  <c r="AB4" i="27"/>
  <c r="AA4" i="27"/>
  <c r="Z4" i="27"/>
  <c r="Y4" i="27"/>
  <c r="X4" i="27"/>
  <c r="W4" i="27"/>
  <c r="V4" i="27"/>
  <c r="U4" i="27"/>
  <c r="T4" i="27"/>
  <c r="S4" i="27"/>
  <c r="R4" i="27"/>
  <c r="Q4" i="27"/>
  <c r="P4" i="27"/>
  <c r="O4" i="27"/>
  <c r="N4" i="27"/>
  <c r="M4" i="27"/>
  <c r="L4" i="27"/>
  <c r="K4" i="27"/>
  <c r="J4" i="27"/>
  <c r="H4" i="27"/>
  <c r="BD3" i="27"/>
  <c r="AW3" i="27"/>
  <c r="AN3" i="27"/>
  <c r="AE3" i="27"/>
  <c r="AA3" i="27"/>
  <c r="R3" i="27"/>
  <c r="BN2" i="27"/>
  <c r="BG2" i="27"/>
  <c r="AW2" i="27"/>
  <c r="AO2" i="27"/>
  <c r="R2" i="27"/>
  <c r="H2" i="27"/>
  <c r="BX1" i="27"/>
  <c r="H6" i="22"/>
  <c r="BK171" i="26"/>
  <c r="BD171" i="26"/>
  <c r="O171" i="26"/>
  <c r="N171" i="26"/>
  <c r="M171" i="26"/>
  <c r="L171" i="26"/>
  <c r="K171" i="26"/>
  <c r="J171" i="26"/>
  <c r="BZ164" i="26"/>
  <c r="BZ163" i="26"/>
  <c r="BZ162" i="26"/>
  <c r="BZ161" i="26"/>
  <c r="BZ160" i="26"/>
  <c r="BZ159" i="26"/>
  <c r="BZ158" i="26"/>
  <c r="BZ157" i="26"/>
  <c r="BZ156" i="26"/>
  <c r="BZ155" i="26"/>
  <c r="BZ154" i="26"/>
  <c r="BZ153" i="26"/>
  <c r="BZ151" i="26"/>
  <c r="BZ150" i="26"/>
  <c r="BZ149" i="26"/>
  <c r="BZ148" i="26"/>
  <c r="BZ147" i="26"/>
  <c r="BZ146" i="26"/>
  <c r="BZ145" i="26"/>
  <c r="BZ144" i="26"/>
  <c r="BZ143" i="26"/>
  <c r="BZ142" i="26"/>
  <c r="BZ141" i="26"/>
  <c r="BZ140" i="26"/>
  <c r="BZ139" i="26"/>
  <c r="BZ138" i="26"/>
  <c r="BZ128" i="26"/>
  <c r="BZ127" i="26"/>
  <c r="BZ126" i="26"/>
  <c r="BZ125" i="26"/>
  <c r="BZ124" i="26"/>
  <c r="BZ123" i="26"/>
  <c r="BZ122" i="26"/>
  <c r="BZ121" i="26"/>
  <c r="BZ120" i="26"/>
  <c r="BZ119" i="26"/>
  <c r="BZ118" i="26"/>
  <c r="BZ117" i="26"/>
  <c r="BZ116" i="26"/>
  <c r="BZ115" i="26"/>
  <c r="BZ114" i="26"/>
  <c r="BZ113" i="26"/>
  <c r="BZ112" i="26"/>
  <c r="BQ5" i="26"/>
  <c r="BT105" i="26" s="1"/>
  <c r="BP5" i="26"/>
  <c r="BF5" i="26"/>
  <c r="BE5" i="26"/>
  <c r="BD5" i="26"/>
  <c r="BC5" i="26"/>
  <c r="BB5" i="26"/>
  <c r="BA5" i="26"/>
  <c r="AZ5" i="26"/>
  <c r="AY5" i="26"/>
  <c r="AX5" i="26"/>
  <c r="AW5" i="26"/>
  <c r="AV5" i="26"/>
  <c r="AU5" i="26"/>
  <c r="AT5" i="26"/>
  <c r="AS5" i="26"/>
  <c r="AR5" i="26"/>
  <c r="AQ5" i="26"/>
  <c r="AP5" i="26"/>
  <c r="AO5" i="26"/>
  <c r="AK5" i="26"/>
  <c r="AD5" i="26"/>
  <c r="AC5" i="26"/>
  <c r="AB5" i="26"/>
  <c r="AA5" i="26"/>
  <c r="Z5" i="26"/>
  <c r="Y5" i="26"/>
  <c r="X5" i="26"/>
  <c r="W5" i="26"/>
  <c r="V5" i="26"/>
  <c r="U5" i="26"/>
  <c r="T5" i="26"/>
  <c r="S5" i="26"/>
  <c r="R5" i="26"/>
  <c r="P5" i="26"/>
  <c r="BW4" i="26"/>
  <c r="BR4" i="26"/>
  <c r="BO4" i="26"/>
  <c r="BN4" i="26"/>
  <c r="BL4" i="26"/>
  <c r="BK4" i="26"/>
  <c r="BJ4" i="26"/>
  <c r="BI4" i="26"/>
  <c r="BH4" i="26"/>
  <c r="BG4" i="26"/>
  <c r="BF4" i="26"/>
  <c r="BE4" i="26"/>
  <c r="BD4" i="26"/>
  <c r="BC4" i="26"/>
  <c r="BB4" i="26"/>
  <c r="BA4" i="26"/>
  <c r="AZ4" i="26"/>
  <c r="AY4" i="26"/>
  <c r="AX4" i="26"/>
  <c r="AW4" i="26"/>
  <c r="AV4" i="26"/>
  <c r="AU4" i="26"/>
  <c r="AT4" i="26"/>
  <c r="AS4" i="26"/>
  <c r="AR4" i="26"/>
  <c r="AQ4" i="26"/>
  <c r="AP4" i="26"/>
  <c r="AO4" i="26"/>
  <c r="AM4" i="26"/>
  <c r="AL4" i="26"/>
  <c r="AK4" i="26"/>
  <c r="AJ4" i="26"/>
  <c r="AI4" i="26"/>
  <c r="AH4" i="26"/>
  <c r="AG4" i="26"/>
  <c r="AF4" i="26"/>
  <c r="AE4" i="26"/>
  <c r="AD4" i="26"/>
  <c r="AC4" i="26"/>
  <c r="AB4" i="26"/>
  <c r="AA4" i="26"/>
  <c r="Z4" i="26"/>
  <c r="Y4" i="26"/>
  <c r="X4" i="26"/>
  <c r="W4" i="26"/>
  <c r="V4" i="26"/>
  <c r="U4" i="26"/>
  <c r="T4" i="26"/>
  <c r="S4" i="26"/>
  <c r="R4" i="26"/>
  <c r="Q4" i="26"/>
  <c r="P4" i="26"/>
  <c r="O4" i="26"/>
  <c r="N4" i="26"/>
  <c r="M4" i="26"/>
  <c r="L4" i="26"/>
  <c r="K4" i="26"/>
  <c r="J4" i="26"/>
  <c r="H4" i="26"/>
  <c r="BD3" i="26"/>
  <c r="AW3" i="26"/>
  <c r="AN3" i="26"/>
  <c r="AE3" i="26"/>
  <c r="AA3" i="26"/>
  <c r="R3" i="26"/>
  <c r="BN2" i="26"/>
  <c r="BG2" i="26"/>
  <c r="AW2" i="26"/>
  <c r="AO2" i="26"/>
  <c r="R2" i="26"/>
  <c r="H2" i="26"/>
  <c r="BX1" i="26"/>
  <c r="BK190" i="25"/>
  <c r="BJ190" i="25"/>
  <c r="BH190" i="25"/>
  <c r="O190" i="25"/>
  <c r="N190" i="25"/>
  <c r="M190" i="25"/>
  <c r="BZ189" i="25"/>
  <c r="CA188" i="25"/>
  <c r="BZ188" i="25"/>
  <c r="CB188" i="25"/>
  <c r="CB187" i="25"/>
  <c r="CA185" i="25"/>
  <c r="BZ185" i="25"/>
  <c r="CB185" i="25"/>
  <c r="BZ184" i="25"/>
  <c r="CB184" i="25"/>
  <c r="CB183" i="25"/>
  <c r="CA182" i="25"/>
  <c r="BZ182" i="25"/>
  <c r="CB182" i="25"/>
  <c r="CB181" i="25"/>
  <c r="BZ181" i="25"/>
  <c r="CA181" i="25"/>
  <c r="BZ180" i="25"/>
  <c r="CB179" i="25"/>
  <c r="CA178" i="25"/>
  <c r="CB178" i="25"/>
  <c r="BZ177" i="25"/>
  <c r="CA175" i="25"/>
  <c r="BZ175" i="25"/>
  <c r="CA172" i="25"/>
  <c r="BZ172" i="25"/>
  <c r="CB172" i="25"/>
  <c r="CB170" i="25"/>
  <c r="CA170" i="25"/>
  <c r="CB169" i="25"/>
  <c r="CA168" i="25"/>
  <c r="CA166" i="25"/>
  <c r="BZ166" i="25"/>
  <c r="CB166" i="25"/>
  <c r="CB165" i="25"/>
  <c r="CA165" i="25"/>
  <c r="BZ162" i="25"/>
  <c r="CA161" i="25"/>
  <c r="CB160" i="25"/>
  <c r="BZ160" i="25"/>
  <c r="CA158" i="25"/>
  <c r="CA157" i="25"/>
  <c r="BZ156" i="25"/>
  <c r="BZ154" i="25"/>
  <c r="CA153" i="25"/>
  <c r="BZ153" i="25"/>
  <c r="CB153" i="25"/>
  <c r="BZ152" i="25"/>
  <c r="CA152" i="25"/>
  <c r="CA149" i="25"/>
  <c r="CA148" i="25"/>
  <c r="BZ148" i="25"/>
  <c r="CB148" i="25"/>
  <c r="BZ147" i="25"/>
  <c r="CB147" i="25"/>
  <c r="CB146" i="25"/>
  <c r="CA146" i="25"/>
  <c r="CB145" i="25"/>
  <c r="BZ143" i="25"/>
  <c r="CA141" i="25"/>
  <c r="BZ141" i="25"/>
  <c r="CA140" i="25"/>
  <c r="BZ140" i="25"/>
  <c r="CB140" i="25"/>
  <c r="CA137" i="25"/>
  <c r="BZ137" i="25"/>
  <c r="CA136" i="25"/>
  <c r="BZ136" i="25"/>
  <c r="CB136" i="25"/>
  <c r="CB135" i="25"/>
  <c r="BZ135" i="25"/>
  <c r="CA135" i="25"/>
  <c r="BZ134" i="25"/>
  <c r="CB133" i="25"/>
  <c r="CB132" i="25"/>
  <c r="BZ132" i="25"/>
  <c r="CA131" i="25"/>
  <c r="BZ131" i="25"/>
  <c r="CB131" i="25"/>
  <c r="CA129" i="25"/>
  <c r="CA128" i="25"/>
  <c r="BZ128" i="25"/>
  <c r="BZ127" i="25"/>
  <c r="BZ126" i="25"/>
  <c r="CA125" i="25"/>
  <c r="BZ125" i="25"/>
  <c r="CA124" i="25"/>
  <c r="BZ124" i="25"/>
  <c r="CB124" i="25"/>
  <c r="CB123" i="25"/>
  <c r="CA121" i="25"/>
  <c r="BZ121" i="25"/>
  <c r="CB121" i="25"/>
  <c r="CA119" i="25"/>
  <c r="BZ118" i="25"/>
  <c r="CA117" i="25"/>
  <c r="BZ117" i="25"/>
  <c r="CA116" i="25"/>
  <c r="BZ116" i="25"/>
  <c r="CB116" i="25"/>
  <c r="CB115" i="25"/>
  <c r="CA113" i="25"/>
  <c r="CA112" i="25"/>
  <c r="BZ112" i="25"/>
  <c r="CB112" i="25"/>
  <c r="BZ111" i="25"/>
  <c r="CA110" i="25"/>
  <c r="CB109" i="25"/>
  <c r="BZ109" i="25"/>
  <c r="BZ108" i="25"/>
  <c r="CA106" i="25"/>
  <c r="CA105" i="25"/>
  <c r="BZ105" i="25"/>
  <c r="CA104" i="25"/>
  <c r="BZ104" i="25"/>
  <c r="CB104" i="25"/>
  <c r="CB103" i="25"/>
  <c r="BZ103" i="25"/>
  <c r="CA103" i="25"/>
  <c r="CB102" i="25"/>
  <c r="BZ102" i="25"/>
  <c r="CA102" i="25"/>
  <c r="CB101" i="25"/>
  <c r="CA98" i="25"/>
  <c r="BZ98" i="25"/>
  <c r="BZ97" i="25"/>
  <c r="CA96" i="25"/>
  <c r="BZ96" i="25"/>
  <c r="CB96" i="25"/>
  <c r="CB95" i="25"/>
  <c r="BZ95" i="25"/>
  <c r="CA95" i="25"/>
  <c r="CB94" i="25"/>
  <c r="CA92" i="25"/>
  <c r="BZ92" i="25"/>
  <c r="CB92" i="25"/>
  <c r="CB91" i="25"/>
  <c r="BZ91" i="25"/>
  <c r="CA90" i="25"/>
  <c r="BZ89" i="25"/>
  <c r="CB89" i="25"/>
  <c r="BZ88" i="25"/>
  <c r="CB88" i="25"/>
  <c r="BZ87" i="25"/>
  <c r="CB87" i="25"/>
  <c r="CA85" i="25"/>
  <c r="CA84" i="25"/>
  <c r="BZ84" i="25"/>
  <c r="CA83" i="25"/>
  <c r="BZ83" i="25"/>
  <c r="CB83" i="25"/>
  <c r="CB82" i="25"/>
  <c r="CA81" i="25"/>
  <c r="CA80" i="25"/>
  <c r="BZ80" i="25"/>
  <c r="CA79" i="25"/>
  <c r="BZ79" i="25"/>
  <c r="CB79" i="25"/>
  <c r="CB78" i="25"/>
  <c r="CA78" i="25"/>
  <c r="BZ77" i="25"/>
  <c r="CB77" i="25"/>
  <c r="CA76" i="25"/>
  <c r="BZ76" i="25"/>
  <c r="CB76" i="25"/>
  <c r="CA74" i="25"/>
  <c r="CA73" i="25"/>
  <c r="BZ73" i="25"/>
  <c r="CA72" i="25"/>
  <c r="BZ72" i="25"/>
  <c r="CB72" i="25"/>
  <c r="CA69" i="25"/>
  <c r="CA68" i="25"/>
  <c r="BZ66" i="25"/>
  <c r="CA65" i="25"/>
  <c r="BZ65" i="25"/>
  <c r="BZ64" i="25"/>
  <c r="CA63" i="25"/>
  <c r="CB62" i="25"/>
  <c r="CA61" i="25"/>
  <c r="BZ61" i="25"/>
  <c r="CB61" i="25"/>
  <c r="BZ60" i="25"/>
  <c r="CA59" i="25"/>
  <c r="CA58" i="25"/>
  <c r="BZ58" i="25"/>
  <c r="CA57" i="25"/>
  <c r="BZ57" i="25"/>
  <c r="CB57" i="25"/>
  <c r="CB56" i="25"/>
  <c r="CA55" i="25"/>
  <c r="CA54" i="25"/>
  <c r="BZ54" i="25"/>
  <c r="CA53" i="25"/>
  <c r="BZ53" i="25"/>
  <c r="CB53" i="25"/>
  <c r="BZ52" i="25"/>
  <c r="CA50" i="25"/>
  <c r="CA49" i="25"/>
  <c r="BZ49" i="25"/>
  <c r="CB49" i="25"/>
  <c r="BZ48" i="25"/>
  <c r="CA47" i="25"/>
  <c r="CB46" i="25"/>
  <c r="BZ46" i="25"/>
  <c r="CA44" i="25"/>
  <c r="BZ44" i="25"/>
  <c r="CB44" i="25"/>
  <c r="CA42" i="25"/>
  <c r="BZ40" i="25"/>
  <c r="CA38" i="25"/>
  <c r="BZ38" i="25"/>
  <c r="CA37" i="25"/>
  <c r="BZ37" i="25"/>
  <c r="CB37" i="25"/>
  <c r="CA35" i="25"/>
  <c r="CA34" i="25"/>
  <c r="CA33" i="25"/>
  <c r="BZ33" i="25"/>
  <c r="BZ32" i="25"/>
  <c r="CB32" i="25"/>
  <c r="BZ31" i="25"/>
  <c r="CB31" i="25"/>
  <c r="CA30" i="25"/>
  <c r="BZ30" i="25"/>
  <c r="CB30" i="25"/>
  <c r="CB28" i="25"/>
  <c r="CB27" i="25"/>
  <c r="BZ26" i="25"/>
  <c r="CA25" i="25"/>
  <c r="BZ25" i="25"/>
  <c r="CB25" i="25"/>
  <c r="BZ24" i="25"/>
  <c r="CA21" i="25"/>
  <c r="CA20" i="25"/>
  <c r="BZ20" i="25"/>
  <c r="CB20" i="25"/>
  <c r="BZ19" i="25"/>
  <c r="CA18" i="25"/>
  <c r="CA16" i="25"/>
  <c r="BZ16" i="25"/>
  <c r="CB16" i="25"/>
  <c r="BZ15" i="25"/>
  <c r="CA13" i="25"/>
  <c r="CB13" i="25"/>
  <c r="CA12" i="25"/>
  <c r="BZ12" i="25"/>
  <c r="CA11" i="25"/>
  <c r="BZ11" i="25"/>
  <c r="CB11" i="25"/>
  <c r="CA9" i="25"/>
  <c r="CA8" i="25"/>
  <c r="BZ8" i="25"/>
  <c r="BZ7" i="25"/>
  <c r="CA6" i="25"/>
  <c r="BQ5" i="25"/>
  <c r="BP5" i="25"/>
  <c r="BF5" i="25"/>
  <c r="BE5" i="25"/>
  <c r="BD5" i="25"/>
  <c r="BC5" i="25"/>
  <c r="BB5" i="25"/>
  <c r="BA5" i="25"/>
  <c r="AZ5" i="25"/>
  <c r="AY5" i="25"/>
  <c r="AX5" i="25"/>
  <c r="AW5" i="25"/>
  <c r="AV5" i="25"/>
  <c r="AU5" i="25"/>
  <c r="AT5" i="25"/>
  <c r="AS5" i="25"/>
  <c r="AR5" i="25"/>
  <c r="AQ5" i="25"/>
  <c r="AP5" i="25"/>
  <c r="AO5" i="25"/>
  <c r="AK5" i="25"/>
  <c r="AD5" i="25"/>
  <c r="AC5" i="25"/>
  <c r="AB5" i="25"/>
  <c r="AA5" i="25"/>
  <c r="Z5" i="25"/>
  <c r="Y5" i="25"/>
  <c r="X5" i="25"/>
  <c r="W5" i="25"/>
  <c r="V5" i="25"/>
  <c r="U5" i="25"/>
  <c r="T5" i="25"/>
  <c r="S5" i="25"/>
  <c r="R5" i="25"/>
  <c r="P5" i="25"/>
  <c r="N5" i="25"/>
  <c r="M5" i="25"/>
  <c r="K5" i="25"/>
  <c r="J5" i="25"/>
  <c r="BW4" i="25"/>
  <c r="BR4" i="25"/>
  <c r="BQ4" i="25"/>
  <c r="BP4" i="25"/>
  <c r="BO4" i="25"/>
  <c r="BN4" i="25"/>
  <c r="BL4" i="25"/>
  <c r="BK4" i="25"/>
  <c r="BJ4" i="25"/>
  <c r="BI4" i="25"/>
  <c r="BH4" i="25"/>
  <c r="BG4" i="25"/>
  <c r="BE4" i="25"/>
  <c r="BD4" i="25"/>
  <c r="BC4" i="25"/>
  <c r="BB4" i="25"/>
  <c r="BA4" i="25"/>
  <c r="AZ4" i="25"/>
  <c r="AY4" i="25"/>
  <c r="AX4" i="25"/>
  <c r="AW4" i="25"/>
  <c r="AV4" i="25"/>
  <c r="AU4" i="25"/>
  <c r="AT4" i="25"/>
  <c r="AS4" i="25"/>
  <c r="AR4" i="25"/>
  <c r="AQ4" i="25"/>
  <c r="AP4" i="25"/>
  <c r="AO4" i="25"/>
  <c r="AM4" i="25"/>
  <c r="AL4" i="25"/>
  <c r="AK4" i="25"/>
  <c r="AJ4" i="25"/>
  <c r="AI4" i="25"/>
  <c r="AH4" i="25"/>
  <c r="AG4" i="25"/>
  <c r="AF4" i="25"/>
  <c r="AE4" i="25"/>
  <c r="AD4" i="25"/>
  <c r="AC4" i="25"/>
  <c r="AB4" i="25"/>
  <c r="AA4" i="25"/>
  <c r="Z4" i="25"/>
  <c r="Y4" i="25"/>
  <c r="X4" i="25"/>
  <c r="W4" i="25"/>
  <c r="V4" i="25"/>
  <c r="U4" i="25"/>
  <c r="T4" i="25"/>
  <c r="S4" i="25"/>
  <c r="R4" i="25"/>
  <c r="Q4" i="25"/>
  <c r="P4" i="25"/>
  <c r="O4" i="25"/>
  <c r="N4" i="25"/>
  <c r="M4" i="25"/>
  <c r="L4" i="25"/>
  <c r="K4" i="25"/>
  <c r="J4" i="25"/>
  <c r="H4" i="25"/>
  <c r="BF3" i="25"/>
  <c r="BD3" i="25"/>
  <c r="AW3" i="25"/>
  <c r="AN3" i="25"/>
  <c r="AE3" i="25"/>
  <c r="AA3" i="25"/>
  <c r="R3" i="25"/>
  <c r="BN2" i="25"/>
  <c r="BG2" i="25"/>
  <c r="AW2" i="25"/>
  <c r="AO2" i="25"/>
  <c r="R2" i="25"/>
  <c r="H2" i="25"/>
  <c r="BT152" i="28" l="1"/>
  <c r="BT89" i="28"/>
  <c r="BP89" i="28" s="1"/>
  <c r="BT14" i="28"/>
  <c r="BP14" i="28" s="1"/>
  <c r="BT6" i="28"/>
  <c r="BP6" i="28" s="1"/>
  <c r="BT65" i="28"/>
  <c r="BT43" i="28"/>
  <c r="BS43" i="28" s="1"/>
  <c r="BT30" i="28"/>
  <c r="BQ30" i="28" s="1"/>
  <c r="BT53" i="28"/>
  <c r="BS53" i="28" s="1"/>
  <c r="BT22" i="28"/>
  <c r="BT105" i="28"/>
  <c r="BP105" i="28" s="1"/>
  <c r="BT130" i="28"/>
  <c r="BQ130" i="28" s="1"/>
  <c r="BT75" i="28"/>
  <c r="BP75" i="28" s="1"/>
  <c r="BT107" i="29"/>
  <c r="BT101" i="29"/>
  <c r="BP101" i="29" s="1"/>
  <c r="BT178" i="30"/>
  <c r="BP178" i="30" s="1"/>
  <c r="BT162" i="30"/>
  <c r="BS162" i="30" s="1"/>
  <c r="BT135" i="30"/>
  <c r="BT115" i="30"/>
  <c r="BS115" i="30" s="1"/>
  <c r="BT24" i="30"/>
  <c r="BQ24" i="30" s="1"/>
  <c r="BT6" i="30"/>
  <c r="BP6" i="30" s="1"/>
  <c r="BT186" i="30"/>
  <c r="BT170" i="30"/>
  <c r="BS170" i="30" s="1"/>
  <c r="BT154" i="30"/>
  <c r="BQ154" i="30" s="1"/>
  <c r="BT143" i="30"/>
  <c r="BS143" i="30" s="1"/>
  <c r="BT103" i="30"/>
  <c r="BS103" i="30" s="1"/>
  <c r="BT97" i="30"/>
  <c r="BQ97" i="30" s="1"/>
  <c r="BT87" i="30"/>
  <c r="BS87" i="30" s="1"/>
  <c r="BT81" i="30"/>
  <c r="BS81" i="30" s="1"/>
  <c r="BT60" i="30"/>
  <c r="BT50" i="30"/>
  <c r="BS50" i="30" s="1"/>
  <c r="BT44" i="30"/>
  <c r="BS44" i="30" s="1"/>
  <c r="BT42" i="30"/>
  <c r="BS42" i="30" s="1"/>
  <c r="BT40" i="30"/>
  <c r="BT32" i="30"/>
  <c r="BS32" i="30" s="1"/>
  <c r="BT10" i="30"/>
  <c r="BP10" i="30" s="1"/>
  <c r="BT28" i="30"/>
  <c r="BQ28" i="30" s="1"/>
  <c r="BT123" i="30"/>
  <c r="BT174" i="30"/>
  <c r="BP174" i="30" s="1"/>
  <c r="BT163" i="29"/>
  <c r="BQ163" i="29" s="1"/>
  <c r="BT133" i="29"/>
  <c r="BQ133" i="29" s="1"/>
  <c r="BT66" i="25"/>
  <c r="BN113" i="29"/>
  <c r="BN111" i="29"/>
  <c r="BT95" i="29"/>
  <c r="BP95" i="29" s="1"/>
  <c r="BT139" i="29"/>
  <c r="BT8" i="30"/>
  <c r="BS8" i="30" s="1"/>
  <c r="BT18" i="30"/>
  <c r="BS18" i="30" s="1"/>
  <c r="BT105" i="30"/>
  <c r="BP105" i="30" s="1"/>
  <c r="BT131" i="30"/>
  <c r="BS131" i="30" s="1"/>
  <c r="BT150" i="30"/>
  <c r="BS150" i="30" s="1"/>
  <c r="BT182" i="30"/>
  <c r="BQ182" i="30" s="1"/>
  <c r="BT170" i="29"/>
  <c r="BS170" i="29" s="1"/>
  <c r="BN113" i="28"/>
  <c r="BN160" i="28"/>
  <c r="BN41" i="28"/>
  <c r="BN51" i="28"/>
  <c r="BN73" i="28"/>
  <c r="BN83" i="28"/>
  <c r="BN97" i="28"/>
  <c r="BN14" i="28"/>
  <c r="BN143" i="29"/>
  <c r="BN135" i="29"/>
  <c r="BN105" i="29"/>
  <c r="BN80" i="29"/>
  <c r="BN76" i="29"/>
  <c r="BN72" i="29"/>
  <c r="BN68" i="29"/>
  <c r="BN64" i="29"/>
  <c r="BN60" i="29"/>
  <c r="BN56" i="29"/>
  <c r="BN52" i="29"/>
  <c r="BN48" i="29"/>
  <c r="BN44" i="29"/>
  <c r="BN40" i="29"/>
  <c r="BN36" i="29"/>
  <c r="BN32" i="29"/>
  <c r="BN28" i="29"/>
  <c r="BN24" i="29"/>
  <c r="BN20" i="29"/>
  <c r="BN16" i="29"/>
  <c r="BN12" i="29"/>
  <c r="BN8" i="29"/>
  <c r="BN149" i="29"/>
  <c r="BN145" i="29"/>
  <c r="BN103" i="29"/>
  <c r="BN109" i="29"/>
  <c r="BN137" i="29"/>
  <c r="BN141" i="29"/>
  <c r="BN161" i="29"/>
  <c r="BN46" i="27"/>
  <c r="BN9" i="27"/>
  <c r="BN7" i="27"/>
  <c r="BN40" i="27"/>
  <c r="BN37" i="27"/>
  <c r="BN32" i="27"/>
  <c r="BN41" i="27"/>
  <c r="BN44" i="27"/>
  <c r="BN117" i="29"/>
  <c r="BN169" i="29"/>
  <c r="BN8" i="27"/>
  <c r="BN11" i="27"/>
  <c r="BN13" i="27"/>
  <c r="BN16" i="27"/>
  <c r="BN21" i="27"/>
  <c r="BN24" i="27"/>
  <c r="BN29" i="27"/>
  <c r="BN85" i="29"/>
  <c r="BN8" i="30"/>
  <c r="BN18" i="30"/>
  <c r="BN26" i="30"/>
  <c r="BN58" i="30"/>
  <c r="BN81" i="30"/>
  <c r="BN89" i="30"/>
  <c r="BN16" i="30"/>
  <c r="BN40" i="30"/>
  <c r="BN65" i="30"/>
  <c r="BN66" i="30"/>
  <c r="BN90" i="30"/>
  <c r="BN7" i="28"/>
  <c r="BN14" i="30"/>
  <c r="BN38" i="30"/>
  <c r="BN62" i="30"/>
  <c r="BN63" i="30"/>
  <c r="BN58" i="28"/>
  <c r="BN123" i="28"/>
  <c r="BQ95" i="29"/>
  <c r="BQ101" i="29"/>
  <c r="BQ107" i="29"/>
  <c r="BP107" i="29"/>
  <c r="BQ127" i="29"/>
  <c r="BP127" i="29"/>
  <c r="BS127" i="29"/>
  <c r="BQ139" i="29"/>
  <c r="BP139" i="29"/>
  <c r="BQ12" i="30"/>
  <c r="BP12" i="30"/>
  <c r="BS12" i="30"/>
  <c r="BP158" i="30"/>
  <c r="BQ158" i="30"/>
  <c r="BS158" i="30"/>
  <c r="BP170" i="30"/>
  <c r="BQ170" i="30"/>
  <c r="BQ174" i="30"/>
  <c r="BS174" i="30"/>
  <c r="BP186" i="30"/>
  <c r="BQ186" i="30"/>
  <c r="BS186" i="30"/>
  <c r="BT169" i="29"/>
  <c r="BT161" i="29"/>
  <c r="BT153" i="29"/>
  <c r="BT145" i="29"/>
  <c r="BT137" i="29"/>
  <c r="BT129" i="29"/>
  <c r="BT121" i="29"/>
  <c r="BT113" i="29"/>
  <c r="BT105" i="29"/>
  <c r="BT97" i="29"/>
  <c r="BT89" i="29"/>
  <c r="BT79" i="29"/>
  <c r="BT75" i="29"/>
  <c r="BT71" i="29"/>
  <c r="BT67" i="29"/>
  <c r="BT63" i="29"/>
  <c r="BT59" i="29"/>
  <c r="BT55" i="29"/>
  <c r="BT51" i="29"/>
  <c r="BT47" i="29"/>
  <c r="BT43" i="29"/>
  <c r="BT39" i="29"/>
  <c r="BT35" i="29"/>
  <c r="BT31" i="29"/>
  <c r="BT27" i="29"/>
  <c r="BT23" i="29"/>
  <c r="BT19" i="29"/>
  <c r="BT15" i="29"/>
  <c r="BT11" i="29"/>
  <c r="BT7" i="29"/>
  <c r="BT165" i="29"/>
  <c r="BT157" i="29"/>
  <c r="BT6" i="29"/>
  <c r="BT10" i="29"/>
  <c r="BT14" i="29"/>
  <c r="BT18" i="29"/>
  <c r="BT22" i="29"/>
  <c r="BT26" i="29"/>
  <c r="BT30" i="29"/>
  <c r="BT34" i="29"/>
  <c r="BT38" i="29"/>
  <c r="BT42" i="29"/>
  <c r="BT46" i="29"/>
  <c r="BT50" i="29"/>
  <c r="BT54" i="29"/>
  <c r="BT58" i="29"/>
  <c r="BT62" i="29"/>
  <c r="BT66" i="29"/>
  <c r="BT70" i="29"/>
  <c r="BT74" i="29"/>
  <c r="BT78" i="29"/>
  <c r="BT82" i="29"/>
  <c r="BT87" i="29"/>
  <c r="BT93" i="29"/>
  <c r="BT99" i="29"/>
  <c r="BT119" i="29"/>
  <c r="BT125" i="29"/>
  <c r="BT131" i="29"/>
  <c r="BT151" i="29"/>
  <c r="BT159" i="29"/>
  <c r="BT167" i="29"/>
  <c r="BQ60" i="30"/>
  <c r="BP60" i="30"/>
  <c r="BS60" i="30"/>
  <c r="BS105" i="30"/>
  <c r="BN170" i="29"/>
  <c r="BN168" i="29"/>
  <c r="BN166" i="29"/>
  <c r="BN164" i="29"/>
  <c r="BN162" i="29"/>
  <c r="BN160" i="29"/>
  <c r="BN158" i="29"/>
  <c r="BN156" i="29"/>
  <c r="BN154" i="29"/>
  <c r="BN152" i="29"/>
  <c r="BN150" i="29"/>
  <c r="BN148" i="29"/>
  <c r="BN146" i="29"/>
  <c r="BN144" i="29"/>
  <c r="BN142" i="29"/>
  <c r="BN140" i="29"/>
  <c r="BN138" i="29"/>
  <c r="BN136" i="29"/>
  <c r="BN134" i="29"/>
  <c r="BN132" i="29"/>
  <c r="BN130" i="29"/>
  <c r="BN128" i="29"/>
  <c r="BN126" i="29"/>
  <c r="BN124" i="29"/>
  <c r="BN122" i="29"/>
  <c r="BN120" i="29"/>
  <c r="BN118" i="29"/>
  <c r="BN116" i="29"/>
  <c r="BN114" i="29"/>
  <c r="BN112" i="29"/>
  <c r="BN110" i="29"/>
  <c r="BN108" i="29"/>
  <c r="BN106" i="29"/>
  <c r="BN104" i="29"/>
  <c r="BN102" i="29"/>
  <c r="BN100" i="29"/>
  <c r="BN98" i="29"/>
  <c r="BN96" i="29"/>
  <c r="BN94" i="29"/>
  <c r="BN92" i="29"/>
  <c r="BN90" i="29"/>
  <c r="BN88" i="29"/>
  <c r="BN86" i="29"/>
  <c r="BN84" i="29"/>
  <c r="BN163" i="29"/>
  <c r="BN155" i="29"/>
  <c r="BN147" i="29"/>
  <c r="BN139" i="29"/>
  <c r="BN131" i="29"/>
  <c r="BN123" i="29"/>
  <c r="BN115" i="29"/>
  <c r="BN107" i="29"/>
  <c r="BN99" i="29"/>
  <c r="BN91" i="29"/>
  <c r="BN83" i="29"/>
  <c r="BN79" i="29"/>
  <c r="BN75" i="29"/>
  <c r="BN71" i="29"/>
  <c r="BN67" i="29"/>
  <c r="BN63" i="29"/>
  <c r="BN59" i="29"/>
  <c r="BN55" i="29"/>
  <c r="BN51" i="29"/>
  <c r="BN47" i="29"/>
  <c r="BN43" i="29"/>
  <c r="BN39" i="29"/>
  <c r="BN35" i="29"/>
  <c r="BN31" i="29"/>
  <c r="BN27" i="29"/>
  <c r="BN23" i="29"/>
  <c r="BN19" i="29"/>
  <c r="BN15" i="29"/>
  <c r="BN11" i="29"/>
  <c r="BN7" i="29"/>
  <c r="BN167" i="29"/>
  <c r="BN159" i="29"/>
  <c r="BN6" i="29"/>
  <c r="BT9" i="29"/>
  <c r="BN10" i="29"/>
  <c r="BT13" i="29"/>
  <c r="BN14" i="29"/>
  <c r="BT17" i="29"/>
  <c r="BN18" i="29"/>
  <c r="BT21" i="29"/>
  <c r="BN22" i="29"/>
  <c r="BT25" i="29"/>
  <c r="BN26" i="29"/>
  <c r="BT29" i="29"/>
  <c r="BN30" i="29"/>
  <c r="BT33" i="29"/>
  <c r="BN34" i="29"/>
  <c r="BT37" i="29"/>
  <c r="BN38" i="29"/>
  <c r="BT41" i="29"/>
  <c r="BN42" i="29"/>
  <c r="BT45" i="29"/>
  <c r="BN46" i="29"/>
  <c r="BT49" i="29"/>
  <c r="BN50" i="29"/>
  <c r="BT53" i="29"/>
  <c r="BN54" i="29"/>
  <c r="BT57" i="29"/>
  <c r="BN58" i="29"/>
  <c r="BT61" i="29"/>
  <c r="BN62" i="29"/>
  <c r="BT65" i="29"/>
  <c r="BN66" i="29"/>
  <c r="BT69" i="29"/>
  <c r="BN70" i="29"/>
  <c r="BT73" i="29"/>
  <c r="BN74" i="29"/>
  <c r="BT77" i="29"/>
  <c r="BN78" i="29"/>
  <c r="BT81" i="29"/>
  <c r="BN82" i="29"/>
  <c r="BT85" i="29"/>
  <c r="BT91" i="29"/>
  <c r="BN95" i="29"/>
  <c r="BN97" i="29"/>
  <c r="BN101" i="29"/>
  <c r="BT111" i="29"/>
  <c r="BT117" i="29"/>
  <c r="BT123" i="29"/>
  <c r="BN127" i="29"/>
  <c r="BN129" i="29"/>
  <c r="BN133" i="29"/>
  <c r="BT143" i="29"/>
  <c r="BT149" i="29"/>
  <c r="BT155" i="29"/>
  <c r="BS97" i="30"/>
  <c r="BP97" i="30"/>
  <c r="BT8" i="29"/>
  <c r="BN9" i="29"/>
  <c r="BT12" i="29"/>
  <c r="BN13" i="29"/>
  <c r="BT16" i="29"/>
  <c r="BN17" i="29"/>
  <c r="BT20" i="29"/>
  <c r="BN21" i="29"/>
  <c r="BT24" i="29"/>
  <c r="BN25" i="29"/>
  <c r="BT28" i="29"/>
  <c r="BN29" i="29"/>
  <c r="BT32" i="29"/>
  <c r="BN33" i="29"/>
  <c r="BT36" i="29"/>
  <c r="BN37" i="29"/>
  <c r="BT40" i="29"/>
  <c r="BN41" i="29"/>
  <c r="BT44" i="29"/>
  <c r="BN45" i="29"/>
  <c r="BT48" i="29"/>
  <c r="BN49" i="29"/>
  <c r="BT52" i="29"/>
  <c r="BN53" i="29"/>
  <c r="BT56" i="29"/>
  <c r="BN57" i="29"/>
  <c r="BT60" i="29"/>
  <c r="BN61" i="29"/>
  <c r="BT64" i="29"/>
  <c r="BN65" i="29"/>
  <c r="BT68" i="29"/>
  <c r="BN69" i="29"/>
  <c r="BT72" i="29"/>
  <c r="BN73" i="29"/>
  <c r="BT76" i="29"/>
  <c r="BN77" i="29"/>
  <c r="BT80" i="29"/>
  <c r="BN81" i="29"/>
  <c r="BT83" i="29"/>
  <c r="BN87" i="29"/>
  <c r="BN89" i="29"/>
  <c r="BN93" i="29"/>
  <c r="BS101" i="29"/>
  <c r="BT103" i="29"/>
  <c r="BS107" i="29"/>
  <c r="BT109" i="29"/>
  <c r="BT115" i="29"/>
  <c r="BN119" i="29"/>
  <c r="BN121" i="29"/>
  <c r="BN125" i="29"/>
  <c r="BS133" i="29"/>
  <c r="BT135" i="29"/>
  <c r="BS139" i="29"/>
  <c r="BT141" i="29"/>
  <c r="BT147" i="29"/>
  <c r="BN151" i="29"/>
  <c r="BN153" i="29"/>
  <c r="BN157" i="29"/>
  <c r="BN165" i="29"/>
  <c r="BQ8" i="30"/>
  <c r="BQ34" i="30"/>
  <c r="BP34" i="30"/>
  <c r="BS34" i="30"/>
  <c r="BQ115" i="30"/>
  <c r="BP115" i="30"/>
  <c r="BS135" i="30"/>
  <c r="BQ135" i="30"/>
  <c r="BP135" i="30"/>
  <c r="BQ6" i="30"/>
  <c r="BS28" i="30"/>
  <c r="BQ123" i="30"/>
  <c r="BP123" i="30"/>
  <c r="BS123" i="30"/>
  <c r="BP143" i="30"/>
  <c r="BN189" i="30"/>
  <c r="BN187" i="30"/>
  <c r="BN185" i="30"/>
  <c r="BN183" i="30"/>
  <c r="BN181" i="30"/>
  <c r="BN179" i="30"/>
  <c r="BN177" i="30"/>
  <c r="BN175" i="30"/>
  <c r="BN173" i="30"/>
  <c r="BN171" i="30"/>
  <c r="BN169" i="30"/>
  <c r="BN167" i="30"/>
  <c r="BN165" i="30"/>
  <c r="BN163" i="30"/>
  <c r="BN161" i="30"/>
  <c r="BN159" i="30"/>
  <c r="BN157" i="30"/>
  <c r="BN155" i="30"/>
  <c r="BN153" i="30"/>
  <c r="BN151" i="30"/>
  <c r="BN149" i="30"/>
  <c r="BN147" i="30"/>
  <c r="BN145" i="30"/>
  <c r="BN143" i="30"/>
  <c r="BN141" i="30"/>
  <c r="BN139" i="30"/>
  <c r="BN137" i="30"/>
  <c r="BN135" i="30"/>
  <c r="BN188" i="30"/>
  <c r="BN184" i="30"/>
  <c r="BN180" i="30"/>
  <c r="BN176" i="30"/>
  <c r="BN172" i="30"/>
  <c r="BN168" i="30"/>
  <c r="BN164" i="30"/>
  <c r="BN160" i="30"/>
  <c r="BN156" i="30"/>
  <c r="BN152" i="30"/>
  <c r="BN148" i="30"/>
  <c r="BN186" i="30"/>
  <c r="BN182" i="30"/>
  <c r="BN178" i="30"/>
  <c r="BN174" i="30"/>
  <c r="BN170" i="30"/>
  <c r="BN166" i="30"/>
  <c r="BN162" i="30"/>
  <c r="BN158" i="30"/>
  <c r="BN154" i="30"/>
  <c r="BN150" i="30"/>
  <c r="BN146" i="30"/>
  <c r="BN142" i="30"/>
  <c r="BN138" i="30"/>
  <c r="BN134" i="30"/>
  <c r="BN132" i="30"/>
  <c r="BN130" i="30"/>
  <c r="BN128" i="30"/>
  <c r="BN126" i="30"/>
  <c r="BN124" i="30"/>
  <c r="BN122" i="30"/>
  <c r="BN120" i="30"/>
  <c r="BN118" i="30"/>
  <c r="BN116" i="30"/>
  <c r="BN114" i="30"/>
  <c r="BN112" i="30"/>
  <c r="BN110" i="30"/>
  <c r="BN108" i="30"/>
  <c r="BN133" i="30"/>
  <c r="BN125" i="30"/>
  <c r="BN117" i="30"/>
  <c r="BN109" i="30"/>
  <c r="BN107" i="30"/>
  <c r="BN100" i="30"/>
  <c r="BN99" i="30"/>
  <c r="BN92" i="30"/>
  <c r="BN91" i="30"/>
  <c r="BN84" i="30"/>
  <c r="BN83" i="30"/>
  <c r="BN76" i="30"/>
  <c r="BN75" i="30"/>
  <c r="BN68" i="30"/>
  <c r="BN67" i="30"/>
  <c r="BN144" i="30"/>
  <c r="BN140" i="30"/>
  <c r="BN136" i="30"/>
  <c r="BN131" i="30"/>
  <c r="BN123" i="30"/>
  <c r="BN115" i="30"/>
  <c r="BN102" i="30"/>
  <c r="BN101" i="30"/>
  <c r="BN94" i="30"/>
  <c r="BN93" i="30"/>
  <c r="BN86" i="30"/>
  <c r="BN85" i="30"/>
  <c r="BN78" i="30"/>
  <c r="BN77" i="30"/>
  <c r="BN70" i="30"/>
  <c r="BN69" i="30"/>
  <c r="BN61" i="30"/>
  <c r="BN59" i="30"/>
  <c r="BN57" i="30"/>
  <c r="BN55" i="30"/>
  <c r="BN53" i="30"/>
  <c r="BN51" i="30"/>
  <c r="BN49" i="30"/>
  <c r="BN47" i="30"/>
  <c r="BN45" i="30"/>
  <c r="BN43" i="30"/>
  <c r="BN41" i="30"/>
  <c r="BN39" i="30"/>
  <c r="BN37" i="30"/>
  <c r="BN35" i="30"/>
  <c r="BN33" i="30"/>
  <c r="BN31" i="30"/>
  <c r="BN29" i="30"/>
  <c r="BN27" i="30"/>
  <c r="BN25" i="30"/>
  <c r="BN23" i="30"/>
  <c r="BN21" i="30"/>
  <c r="BN19" i="30"/>
  <c r="BN17" i="30"/>
  <c r="BN15" i="30"/>
  <c r="BN13" i="30"/>
  <c r="BN11" i="30"/>
  <c r="BN9" i="30"/>
  <c r="BN119" i="30"/>
  <c r="BN104" i="30"/>
  <c r="BN103" i="30"/>
  <c r="BN88" i="30"/>
  <c r="BN87" i="30"/>
  <c r="BN72" i="30"/>
  <c r="BN71" i="30"/>
  <c r="BN60" i="30"/>
  <c r="BN52" i="30"/>
  <c r="BN44" i="30"/>
  <c r="BN36" i="30"/>
  <c r="BN28" i="30"/>
  <c r="BN20" i="30"/>
  <c r="BN12" i="30"/>
  <c r="BN129" i="30"/>
  <c r="BN127" i="30"/>
  <c r="BN106" i="30"/>
  <c r="BN97" i="30"/>
  <c r="BN82" i="30"/>
  <c r="BN79" i="30"/>
  <c r="BN64" i="30"/>
  <c r="BN54" i="30"/>
  <c r="BN42" i="30"/>
  <c r="BN32" i="30"/>
  <c r="BN22" i="30"/>
  <c r="BN10" i="30"/>
  <c r="BN7" i="30"/>
  <c r="BN121" i="30"/>
  <c r="BN113" i="30"/>
  <c r="BN111" i="30"/>
  <c r="BN98" i="30"/>
  <c r="BN95" i="30"/>
  <c r="BN80" i="30"/>
  <c r="BN73" i="30"/>
  <c r="BN56" i="30"/>
  <c r="BN46" i="30"/>
  <c r="BN34" i="30"/>
  <c r="BN24" i="30"/>
  <c r="BN6" i="30"/>
  <c r="BN30" i="30"/>
  <c r="BQ32" i="30"/>
  <c r="BP32" i="30"/>
  <c r="BQ36" i="30"/>
  <c r="BP36" i="30"/>
  <c r="BN48" i="30"/>
  <c r="BN50" i="30"/>
  <c r="BQ56" i="30"/>
  <c r="BP56" i="30"/>
  <c r="BS56" i="30"/>
  <c r="BN96" i="30"/>
  <c r="BQ103" i="30"/>
  <c r="BP103" i="30"/>
  <c r="BN105" i="30"/>
  <c r="BQ40" i="30"/>
  <c r="BP40" i="30"/>
  <c r="BS40" i="30"/>
  <c r="BQ50" i="30"/>
  <c r="BP50" i="30"/>
  <c r="BU50" i="30" s="1"/>
  <c r="BV50" i="30" s="1"/>
  <c r="BQ81" i="30"/>
  <c r="BQ89" i="30"/>
  <c r="BS89" i="30"/>
  <c r="BP89" i="30"/>
  <c r="BQ131" i="30"/>
  <c r="BP131" i="30"/>
  <c r="BS139" i="30"/>
  <c r="BQ139" i="30"/>
  <c r="BP139" i="30"/>
  <c r="BU139" i="30" s="1"/>
  <c r="BV139" i="30" s="1"/>
  <c r="BS147" i="30"/>
  <c r="BQ147" i="30"/>
  <c r="BP147" i="30"/>
  <c r="BP150" i="30"/>
  <c r="BQ150" i="30"/>
  <c r="BQ162" i="30"/>
  <c r="BP166" i="30"/>
  <c r="BQ166" i="30"/>
  <c r="BS166" i="30"/>
  <c r="BT84" i="29"/>
  <c r="BT86" i="29"/>
  <c r="BT88" i="29"/>
  <c r="BT90" i="29"/>
  <c r="BT92" i="29"/>
  <c r="BT94" i="29"/>
  <c r="BT96" i="29"/>
  <c r="BT98" i="29"/>
  <c r="BT100" i="29"/>
  <c r="BT102" i="29"/>
  <c r="BT104" i="29"/>
  <c r="BT106" i="29"/>
  <c r="BT108" i="29"/>
  <c r="BT110" i="29"/>
  <c r="BT112" i="29"/>
  <c r="BT114" i="29"/>
  <c r="BT116" i="29"/>
  <c r="BT118" i="29"/>
  <c r="BT120" i="29"/>
  <c r="BT122" i="29"/>
  <c r="BT124" i="29"/>
  <c r="BT126" i="29"/>
  <c r="BT128" i="29"/>
  <c r="BT130" i="29"/>
  <c r="BT132" i="29"/>
  <c r="BT134" i="29"/>
  <c r="BT136" i="29"/>
  <c r="BT138" i="29"/>
  <c r="BT140" i="29"/>
  <c r="BT142" i="29"/>
  <c r="BT144" i="29"/>
  <c r="BT146" i="29"/>
  <c r="BT148" i="29"/>
  <c r="BT150" i="29"/>
  <c r="BT152" i="29"/>
  <c r="BT154" i="29"/>
  <c r="BT156" i="29"/>
  <c r="BT158" i="29"/>
  <c r="BT160" i="29"/>
  <c r="BT162" i="29"/>
  <c r="BT164" i="29"/>
  <c r="BT166" i="29"/>
  <c r="BT168" i="29"/>
  <c r="BT188" i="30"/>
  <c r="BT187" i="30"/>
  <c r="BT184" i="30"/>
  <c r="BT183" i="30"/>
  <c r="BT180" i="30"/>
  <c r="BT179" i="30"/>
  <c r="BT176" i="30"/>
  <c r="BT175" i="30"/>
  <c r="BT172" i="30"/>
  <c r="BT171" i="30"/>
  <c r="BT168" i="30"/>
  <c r="BT167" i="30"/>
  <c r="BT164" i="30"/>
  <c r="BT163" i="30"/>
  <c r="BT160" i="30"/>
  <c r="BT159" i="30"/>
  <c r="BT156" i="30"/>
  <c r="BT155" i="30"/>
  <c r="BT152" i="30"/>
  <c r="BT151" i="30"/>
  <c r="BT148" i="30"/>
  <c r="BT189" i="30"/>
  <c r="BT185" i="30"/>
  <c r="BT181" i="30"/>
  <c r="BT177" i="30"/>
  <c r="BT173" i="30"/>
  <c r="BT169" i="30"/>
  <c r="BT165" i="30"/>
  <c r="BT161" i="30"/>
  <c r="BT157" i="30"/>
  <c r="BT153" i="30"/>
  <c r="BT149" i="30"/>
  <c r="BT132" i="30"/>
  <c r="BT130" i="30"/>
  <c r="BT128" i="30"/>
  <c r="BT126" i="30"/>
  <c r="BT124" i="30"/>
  <c r="BT122" i="30"/>
  <c r="BT120" i="30"/>
  <c r="BT118" i="30"/>
  <c r="BT116" i="30"/>
  <c r="BT114" i="30"/>
  <c r="BT112" i="30"/>
  <c r="BT110" i="30"/>
  <c r="BT108" i="30"/>
  <c r="BT106" i="30"/>
  <c r="BT104" i="30"/>
  <c r="BT102" i="30"/>
  <c r="BT100" i="30"/>
  <c r="BT98" i="30"/>
  <c r="BT96" i="30"/>
  <c r="BT94" i="30"/>
  <c r="BT92" i="30"/>
  <c r="BT90" i="30"/>
  <c r="BT88" i="30"/>
  <c r="BT86" i="30"/>
  <c r="BT84" i="30"/>
  <c r="BT82" i="30"/>
  <c r="BT80" i="30"/>
  <c r="BT78" i="30"/>
  <c r="BT76" i="30"/>
  <c r="BT74" i="30"/>
  <c r="BT72" i="30"/>
  <c r="BT70" i="30"/>
  <c r="BT68" i="30"/>
  <c r="BT66" i="30"/>
  <c r="BT64" i="30"/>
  <c r="BT146" i="30"/>
  <c r="BT145" i="30"/>
  <c r="BT142" i="30"/>
  <c r="BT141" i="30"/>
  <c r="BT138" i="30"/>
  <c r="BT137" i="30"/>
  <c r="BT134" i="30"/>
  <c r="BT127" i="30"/>
  <c r="BT119" i="30"/>
  <c r="BT111" i="30"/>
  <c r="BT107" i="30"/>
  <c r="BT99" i="30"/>
  <c r="BT91" i="30"/>
  <c r="BT83" i="30"/>
  <c r="BT75" i="30"/>
  <c r="BT67" i="30"/>
  <c r="BT61" i="30"/>
  <c r="BT59" i="30"/>
  <c r="BT57" i="30"/>
  <c r="BT55" i="30"/>
  <c r="BT53" i="30"/>
  <c r="BT51" i="30"/>
  <c r="BT49" i="30"/>
  <c r="BT47" i="30"/>
  <c r="BT45" i="30"/>
  <c r="BT43" i="30"/>
  <c r="BT41" i="30"/>
  <c r="BT39" i="30"/>
  <c r="BT37" i="30"/>
  <c r="BT35" i="30"/>
  <c r="BT33" i="30"/>
  <c r="BT31" i="30"/>
  <c r="BT29" i="30"/>
  <c r="BT27" i="30"/>
  <c r="BT25" i="30"/>
  <c r="BT23" i="30"/>
  <c r="BT21" i="30"/>
  <c r="BT19" i="30"/>
  <c r="BT17" i="30"/>
  <c r="BT15" i="30"/>
  <c r="BT13" i="30"/>
  <c r="BT11" i="30"/>
  <c r="BT9" i="30"/>
  <c r="BT7" i="30"/>
  <c r="BT133" i="30"/>
  <c r="BT125" i="30"/>
  <c r="BT117" i="30"/>
  <c r="BT109" i="30"/>
  <c r="BT101" i="30"/>
  <c r="BT93" i="30"/>
  <c r="BT85" i="30"/>
  <c r="BT77" i="30"/>
  <c r="BT69" i="30"/>
  <c r="BT144" i="30"/>
  <c r="BT140" i="30"/>
  <c r="BT136" i="30"/>
  <c r="BT129" i="30"/>
  <c r="BT113" i="30"/>
  <c r="BT95" i="30"/>
  <c r="BT79" i="30"/>
  <c r="BT63" i="30"/>
  <c r="BT62" i="30"/>
  <c r="BT54" i="30"/>
  <c r="BT46" i="30"/>
  <c r="BT38" i="30"/>
  <c r="BT30" i="30"/>
  <c r="BT22" i="30"/>
  <c r="BT14" i="30"/>
  <c r="BT16" i="30"/>
  <c r="BT20" i="30"/>
  <c r="BT26" i="30"/>
  <c r="BT48" i="30"/>
  <c r="BT52" i="30"/>
  <c r="BT58" i="30"/>
  <c r="BT65" i="30"/>
  <c r="BT71" i="30"/>
  <c r="BT73" i="30"/>
  <c r="BT121" i="30"/>
  <c r="BQ14" i="28"/>
  <c r="BQ65" i="28"/>
  <c r="BS65" i="28"/>
  <c r="BP65" i="28"/>
  <c r="BQ75" i="28"/>
  <c r="BQ89" i="28"/>
  <c r="BS130" i="28"/>
  <c r="BQ152" i="28"/>
  <c r="BS152" i="28"/>
  <c r="BP152" i="28"/>
  <c r="BN167" i="27"/>
  <c r="BN163" i="27"/>
  <c r="BN159" i="27"/>
  <c r="BN155" i="27"/>
  <c r="BN151" i="27"/>
  <c r="BN147" i="27"/>
  <c r="BN143" i="27"/>
  <c r="BN141" i="27"/>
  <c r="BN137" i="27"/>
  <c r="BN133" i="27"/>
  <c r="BN129" i="27"/>
  <c r="BN125" i="27"/>
  <c r="BN121" i="27"/>
  <c r="BN117" i="27"/>
  <c r="BN113" i="27"/>
  <c r="BN109" i="27"/>
  <c r="BN105" i="27"/>
  <c r="BN101" i="27"/>
  <c r="BN97" i="27"/>
  <c r="BN93" i="27"/>
  <c r="BN89" i="27"/>
  <c r="BN85" i="27"/>
  <c r="BN81" i="27"/>
  <c r="BN77" i="27"/>
  <c r="BN73" i="27"/>
  <c r="BN69" i="27"/>
  <c r="BN65" i="27"/>
  <c r="BN61" i="27"/>
  <c r="BN57" i="27"/>
  <c r="BN53" i="27"/>
  <c r="BN49" i="27"/>
  <c r="BN45" i="27"/>
  <c r="BN169" i="27"/>
  <c r="BN165" i="27"/>
  <c r="BN161" i="27"/>
  <c r="BN157" i="27"/>
  <c r="BN153" i="27"/>
  <c r="BN149" i="27"/>
  <c r="BN145" i="27"/>
  <c r="BN139" i="27"/>
  <c r="BN135" i="27"/>
  <c r="BN131" i="27"/>
  <c r="BN127" i="27"/>
  <c r="BN123" i="27"/>
  <c r="BN119" i="27"/>
  <c r="BN115" i="27"/>
  <c r="BN111" i="27"/>
  <c r="BN107" i="27"/>
  <c r="BN103" i="27"/>
  <c r="BN99" i="27"/>
  <c r="BN95" i="27"/>
  <c r="BN91" i="27"/>
  <c r="BN87" i="27"/>
  <c r="BN83" i="27"/>
  <c r="BN79" i="27"/>
  <c r="BN75" i="27"/>
  <c r="BN71" i="27"/>
  <c r="BN67" i="27"/>
  <c r="BN63" i="27"/>
  <c r="BN59" i="27"/>
  <c r="BN55" i="27"/>
  <c r="BN51" i="27"/>
  <c r="BN47" i="27"/>
  <c r="BN43" i="27"/>
  <c r="BN39" i="27"/>
  <c r="BN35" i="27"/>
  <c r="BN31" i="27"/>
  <c r="BN27" i="27"/>
  <c r="BN23" i="27"/>
  <c r="BN19" i="27"/>
  <c r="BN15" i="27"/>
  <c r="BN6" i="27"/>
  <c r="BN10" i="27"/>
  <c r="BN14" i="27"/>
  <c r="BN18" i="27"/>
  <c r="BN22" i="27"/>
  <c r="BN26" i="27"/>
  <c r="BN30" i="27"/>
  <c r="BN34" i="27"/>
  <c r="BN38" i="27"/>
  <c r="BN42" i="27"/>
  <c r="BN48" i="27"/>
  <c r="BN52" i="27"/>
  <c r="BN56" i="27"/>
  <c r="BN60" i="27"/>
  <c r="BN64" i="27"/>
  <c r="BN68" i="27"/>
  <c r="BN72" i="27"/>
  <c r="BN76" i="27"/>
  <c r="BN80" i="27"/>
  <c r="BN84" i="27"/>
  <c r="BN88" i="27"/>
  <c r="BN92" i="27"/>
  <c r="BN96" i="27"/>
  <c r="BN100" i="27"/>
  <c r="BN104" i="27"/>
  <c r="BN108" i="27"/>
  <c r="BN112" i="27"/>
  <c r="BN116" i="27"/>
  <c r="BN120" i="27"/>
  <c r="BN124" i="27"/>
  <c r="BN128" i="27"/>
  <c r="BN132" i="27"/>
  <c r="BN136" i="27"/>
  <c r="BN140" i="27"/>
  <c r="BN188" i="28"/>
  <c r="BN186" i="28"/>
  <c r="BN184" i="28"/>
  <c r="BN182" i="28"/>
  <c r="BN180" i="28"/>
  <c r="BN178" i="28"/>
  <c r="BN176" i="28"/>
  <c r="BN174" i="28"/>
  <c r="BN172" i="28"/>
  <c r="BN170" i="28"/>
  <c r="BN168" i="28"/>
  <c r="BN166" i="28"/>
  <c r="BN164" i="28"/>
  <c r="BN189" i="28"/>
  <c r="BN185" i="28"/>
  <c r="BN181" i="28"/>
  <c r="BN177" i="28"/>
  <c r="BN173" i="28"/>
  <c r="BN169" i="28"/>
  <c r="BN165" i="28"/>
  <c r="BN162" i="28"/>
  <c r="BN187" i="28"/>
  <c r="BN183" i="28"/>
  <c r="BN179" i="28"/>
  <c r="BN175" i="28"/>
  <c r="BN171" i="28"/>
  <c r="BN167" i="28"/>
  <c r="BN163" i="28"/>
  <c r="BN159" i="28"/>
  <c r="BN158" i="28"/>
  <c r="BN151" i="28"/>
  <c r="BN150" i="28"/>
  <c r="BN143" i="28"/>
  <c r="BN142" i="28"/>
  <c r="BN135" i="28"/>
  <c r="BN134" i="28"/>
  <c r="BN127" i="28"/>
  <c r="BN126" i="28"/>
  <c r="BN119" i="28"/>
  <c r="BN118" i="28"/>
  <c r="BN157" i="28"/>
  <c r="BN156" i="28"/>
  <c r="BN153" i="28"/>
  <c r="BN147" i="28"/>
  <c r="BN141" i="28"/>
  <c r="BN136" i="28"/>
  <c r="BN130" i="28"/>
  <c r="BN124" i="28"/>
  <c r="BN121" i="28"/>
  <c r="BN116" i="28"/>
  <c r="BN115" i="28"/>
  <c r="BN108" i="28"/>
  <c r="BN107" i="28"/>
  <c r="BN100" i="28"/>
  <c r="BN99" i="28"/>
  <c r="BN92" i="28"/>
  <c r="BN91" i="28"/>
  <c r="BN84" i="28"/>
  <c r="BN152" i="28"/>
  <c r="BN146" i="28"/>
  <c r="BN140" i="28"/>
  <c r="BN137" i="28"/>
  <c r="BN131" i="28"/>
  <c r="BN125" i="28"/>
  <c r="BN120" i="28"/>
  <c r="BN112" i="28"/>
  <c r="BN111" i="28"/>
  <c r="BN104" i="28"/>
  <c r="BN103" i="28"/>
  <c r="BN96" i="28"/>
  <c r="BN95" i="28"/>
  <c r="BN88" i="28"/>
  <c r="BN87" i="28"/>
  <c r="BN80" i="28"/>
  <c r="BN79" i="28"/>
  <c r="BN72" i="28"/>
  <c r="BN71" i="28"/>
  <c r="BN64" i="28"/>
  <c r="BN63" i="28"/>
  <c r="BN56" i="28"/>
  <c r="BN55" i="28"/>
  <c r="BN48" i="28"/>
  <c r="BN47" i="28"/>
  <c r="BN40" i="28"/>
  <c r="BN39" i="28"/>
  <c r="BN154" i="28"/>
  <c r="BN139" i="28"/>
  <c r="BN132" i="28"/>
  <c r="BN117" i="28"/>
  <c r="BN102" i="28"/>
  <c r="BN101" i="28"/>
  <c r="BN86" i="28"/>
  <c r="BN85" i="28"/>
  <c r="BN82" i="28"/>
  <c r="BN76" i="28"/>
  <c r="BN70" i="28"/>
  <c r="BN65" i="28"/>
  <c r="BN59" i="28"/>
  <c r="BN53" i="28"/>
  <c r="BN50" i="28"/>
  <c r="BN44" i="28"/>
  <c r="BN38" i="28"/>
  <c r="BN36" i="28"/>
  <c r="BN29" i="28"/>
  <c r="BN28" i="28"/>
  <c r="BN21" i="28"/>
  <c r="BN20" i="28"/>
  <c r="BN13" i="28"/>
  <c r="BN12" i="28"/>
  <c r="BN149" i="28"/>
  <c r="BN144" i="28"/>
  <c r="BN129" i="28"/>
  <c r="BN122" i="28"/>
  <c r="BN110" i="28"/>
  <c r="BN109" i="28"/>
  <c r="BN94" i="28"/>
  <c r="BN93" i="28"/>
  <c r="BN81" i="28"/>
  <c r="BN75" i="28"/>
  <c r="BN69" i="28"/>
  <c r="BN66" i="28"/>
  <c r="BN60" i="28"/>
  <c r="BN54" i="28"/>
  <c r="BN49" i="28"/>
  <c r="BN43" i="28"/>
  <c r="BN37" i="28"/>
  <c r="BN33" i="28"/>
  <c r="BN32" i="28"/>
  <c r="BN25" i="28"/>
  <c r="BN24" i="28"/>
  <c r="BN17" i="28"/>
  <c r="BN16" i="28"/>
  <c r="BN9" i="28"/>
  <c r="BN8" i="28"/>
  <c r="BN161" i="28"/>
  <c r="BN148" i="28"/>
  <c r="BN128" i="28"/>
  <c r="BN105" i="28"/>
  <c r="BN90" i="28"/>
  <c r="BN74" i="28"/>
  <c r="BN67" i="28"/>
  <c r="BN52" i="28"/>
  <c r="BN45" i="28"/>
  <c r="BN27" i="28"/>
  <c r="BN26" i="28"/>
  <c r="BN11" i="28"/>
  <c r="BN10" i="28"/>
  <c r="BN155" i="28"/>
  <c r="BN133" i="28"/>
  <c r="BN106" i="28"/>
  <c r="BN89" i="28"/>
  <c r="BN77" i="28"/>
  <c r="BN62" i="28"/>
  <c r="BN57" i="28"/>
  <c r="BN42" i="28"/>
  <c r="BN35" i="28"/>
  <c r="BN34" i="28"/>
  <c r="BN19" i="28"/>
  <c r="BN18" i="28"/>
  <c r="BN6" i="28"/>
  <c r="BN15" i="28"/>
  <c r="BN22" i="28"/>
  <c r="BN31" i="28"/>
  <c r="BN68" i="28"/>
  <c r="BN78" i="28"/>
  <c r="BN98" i="28"/>
  <c r="BS6" i="28"/>
  <c r="BQ22" i="28"/>
  <c r="BS22" i="28"/>
  <c r="BP22" i="28"/>
  <c r="BQ43" i="28"/>
  <c r="BP43" i="28"/>
  <c r="BQ53" i="28"/>
  <c r="BQ105" i="28"/>
  <c r="BS105" i="28"/>
  <c r="BT170" i="27"/>
  <c r="BT169" i="27"/>
  <c r="BT168" i="27"/>
  <c r="BT167" i="27"/>
  <c r="BT166" i="27"/>
  <c r="BT165" i="27"/>
  <c r="BT164" i="27"/>
  <c r="BT163" i="27"/>
  <c r="BT162" i="27"/>
  <c r="BT161" i="27"/>
  <c r="BT160" i="27"/>
  <c r="BT159" i="27"/>
  <c r="BT158" i="27"/>
  <c r="BT157" i="27"/>
  <c r="BT156" i="27"/>
  <c r="BT155" i="27"/>
  <c r="BT154" i="27"/>
  <c r="BT153" i="27"/>
  <c r="BT152" i="27"/>
  <c r="BT151" i="27"/>
  <c r="BT150" i="27"/>
  <c r="BT149" i="27"/>
  <c r="BT148" i="27"/>
  <c r="BT147" i="27"/>
  <c r="BT146" i="27"/>
  <c r="BT145" i="27"/>
  <c r="BT144" i="27"/>
  <c r="BT143" i="27"/>
  <c r="BT142" i="27"/>
  <c r="BT141" i="27"/>
  <c r="BT140" i="27"/>
  <c r="BT139" i="27"/>
  <c r="BT138" i="27"/>
  <c r="BT137" i="27"/>
  <c r="BT136" i="27"/>
  <c r="BT135" i="27"/>
  <c r="BT134" i="27"/>
  <c r="BT133" i="27"/>
  <c r="BT132" i="27"/>
  <c r="BT131" i="27"/>
  <c r="BT130" i="27"/>
  <c r="BT129" i="27"/>
  <c r="BT128" i="27"/>
  <c r="BT127" i="27"/>
  <c r="BT126" i="27"/>
  <c r="BT125" i="27"/>
  <c r="BT124" i="27"/>
  <c r="BT123" i="27"/>
  <c r="BT122" i="27"/>
  <c r="BT121" i="27"/>
  <c r="BT120" i="27"/>
  <c r="BT119" i="27"/>
  <c r="BT118" i="27"/>
  <c r="BT117" i="27"/>
  <c r="BT116" i="27"/>
  <c r="BT115" i="27"/>
  <c r="BT114" i="27"/>
  <c r="BT113" i="27"/>
  <c r="BT112" i="27"/>
  <c r="BT111" i="27"/>
  <c r="BT110" i="27"/>
  <c r="BT109" i="27"/>
  <c r="BT108" i="27"/>
  <c r="BT107" i="27"/>
  <c r="BT106" i="27"/>
  <c r="BT105" i="27"/>
  <c r="BT104" i="27"/>
  <c r="BT103" i="27"/>
  <c r="BT102" i="27"/>
  <c r="BT101" i="27"/>
  <c r="BT100" i="27"/>
  <c r="BT99" i="27"/>
  <c r="BT98" i="27"/>
  <c r="BT97" i="27"/>
  <c r="BT96" i="27"/>
  <c r="BT95" i="27"/>
  <c r="BT94" i="27"/>
  <c r="BT93" i="27"/>
  <c r="BT92" i="27"/>
  <c r="BT91" i="27"/>
  <c r="BT90" i="27"/>
  <c r="BT89" i="27"/>
  <c r="BT88" i="27"/>
  <c r="BT87" i="27"/>
  <c r="BT86" i="27"/>
  <c r="BT85" i="27"/>
  <c r="BT84" i="27"/>
  <c r="BT83" i="27"/>
  <c r="BT82" i="27"/>
  <c r="BT81" i="27"/>
  <c r="BT80" i="27"/>
  <c r="BT79" i="27"/>
  <c r="BT78" i="27"/>
  <c r="BT77" i="27"/>
  <c r="BT76" i="27"/>
  <c r="BT75" i="27"/>
  <c r="BT74" i="27"/>
  <c r="BT73" i="27"/>
  <c r="BT72" i="27"/>
  <c r="BT71" i="27"/>
  <c r="BT70" i="27"/>
  <c r="BT69" i="27"/>
  <c r="BT68" i="27"/>
  <c r="BT67" i="27"/>
  <c r="BT66" i="27"/>
  <c r="BT65" i="27"/>
  <c r="BT64" i="27"/>
  <c r="BT63" i="27"/>
  <c r="BT62" i="27"/>
  <c r="BT61" i="27"/>
  <c r="BT60" i="27"/>
  <c r="BT59" i="27"/>
  <c r="BT58" i="27"/>
  <c r="BT57" i="27"/>
  <c r="BT56" i="27"/>
  <c r="BT55" i="27"/>
  <c r="BT54" i="27"/>
  <c r="BT53" i="27"/>
  <c r="BT52" i="27"/>
  <c r="BT51" i="27"/>
  <c r="BT50" i="27"/>
  <c r="BT49" i="27"/>
  <c r="BT48" i="27"/>
  <c r="BT47" i="27"/>
  <c r="BT46" i="27"/>
  <c r="BT45" i="27"/>
  <c r="BT44" i="27"/>
  <c r="BT43" i="27"/>
  <c r="BT42" i="27"/>
  <c r="BT41" i="27"/>
  <c r="BT40" i="27"/>
  <c r="BT39" i="27"/>
  <c r="BT38" i="27"/>
  <c r="BT37" i="27"/>
  <c r="BT36" i="27"/>
  <c r="BT35" i="27"/>
  <c r="BT34" i="27"/>
  <c r="BT33" i="27"/>
  <c r="BT32" i="27"/>
  <c r="BT31" i="27"/>
  <c r="BT30" i="27"/>
  <c r="BT29" i="27"/>
  <c r="BT28" i="27"/>
  <c r="BT27" i="27"/>
  <c r="BT26" i="27"/>
  <c r="BT25" i="27"/>
  <c r="BT24" i="27"/>
  <c r="BT23" i="27"/>
  <c r="BT22" i="27"/>
  <c r="BT21" i="27"/>
  <c r="BT20" i="27"/>
  <c r="BT19" i="27"/>
  <c r="BT18" i="27"/>
  <c r="BT17" i="27"/>
  <c r="BT16" i="27"/>
  <c r="BT15" i="27"/>
  <c r="BT14" i="27"/>
  <c r="BT13" i="27"/>
  <c r="BT12" i="27"/>
  <c r="BT11" i="27"/>
  <c r="BT10" i="27"/>
  <c r="BT9" i="27"/>
  <c r="BT8" i="27"/>
  <c r="BT7" i="27"/>
  <c r="BT6" i="27"/>
  <c r="BN50" i="27"/>
  <c r="BN54" i="27"/>
  <c r="BN58" i="27"/>
  <c r="BN62" i="27"/>
  <c r="BN66" i="27"/>
  <c r="BN70" i="27"/>
  <c r="BN74" i="27"/>
  <c r="BN78" i="27"/>
  <c r="BN82" i="27"/>
  <c r="BN86" i="27"/>
  <c r="BN90" i="27"/>
  <c r="BN94" i="27"/>
  <c r="BN98" i="27"/>
  <c r="BN102" i="27"/>
  <c r="BN106" i="27"/>
  <c r="BN110" i="27"/>
  <c r="BN114" i="27"/>
  <c r="BN118" i="27"/>
  <c r="BN122" i="27"/>
  <c r="BN126" i="27"/>
  <c r="BN130" i="27"/>
  <c r="BN134" i="27"/>
  <c r="BN138" i="27"/>
  <c r="BN142" i="27"/>
  <c r="BN144" i="27"/>
  <c r="BN146" i="27"/>
  <c r="BN148" i="27"/>
  <c r="BN150" i="27"/>
  <c r="BN152" i="27"/>
  <c r="BN154" i="27"/>
  <c r="BN156" i="27"/>
  <c r="BN158" i="27"/>
  <c r="BN160" i="27"/>
  <c r="BN162" i="27"/>
  <c r="BN164" i="27"/>
  <c r="BN166" i="27"/>
  <c r="BN168" i="27"/>
  <c r="BN170" i="27"/>
  <c r="BT161" i="28"/>
  <c r="BT159" i="28"/>
  <c r="BT157" i="28"/>
  <c r="BT155" i="28"/>
  <c r="BT153" i="28"/>
  <c r="BT151" i="28"/>
  <c r="BT149" i="28"/>
  <c r="BT147" i="28"/>
  <c r="BT145" i="28"/>
  <c r="BT143" i="28"/>
  <c r="BT141" i="28"/>
  <c r="BT139" i="28"/>
  <c r="BT137" i="28"/>
  <c r="BT135" i="28"/>
  <c r="BT133" i="28"/>
  <c r="BT131" i="28"/>
  <c r="BT129" i="28"/>
  <c r="BT127" i="28"/>
  <c r="BT125" i="28"/>
  <c r="BT123" i="28"/>
  <c r="BT121" i="28"/>
  <c r="BT119" i="28"/>
  <c r="BT117" i="28"/>
  <c r="BT158" i="28"/>
  <c r="BT150" i="28"/>
  <c r="BT142" i="28"/>
  <c r="BT134" i="28"/>
  <c r="BT126" i="28"/>
  <c r="BT118" i="28"/>
  <c r="BT116" i="28"/>
  <c r="BT114" i="28"/>
  <c r="BT112" i="28"/>
  <c r="BT110" i="28"/>
  <c r="BT108" i="28"/>
  <c r="BT106" i="28"/>
  <c r="BT104" i="28"/>
  <c r="BT102" i="28"/>
  <c r="BT100" i="28"/>
  <c r="BT98" i="28"/>
  <c r="BT96" i="28"/>
  <c r="BT94" i="28"/>
  <c r="BT92" i="28"/>
  <c r="BT90" i="28"/>
  <c r="BT88" i="28"/>
  <c r="BT86" i="28"/>
  <c r="BT84" i="28"/>
  <c r="BT82" i="28"/>
  <c r="BT80" i="28"/>
  <c r="BT78" i="28"/>
  <c r="BT76" i="28"/>
  <c r="BT74" i="28"/>
  <c r="BT72" i="28"/>
  <c r="BT70" i="28"/>
  <c r="BT68" i="28"/>
  <c r="BT66" i="28"/>
  <c r="BT64" i="28"/>
  <c r="BT62" i="28"/>
  <c r="BT60" i="28"/>
  <c r="BT58" i="28"/>
  <c r="BT56" i="28"/>
  <c r="BT54" i="28"/>
  <c r="BT52" i="28"/>
  <c r="BT50" i="28"/>
  <c r="BT48" i="28"/>
  <c r="BT46" i="28"/>
  <c r="BT44" i="28"/>
  <c r="BT42" i="28"/>
  <c r="BT40" i="28"/>
  <c r="BT38" i="28"/>
  <c r="BT36" i="28"/>
  <c r="BT154" i="28"/>
  <c r="BT148" i="28"/>
  <c r="BT128" i="28"/>
  <c r="BT122" i="28"/>
  <c r="BT115" i="28"/>
  <c r="BT107" i="28"/>
  <c r="BT99" i="28"/>
  <c r="BT91" i="28"/>
  <c r="BT83" i="28"/>
  <c r="BT156" i="28"/>
  <c r="BT144" i="28"/>
  <c r="BT138" i="28"/>
  <c r="BT132" i="28"/>
  <c r="BT111" i="28"/>
  <c r="BT103" i="28"/>
  <c r="BT95" i="28"/>
  <c r="BT87" i="28"/>
  <c r="BT79" i="28"/>
  <c r="BT71" i="28"/>
  <c r="BT63" i="28"/>
  <c r="BT55" i="28"/>
  <c r="BT47" i="28"/>
  <c r="BT39" i="28"/>
  <c r="BT35" i="28"/>
  <c r="BT33" i="28"/>
  <c r="BT31" i="28"/>
  <c r="BT29" i="28"/>
  <c r="BT27" i="28"/>
  <c r="BT25" i="28"/>
  <c r="BT23" i="28"/>
  <c r="BT21" i="28"/>
  <c r="BT19" i="28"/>
  <c r="BT17" i="28"/>
  <c r="BT15" i="28"/>
  <c r="BT13" i="28"/>
  <c r="BT11" i="28"/>
  <c r="BT9" i="28"/>
  <c r="BT7" i="28"/>
  <c r="BT189" i="28"/>
  <c r="BT188" i="28"/>
  <c r="BT187" i="28"/>
  <c r="BT186" i="28"/>
  <c r="BT185" i="28"/>
  <c r="BT184" i="28"/>
  <c r="BT183" i="28"/>
  <c r="BT182" i="28"/>
  <c r="BT181" i="28"/>
  <c r="BT180" i="28"/>
  <c r="BT179" i="28"/>
  <c r="BT178" i="28"/>
  <c r="BT177" i="28"/>
  <c r="BT176" i="28"/>
  <c r="BT175" i="28"/>
  <c r="BT174" i="28"/>
  <c r="BT173" i="28"/>
  <c r="BT172" i="28"/>
  <c r="BT171" i="28"/>
  <c r="BT170" i="28"/>
  <c r="BT169" i="28"/>
  <c r="BT168" i="28"/>
  <c r="BT167" i="28"/>
  <c r="BT166" i="28"/>
  <c r="BT165" i="28"/>
  <c r="BT164" i="28"/>
  <c r="BT163" i="28"/>
  <c r="BT162" i="28"/>
  <c r="BT146" i="28"/>
  <c r="BT124" i="28"/>
  <c r="BT109" i="28"/>
  <c r="BT93" i="28"/>
  <c r="BT77" i="28"/>
  <c r="BT57" i="28"/>
  <c r="BT51" i="28"/>
  <c r="BT45" i="28"/>
  <c r="BT28" i="28"/>
  <c r="BT20" i="28"/>
  <c r="BT12" i="28"/>
  <c r="BT160" i="28"/>
  <c r="BT136" i="28"/>
  <c r="BT101" i="28"/>
  <c r="BT85" i="28"/>
  <c r="BT73" i="28"/>
  <c r="BT67" i="28"/>
  <c r="BT61" i="28"/>
  <c r="BT41" i="28"/>
  <c r="BT32" i="28"/>
  <c r="BT24" i="28"/>
  <c r="BT16" i="28"/>
  <c r="BT8" i="28"/>
  <c r="BT140" i="28"/>
  <c r="BT97" i="28"/>
  <c r="BT81" i="28"/>
  <c r="BT59" i="28"/>
  <c r="BT37" i="28"/>
  <c r="BT34" i="28"/>
  <c r="BT18" i="28"/>
  <c r="BT120" i="28"/>
  <c r="BT113" i="28"/>
  <c r="BT69" i="28"/>
  <c r="BT49" i="28"/>
  <c r="BT26" i="28"/>
  <c r="BT10" i="28"/>
  <c r="BN23" i="28"/>
  <c r="BN30" i="28"/>
  <c r="BN46" i="28"/>
  <c r="BN61" i="28"/>
  <c r="BN114" i="28"/>
  <c r="BN145" i="28"/>
  <c r="BT166" i="26"/>
  <c r="BT164" i="26"/>
  <c r="BT163" i="26"/>
  <c r="BT162" i="26"/>
  <c r="BT161" i="26"/>
  <c r="BT160" i="26"/>
  <c r="BT159" i="26"/>
  <c r="BT158" i="26"/>
  <c r="BT157" i="26"/>
  <c r="BT151" i="26"/>
  <c r="BT150" i="26"/>
  <c r="BT149" i="26"/>
  <c r="BT148" i="26"/>
  <c r="BT147" i="26"/>
  <c r="BT146" i="26"/>
  <c r="BT145" i="26"/>
  <c r="BT144" i="26"/>
  <c r="BT143" i="26"/>
  <c r="BT142" i="26"/>
  <c r="BT141" i="26"/>
  <c r="BT140" i="26"/>
  <c r="BT139" i="26"/>
  <c r="BT138" i="26"/>
  <c r="BT128" i="26"/>
  <c r="BT127" i="26"/>
  <c r="BT126" i="26"/>
  <c r="BT125" i="26"/>
  <c r="BT124" i="26"/>
  <c r="BT123" i="26"/>
  <c r="BT122" i="26"/>
  <c r="BT121" i="26"/>
  <c r="BT120" i="26"/>
  <c r="BT119" i="26"/>
  <c r="BT118" i="26"/>
  <c r="BT117" i="26"/>
  <c r="BT116" i="26"/>
  <c r="BT115" i="26"/>
  <c r="BT114" i="26"/>
  <c r="BT113" i="26"/>
  <c r="BT94" i="26"/>
  <c r="BT90" i="26"/>
  <c r="BT86" i="26"/>
  <c r="BT129" i="26"/>
  <c r="BT112" i="26"/>
  <c r="BT108" i="26"/>
  <c r="BT104" i="26"/>
  <c r="BT100" i="26"/>
  <c r="BT28" i="26"/>
  <c r="BT24" i="26"/>
  <c r="BT20" i="26"/>
  <c r="BT19" i="26"/>
  <c r="BT110" i="26"/>
  <c r="BT106" i="26"/>
  <c r="BT102" i="26"/>
  <c r="BT98" i="26"/>
  <c r="BT107" i="26"/>
  <c r="BT97" i="26"/>
  <c r="BT109" i="26"/>
  <c r="BT103" i="26"/>
  <c r="BT101" i="26"/>
  <c r="BT99" i="26"/>
  <c r="BT41" i="26"/>
  <c r="BT51" i="26"/>
  <c r="BZ6" i="26"/>
  <c r="BZ7" i="26"/>
  <c r="BZ8" i="26"/>
  <c r="BZ9" i="26"/>
  <c r="BZ10" i="26"/>
  <c r="BZ11" i="26"/>
  <c r="BZ12" i="26"/>
  <c r="BZ13" i="26"/>
  <c r="BZ14" i="26"/>
  <c r="BZ15" i="26"/>
  <c r="BT22" i="26"/>
  <c r="BZ35" i="26"/>
  <c r="BZ39" i="26"/>
  <c r="BT49" i="26"/>
  <c r="BZ55" i="26"/>
  <c r="BT62" i="26"/>
  <c r="BT75" i="26"/>
  <c r="BZ92" i="26"/>
  <c r="BT18" i="26"/>
  <c r="BZ51" i="26"/>
  <c r="BT6" i="26"/>
  <c r="BZ20" i="26"/>
  <c r="BT23" i="26"/>
  <c r="BZ31" i="26"/>
  <c r="BT37" i="26"/>
  <c r="BZ43" i="26"/>
  <c r="BT53" i="26"/>
  <c r="BZ59" i="26"/>
  <c r="BZ88" i="26"/>
  <c r="BT111" i="26"/>
  <c r="BT29" i="26"/>
  <c r="BT45" i="26"/>
  <c r="BT69" i="26"/>
  <c r="BZ96" i="26"/>
  <c r="BS105" i="26"/>
  <c r="BP105" i="26"/>
  <c r="BQ105" i="26"/>
  <c r="BT7" i="26"/>
  <c r="BT8" i="26"/>
  <c r="BT9" i="26"/>
  <c r="BT10" i="26"/>
  <c r="BT11" i="26"/>
  <c r="BT12" i="26"/>
  <c r="BT13" i="26"/>
  <c r="BT14" i="26"/>
  <c r="BT15" i="26"/>
  <c r="BZ25" i="26"/>
  <c r="BZ27" i="26"/>
  <c r="BT33" i="26"/>
  <c r="BZ47" i="26"/>
  <c r="BT57" i="26"/>
  <c r="BZ83" i="26"/>
  <c r="BZ84" i="26"/>
  <c r="BT16" i="26"/>
  <c r="BZ19" i="26"/>
  <c r="BZ24" i="26"/>
  <c r="BZ26" i="26"/>
  <c r="BZ30" i="26"/>
  <c r="BT32" i="26"/>
  <c r="BZ34" i="26"/>
  <c r="BT36" i="26"/>
  <c r="BT38" i="26"/>
  <c r="BZ40" i="26"/>
  <c r="BT42" i="26"/>
  <c r="BZ44" i="26"/>
  <c r="BT46" i="26"/>
  <c r="BZ48" i="26"/>
  <c r="BT50" i="26"/>
  <c r="BZ52" i="26"/>
  <c r="BT54" i="26"/>
  <c r="BZ56" i="26"/>
  <c r="BT58" i="26"/>
  <c r="BT60" i="26"/>
  <c r="BZ64" i="26"/>
  <c r="BZ67" i="26"/>
  <c r="BT77" i="26"/>
  <c r="BZ79" i="26"/>
  <c r="BZ87" i="26"/>
  <c r="BZ91" i="26"/>
  <c r="BZ95" i="26"/>
  <c r="BZ18" i="26"/>
  <c r="BZ22" i="26"/>
  <c r="BZ23" i="26"/>
  <c r="BT25" i="26"/>
  <c r="BT27" i="26"/>
  <c r="BZ29" i="26"/>
  <c r="BT31" i="26"/>
  <c r="BZ33" i="26"/>
  <c r="BT35" i="26"/>
  <c r="BZ37" i="26"/>
  <c r="BT39" i="26"/>
  <c r="BZ41" i="26"/>
  <c r="BT43" i="26"/>
  <c r="BZ45" i="26"/>
  <c r="BT47" i="26"/>
  <c r="BZ49" i="26"/>
  <c r="BZ53" i="26"/>
  <c r="BT55" i="26"/>
  <c r="BZ57" i="26"/>
  <c r="BT59" i="26"/>
  <c r="BZ62" i="26"/>
  <c r="BZ69" i="26"/>
  <c r="BT72" i="26"/>
  <c r="BZ75" i="26"/>
  <c r="BT81" i="26"/>
  <c r="BZ82" i="26"/>
  <c r="BZ86" i="26"/>
  <c r="BZ90" i="26"/>
  <c r="BZ94" i="26"/>
  <c r="BZ111" i="26"/>
  <c r="BE171" i="26"/>
  <c r="BZ16" i="26"/>
  <c r="BZ17" i="26"/>
  <c r="BT17" i="26"/>
  <c r="BZ21" i="26"/>
  <c r="BT21" i="26"/>
  <c r="BT26" i="26"/>
  <c r="BZ28" i="26"/>
  <c r="BT30" i="26"/>
  <c r="BZ32" i="26"/>
  <c r="BT34" i="26"/>
  <c r="BZ36" i="26"/>
  <c r="BZ38" i="26"/>
  <c r="BT40" i="26"/>
  <c r="BZ42" i="26"/>
  <c r="BT44" i="26"/>
  <c r="BZ46" i="26"/>
  <c r="BT48" i="26"/>
  <c r="BZ50" i="26"/>
  <c r="BT52" i="26"/>
  <c r="BZ54" i="26"/>
  <c r="BT56" i="26"/>
  <c r="BZ58" i="26"/>
  <c r="BZ60" i="26"/>
  <c r="BT64" i="26"/>
  <c r="BT67" i="26"/>
  <c r="BZ70" i="26"/>
  <c r="BZ77" i="26"/>
  <c r="BZ78" i="26"/>
  <c r="BZ85" i="26"/>
  <c r="BZ89" i="26"/>
  <c r="BZ93" i="26"/>
  <c r="BZ105" i="26"/>
  <c r="BT61" i="26"/>
  <c r="BZ63" i="26"/>
  <c r="BZ65" i="26"/>
  <c r="BZ71" i="26"/>
  <c r="BT73" i="26"/>
  <c r="BZ74" i="26"/>
  <c r="BT76" i="26"/>
  <c r="BT80" i="26"/>
  <c r="BZ61" i="26"/>
  <c r="BT63" i="26"/>
  <c r="BT65" i="26"/>
  <c r="BZ66" i="26"/>
  <c r="BT68" i="26"/>
  <c r="BT71" i="26"/>
  <c r="BZ73" i="26"/>
  <c r="BZ99" i="26"/>
  <c r="BZ101" i="26"/>
  <c r="BT79" i="26"/>
  <c r="BZ81" i="26"/>
  <c r="BT83" i="26"/>
  <c r="BT84" i="26"/>
  <c r="BT85" i="26"/>
  <c r="BT87" i="26"/>
  <c r="BT88" i="26"/>
  <c r="BT89" i="26"/>
  <c r="BT91" i="26"/>
  <c r="BT92" i="26"/>
  <c r="BT93" i="26"/>
  <c r="BT95" i="26"/>
  <c r="BT96" i="26"/>
  <c r="BZ103" i="26"/>
  <c r="BZ109" i="26"/>
  <c r="BT66" i="26"/>
  <c r="BZ68" i="26"/>
  <c r="BT70" i="26"/>
  <c r="BZ72" i="26"/>
  <c r="BT74" i="26"/>
  <c r="BZ76" i="26"/>
  <c r="BT78" i="26"/>
  <c r="BZ80" i="26"/>
  <c r="BT82" i="26"/>
  <c r="BZ97" i="26"/>
  <c r="BZ107" i="26"/>
  <c r="BZ98" i="26"/>
  <c r="BZ102" i="26"/>
  <c r="BZ106" i="26"/>
  <c r="BZ110" i="26"/>
  <c r="BT154" i="26"/>
  <c r="BT156" i="26"/>
  <c r="BZ100" i="26"/>
  <c r="BZ104" i="26"/>
  <c r="BZ108" i="26"/>
  <c r="BT130" i="26"/>
  <c r="BT131" i="26"/>
  <c r="BT132" i="26"/>
  <c r="BT133" i="26"/>
  <c r="BT134" i="26"/>
  <c r="BT135" i="26"/>
  <c r="BT136" i="26"/>
  <c r="BT137" i="26"/>
  <c r="BT153" i="26"/>
  <c r="BZ129" i="26"/>
  <c r="BZ130" i="26"/>
  <c r="BZ131" i="26"/>
  <c r="BZ132" i="26"/>
  <c r="BZ133" i="26"/>
  <c r="BZ134" i="26"/>
  <c r="BZ135" i="26"/>
  <c r="BZ136" i="26"/>
  <c r="BZ137" i="26"/>
  <c r="BT155" i="26"/>
  <c r="BZ152" i="26"/>
  <c r="BZ168" i="26"/>
  <c r="BT152" i="26"/>
  <c r="BT168" i="26"/>
  <c r="BT165" i="26"/>
  <c r="BT167" i="26"/>
  <c r="BZ165" i="26"/>
  <c r="BZ166" i="26"/>
  <c r="BZ167" i="26"/>
  <c r="BZ169" i="26"/>
  <c r="BZ170" i="26"/>
  <c r="BT169" i="26"/>
  <c r="BT170" i="26"/>
  <c r="BQ66" i="25"/>
  <c r="BS66" i="25"/>
  <c r="BP66" i="25"/>
  <c r="CA43" i="25"/>
  <c r="BZ14" i="25"/>
  <c r="CB21" i="25"/>
  <c r="CB22" i="25"/>
  <c r="BT24" i="25"/>
  <c r="CA26" i="25"/>
  <c r="BZ27" i="25"/>
  <c r="BZ41" i="25"/>
  <c r="CB41" i="25"/>
  <c r="CA41" i="25"/>
  <c r="BT47" i="25"/>
  <c r="BT48" i="25"/>
  <c r="BZ51" i="25"/>
  <c r="CA51" i="25"/>
  <c r="CA56" i="25"/>
  <c r="BZ56" i="25"/>
  <c r="BT87" i="25"/>
  <c r="CA120" i="25"/>
  <c r="CB120" i="25"/>
  <c r="BZ120" i="25"/>
  <c r="BT189" i="25"/>
  <c r="BT188" i="25"/>
  <c r="BT186" i="25"/>
  <c r="BT184" i="25"/>
  <c r="BT187" i="25"/>
  <c r="BT182" i="25"/>
  <c r="BT178" i="25"/>
  <c r="BT175" i="25"/>
  <c r="BT180" i="25"/>
  <c r="BT174" i="25"/>
  <c r="BT171" i="25"/>
  <c r="BT167" i="25"/>
  <c r="BT161" i="25"/>
  <c r="BT155" i="25"/>
  <c r="BT154" i="25"/>
  <c r="BT153" i="25"/>
  <c r="BT181" i="25"/>
  <c r="BT164" i="25"/>
  <c r="BT147" i="25"/>
  <c r="BT148" i="25"/>
  <c r="BT143" i="25"/>
  <c r="BT142" i="25"/>
  <c r="BT140" i="25"/>
  <c r="BT150" i="25"/>
  <c r="BT168" i="25"/>
  <c r="BT160" i="25"/>
  <c r="BT151" i="25"/>
  <c r="BT149" i="25"/>
  <c r="BT138" i="25"/>
  <c r="BT131" i="25"/>
  <c r="BT127" i="25"/>
  <c r="BT122" i="25"/>
  <c r="BT114" i="25"/>
  <c r="BT113" i="25"/>
  <c r="BT112" i="25"/>
  <c r="BT107" i="25"/>
  <c r="BT165" i="25"/>
  <c r="BT139" i="25"/>
  <c r="BT129" i="25"/>
  <c r="BT120" i="25"/>
  <c r="BT97" i="25"/>
  <c r="BT93" i="25"/>
  <c r="BT92" i="25"/>
  <c r="BT157" i="25"/>
  <c r="BT115" i="25"/>
  <c r="BT159" i="25"/>
  <c r="BT145" i="25"/>
  <c r="BT144" i="25"/>
  <c r="BT135" i="25"/>
  <c r="BT126" i="25"/>
  <c r="BT118" i="25"/>
  <c r="BT99" i="25"/>
  <c r="BT91" i="25"/>
  <c r="BT88" i="25"/>
  <c r="BT86" i="25"/>
  <c r="BT83" i="25"/>
  <c r="BT79" i="25"/>
  <c r="BT77" i="25"/>
  <c r="BT76" i="25"/>
  <c r="BT72" i="25"/>
  <c r="BT67" i="25"/>
  <c r="BT64" i="25"/>
  <c r="BT63" i="25"/>
  <c r="BT53" i="25"/>
  <c r="BT49" i="25"/>
  <c r="BT119" i="25"/>
  <c r="BT109" i="25"/>
  <c r="BT108" i="25"/>
  <c r="BT101" i="25"/>
  <c r="BT95" i="25"/>
  <c r="BT85" i="25"/>
  <c r="BT84" i="25"/>
  <c r="BT80" i="25"/>
  <c r="BT73" i="25"/>
  <c r="BT110" i="25"/>
  <c r="BT106" i="25"/>
  <c r="BT70" i="25"/>
  <c r="BT69" i="25"/>
  <c r="BT68" i="25"/>
  <c r="BT60" i="25"/>
  <c r="BT55" i="25"/>
  <c r="BT50" i="25"/>
  <c r="BT43" i="25"/>
  <c r="BT41" i="25"/>
  <c r="BT37" i="25"/>
  <c r="BT32" i="25"/>
  <c r="BT31" i="25"/>
  <c r="BT20" i="25"/>
  <c r="BT11" i="25"/>
  <c r="BT7" i="25"/>
  <c r="BT6" i="25"/>
  <c r="BT40" i="25"/>
  <c r="BT39" i="25"/>
  <c r="BT74" i="25"/>
  <c r="BT62" i="25"/>
  <c r="BT56" i="25"/>
  <c r="BT51" i="25"/>
  <c r="BT46" i="25"/>
  <c r="BT45" i="25"/>
  <c r="BT34" i="25"/>
  <c r="BT90" i="25"/>
  <c r="BT81" i="25"/>
  <c r="BT52" i="25"/>
  <c r="CA22" i="25"/>
  <c r="CB23" i="25"/>
  <c r="BT25" i="25"/>
  <c r="BT28" i="25"/>
  <c r="BT134" i="25"/>
  <c r="CB9" i="25"/>
  <c r="CA14" i="25"/>
  <c r="CB14" i="25"/>
  <c r="BT23" i="25"/>
  <c r="BT26" i="25"/>
  <c r="CB26" i="25"/>
  <c r="CA36" i="25"/>
  <c r="BZ36" i="25"/>
  <c r="CB36" i="25"/>
  <c r="BT38" i="25"/>
  <c r="CB39" i="25"/>
  <c r="BZ39" i="25"/>
  <c r="CB40" i="25"/>
  <c r="CA40" i="25"/>
  <c r="BZ43" i="25"/>
  <c r="CA62" i="25"/>
  <c r="BZ62" i="25"/>
  <c r="BZ69" i="25"/>
  <c r="CB69" i="25"/>
  <c r="CB85" i="25"/>
  <c r="BZ85" i="25"/>
  <c r="CB6" i="25"/>
  <c r="CA10" i="25"/>
  <c r="CB10" i="25"/>
  <c r="BT13" i="25"/>
  <c r="CB17" i="25"/>
  <c r="BZ23" i="25"/>
  <c r="BT27" i="25"/>
  <c r="BZ42" i="25"/>
  <c r="CB42" i="25"/>
  <c r="BT54" i="25"/>
  <c r="BT59" i="25"/>
  <c r="BT65" i="25"/>
  <c r="BZ9" i="25"/>
  <c r="CA15" i="25"/>
  <c r="CB15" i="25"/>
  <c r="BT18" i="25"/>
  <c r="BT8" i="25"/>
  <c r="CB8" i="25"/>
  <c r="BT10" i="25"/>
  <c r="BZ13" i="25"/>
  <c r="BT16" i="25"/>
  <c r="BT17" i="25"/>
  <c r="BZ17" i="25"/>
  <c r="CA19" i="25"/>
  <c r="CB19" i="25"/>
  <c r="BZ6" i="25"/>
  <c r="CB7" i="25"/>
  <c r="CA7" i="25"/>
  <c r="BT9" i="25"/>
  <c r="BZ10" i="25"/>
  <c r="BT12" i="25"/>
  <c r="CB12" i="25"/>
  <c r="BT14" i="25"/>
  <c r="BT15" i="25"/>
  <c r="CA17" i="25"/>
  <c r="BZ18" i="25"/>
  <c r="CB18" i="25"/>
  <c r="BT19" i="25"/>
  <c r="BT21" i="25"/>
  <c r="BZ21" i="25"/>
  <c r="BT22" i="25"/>
  <c r="BZ22" i="25"/>
  <c r="CA23" i="25"/>
  <c r="CA24" i="25"/>
  <c r="CB24" i="25"/>
  <c r="CA27" i="25"/>
  <c r="BZ28" i="25"/>
  <c r="CA28" i="25"/>
  <c r="CA29" i="25"/>
  <c r="BZ29" i="25"/>
  <c r="CB29" i="25"/>
  <c r="BT30" i="25"/>
  <c r="BT33" i="25"/>
  <c r="CB34" i="25"/>
  <c r="BZ34" i="25"/>
  <c r="BZ35" i="25"/>
  <c r="BT35" i="25"/>
  <c r="CB35" i="25"/>
  <c r="CA39" i="25"/>
  <c r="CB43" i="25"/>
  <c r="CA45" i="25"/>
  <c r="BZ45" i="25"/>
  <c r="CB45" i="25"/>
  <c r="CB51" i="25"/>
  <c r="BZ70" i="25"/>
  <c r="CB70" i="25"/>
  <c r="CA70" i="25"/>
  <c r="CA82" i="25"/>
  <c r="BZ82" i="25"/>
  <c r="BT124" i="25"/>
  <c r="CB50" i="25"/>
  <c r="BZ55" i="25"/>
  <c r="CB55" i="25"/>
  <c r="BT57" i="25"/>
  <c r="CA60" i="25"/>
  <c r="CB60" i="25"/>
  <c r="CA66" i="25"/>
  <c r="CB67" i="25"/>
  <c r="BZ67" i="25"/>
  <c r="CB68" i="25"/>
  <c r="CA75" i="25"/>
  <c r="BZ75" i="25"/>
  <c r="CB75" i="25"/>
  <c r="BZ81" i="25"/>
  <c r="CB81" i="25"/>
  <c r="BZ99" i="25"/>
  <c r="CA99" i="25"/>
  <c r="BZ100" i="25"/>
  <c r="CB100" i="25"/>
  <c r="CA101" i="25"/>
  <c r="BZ101" i="25"/>
  <c r="CA31" i="25"/>
  <c r="BT44" i="25"/>
  <c r="CA48" i="25"/>
  <c r="CB48" i="25"/>
  <c r="CB54" i="25"/>
  <c r="BZ59" i="25"/>
  <c r="CB59" i="25"/>
  <c r="BT61" i="25"/>
  <c r="CB65" i="25"/>
  <c r="CB66" i="25"/>
  <c r="CA67" i="25"/>
  <c r="CA71" i="25"/>
  <c r="BZ71" i="25"/>
  <c r="CB71" i="25"/>
  <c r="BZ74" i="25"/>
  <c r="CB74" i="25"/>
  <c r="BT78" i="25"/>
  <c r="BT89" i="25"/>
  <c r="CB93" i="25"/>
  <c r="BZ93" i="25"/>
  <c r="CA93" i="25"/>
  <c r="BT96" i="25"/>
  <c r="CB99" i="25"/>
  <c r="CA100" i="25"/>
  <c r="BT123" i="25"/>
  <c r="BT132" i="25"/>
  <c r="BT29" i="25"/>
  <c r="CA32" i="25"/>
  <c r="CB33" i="25"/>
  <c r="BT36" i="25"/>
  <c r="CB38" i="25"/>
  <c r="BT42" i="25"/>
  <c r="CA46" i="25"/>
  <c r="BZ47" i="25"/>
  <c r="CB47" i="25"/>
  <c r="BZ50" i="25"/>
  <c r="CA52" i="25"/>
  <c r="CB52" i="25"/>
  <c r="BT58" i="25"/>
  <c r="CB58" i="25"/>
  <c r="CB63" i="25"/>
  <c r="BZ63" i="25"/>
  <c r="CB64" i="25"/>
  <c r="CA64" i="25"/>
  <c r="BZ68" i="25"/>
  <c r="CB86" i="25"/>
  <c r="CA86" i="25"/>
  <c r="BZ86" i="25"/>
  <c r="CA91" i="25"/>
  <c r="BT94" i="25"/>
  <c r="BT98" i="25"/>
  <c r="CA111" i="25"/>
  <c r="CB111" i="25"/>
  <c r="BT116" i="25"/>
  <c r="BT102" i="25"/>
  <c r="BT103" i="25"/>
  <c r="BT104" i="25"/>
  <c r="CB107" i="25"/>
  <c r="CB113" i="25"/>
  <c r="BT137" i="25"/>
  <c r="CA151" i="25"/>
  <c r="BZ151" i="25"/>
  <c r="CB151" i="25"/>
  <c r="BT71" i="25"/>
  <c r="CB73" i="25"/>
  <c r="BT75" i="25"/>
  <c r="CA77" i="25"/>
  <c r="BZ78" i="25"/>
  <c r="CB80" i="25"/>
  <c r="BT82" i="25"/>
  <c r="CB84" i="25"/>
  <c r="CA87" i="25"/>
  <c r="CA88" i="25"/>
  <c r="CA89" i="25"/>
  <c r="BZ90" i="25"/>
  <c r="CB90" i="25"/>
  <c r="CB98" i="25"/>
  <c r="BT100" i="25"/>
  <c r="BZ106" i="25"/>
  <c r="CB106" i="25"/>
  <c r="BZ107" i="25"/>
  <c r="CA108" i="25"/>
  <c r="CB108" i="25"/>
  <c r="BT111" i="25"/>
  <c r="BT117" i="25"/>
  <c r="BT125" i="25"/>
  <c r="CA94" i="25"/>
  <c r="BZ94" i="25"/>
  <c r="CB97" i="25"/>
  <c r="CA97" i="25"/>
  <c r="BT105" i="25"/>
  <c r="CB105" i="25"/>
  <c r="CA107" i="25"/>
  <c r="BZ113" i="25"/>
  <c r="CB114" i="25"/>
  <c r="BZ114" i="25"/>
  <c r="CA114" i="25"/>
  <c r="CB122" i="25"/>
  <c r="BZ122" i="25"/>
  <c r="CA122" i="25"/>
  <c r="BT141" i="25"/>
  <c r="BZ144" i="25"/>
  <c r="CA144" i="25"/>
  <c r="BT156" i="25"/>
  <c r="BZ163" i="25"/>
  <c r="CA163" i="25"/>
  <c r="CB163" i="25"/>
  <c r="CA118" i="25"/>
  <c r="BZ119" i="25"/>
  <c r="CB119" i="25"/>
  <c r="BT121" i="25"/>
  <c r="CA126" i="25"/>
  <c r="CB127" i="25"/>
  <c r="CA127" i="25"/>
  <c r="CA130" i="25"/>
  <c r="BZ130" i="25"/>
  <c r="CB130" i="25"/>
  <c r="BT136" i="25"/>
  <c r="BZ138" i="25"/>
  <c r="CA138" i="25"/>
  <c r="CA139" i="25"/>
  <c r="BZ139" i="25"/>
  <c r="CB139" i="25"/>
  <c r="CB144" i="25"/>
  <c r="BZ150" i="25"/>
  <c r="CB150" i="25"/>
  <c r="CA150" i="25"/>
  <c r="CA109" i="25"/>
  <c r="BZ110" i="25"/>
  <c r="CB110" i="25"/>
  <c r="CA115" i="25"/>
  <c r="BZ115" i="25"/>
  <c r="CB117" i="25"/>
  <c r="CB118" i="25"/>
  <c r="CA123" i="25"/>
  <c r="BZ123" i="25"/>
  <c r="CB125" i="25"/>
  <c r="CB126" i="25"/>
  <c r="BT128" i="25"/>
  <c r="BZ129" i="25"/>
  <c r="CB129" i="25"/>
  <c r="BT133" i="25"/>
  <c r="CB138" i="25"/>
  <c r="BT146" i="25"/>
  <c r="CB154" i="25"/>
  <c r="CA154" i="25"/>
  <c r="CB155" i="25"/>
  <c r="BZ155" i="25"/>
  <c r="CA155" i="25"/>
  <c r="CB159" i="25"/>
  <c r="CA159" i="25"/>
  <c r="BZ159" i="25"/>
  <c r="BT166" i="25"/>
  <c r="CA174" i="25"/>
  <c r="CB174" i="25"/>
  <c r="BZ174" i="25"/>
  <c r="CB128" i="25"/>
  <c r="BT130" i="25"/>
  <c r="CB137" i="25"/>
  <c r="CB142" i="25"/>
  <c r="BZ142" i="25"/>
  <c r="CB143" i="25"/>
  <c r="CA143" i="25"/>
  <c r="BZ149" i="25"/>
  <c r="CB149" i="25"/>
  <c r="BT162" i="25"/>
  <c r="CA132" i="25"/>
  <c r="BZ133" i="25"/>
  <c r="CA133" i="25"/>
  <c r="CA134" i="25"/>
  <c r="CB134" i="25"/>
  <c r="CB141" i="25"/>
  <c r="CA142" i="25"/>
  <c r="CA145" i="25"/>
  <c r="BZ145" i="25"/>
  <c r="BZ158" i="25"/>
  <c r="CB158" i="25"/>
  <c r="BT152" i="25"/>
  <c r="CA167" i="25"/>
  <c r="BZ167" i="25"/>
  <c r="CB167" i="25"/>
  <c r="BT169" i="25"/>
  <c r="BT170" i="25"/>
  <c r="BZ146" i="25"/>
  <c r="CA147" i="25"/>
  <c r="CB152" i="25"/>
  <c r="CA156" i="25"/>
  <c r="BZ157" i="25"/>
  <c r="CB157" i="25"/>
  <c r="CA160" i="25"/>
  <c r="CB161" i="25"/>
  <c r="BZ161" i="25"/>
  <c r="CB162" i="25"/>
  <c r="CA162" i="25"/>
  <c r="BT172" i="25"/>
  <c r="CB156" i="25"/>
  <c r="BT158" i="25"/>
  <c r="BT163" i="25"/>
  <c r="CA164" i="25"/>
  <c r="BZ164" i="25"/>
  <c r="CB164" i="25"/>
  <c r="BZ165" i="25"/>
  <c r="BZ169" i="25"/>
  <c r="CA169" i="25"/>
  <c r="BZ170" i="25"/>
  <c r="BT173" i="25"/>
  <c r="BZ176" i="25"/>
  <c r="CB176" i="25"/>
  <c r="CA176" i="25"/>
  <c r="BT179" i="25"/>
  <c r="BZ168" i="25"/>
  <c r="CB168" i="25"/>
  <c r="CA171" i="25"/>
  <c r="BZ171" i="25"/>
  <c r="CB171" i="25"/>
  <c r="BT177" i="25"/>
  <c r="CB173" i="25"/>
  <c r="BZ173" i="25"/>
  <c r="CA173" i="25"/>
  <c r="BT176" i="25"/>
  <c r="CA179" i="25"/>
  <c r="BZ179" i="25"/>
  <c r="CA177" i="25"/>
  <c r="CB177" i="25"/>
  <c r="CB175" i="25"/>
  <c r="BZ178" i="25"/>
  <c r="CA180" i="25"/>
  <c r="CB180" i="25"/>
  <c r="BT183" i="25"/>
  <c r="CA183" i="25"/>
  <c r="BZ183" i="25"/>
  <c r="BT185" i="25"/>
  <c r="CB186" i="25"/>
  <c r="BZ186" i="25"/>
  <c r="CA186" i="25"/>
  <c r="CB189" i="25"/>
  <c r="CA189" i="25"/>
  <c r="CA184" i="25"/>
  <c r="CA187" i="25"/>
  <c r="BZ187" i="25"/>
  <c r="BP182" i="30" l="1"/>
  <c r="BU150" i="30"/>
  <c r="BV150" i="30" s="1"/>
  <c r="BP87" i="30"/>
  <c r="BU87" i="30" s="1"/>
  <c r="BV87" i="30" s="1"/>
  <c r="BQ10" i="30"/>
  <c r="BS89" i="28"/>
  <c r="BS14" i="28"/>
  <c r="BQ18" i="30"/>
  <c r="BU34" i="30"/>
  <c r="BV34" i="30" s="1"/>
  <c r="BP8" i="30"/>
  <c r="BP163" i="29"/>
  <c r="BU127" i="29"/>
  <c r="BV127" i="29" s="1"/>
  <c r="BP130" i="28"/>
  <c r="BU130" i="28" s="1"/>
  <c r="BP30" i="28"/>
  <c r="BP154" i="30"/>
  <c r="BU22" i="28"/>
  <c r="BS30" i="28"/>
  <c r="BU30" i="28" s="1"/>
  <c r="BS178" i="30"/>
  <c r="BQ87" i="30"/>
  <c r="BQ44" i="30"/>
  <c r="BP18" i="30"/>
  <c r="BU18" i="30" s="1"/>
  <c r="BV18" i="30" s="1"/>
  <c r="BS24" i="30"/>
  <c r="BS163" i="29"/>
  <c r="BU105" i="30"/>
  <c r="BV105" i="30" s="1"/>
  <c r="BU101" i="29"/>
  <c r="BV101" i="29" s="1"/>
  <c r="BQ6" i="28"/>
  <c r="BP162" i="30"/>
  <c r="BU162" i="30" s="1"/>
  <c r="BV162" i="30" s="1"/>
  <c r="BQ143" i="30"/>
  <c r="BU143" i="30" s="1"/>
  <c r="BV143" i="30" s="1"/>
  <c r="BP28" i="30"/>
  <c r="BU28" i="30" s="1"/>
  <c r="BV28" i="30" s="1"/>
  <c r="BQ105" i="30"/>
  <c r="BP133" i="29"/>
  <c r="BP170" i="29"/>
  <c r="BP53" i="28"/>
  <c r="BU53" i="28" s="1"/>
  <c r="BS75" i="28"/>
  <c r="BS182" i="30"/>
  <c r="BQ178" i="30"/>
  <c r="BU178" i="30" s="1"/>
  <c r="BV178" i="30" s="1"/>
  <c r="BU166" i="30"/>
  <c r="BV166" i="30" s="1"/>
  <c r="BP81" i="30"/>
  <c r="BU81" i="30" s="1"/>
  <c r="BV81" i="30" s="1"/>
  <c r="BU32" i="30"/>
  <c r="BV32" i="30" s="1"/>
  <c r="BP42" i="30"/>
  <c r="BS10" i="30"/>
  <c r="BU10" i="30" s="1"/>
  <c r="BV10" i="30" s="1"/>
  <c r="BU8" i="30"/>
  <c r="BV8" i="30" s="1"/>
  <c r="BS154" i="30"/>
  <c r="BU154" i="30" s="1"/>
  <c r="BV154" i="30" s="1"/>
  <c r="BP24" i="30"/>
  <c r="BU24" i="30" s="1"/>
  <c r="BV24" i="30" s="1"/>
  <c r="BU107" i="29"/>
  <c r="BV107" i="29" s="1"/>
  <c r="BS95" i="29"/>
  <c r="BQ170" i="29"/>
  <c r="BU105" i="28"/>
  <c r="BU131" i="30"/>
  <c r="BV131" i="30" s="1"/>
  <c r="BP44" i="30"/>
  <c r="BU36" i="30"/>
  <c r="BV36" i="30" s="1"/>
  <c r="BQ42" i="30"/>
  <c r="BS6" i="30"/>
  <c r="BU6" i="30" s="1"/>
  <c r="BV6" i="30" s="1"/>
  <c r="BU97" i="30"/>
  <c r="BV97" i="30" s="1"/>
  <c r="BU139" i="29"/>
  <c r="BV139" i="29" s="1"/>
  <c r="BQ65" i="30"/>
  <c r="BS65" i="30"/>
  <c r="BP65" i="30"/>
  <c r="BQ48" i="30"/>
  <c r="BP48" i="30"/>
  <c r="BS48" i="30"/>
  <c r="BQ14" i="30"/>
  <c r="BP14" i="30"/>
  <c r="BS14" i="30"/>
  <c r="BQ46" i="30"/>
  <c r="BP46" i="30"/>
  <c r="BS46" i="30"/>
  <c r="BQ79" i="30"/>
  <c r="BP79" i="30"/>
  <c r="BS79" i="30"/>
  <c r="BP136" i="30"/>
  <c r="BS136" i="30"/>
  <c r="BQ136" i="30"/>
  <c r="BQ77" i="30"/>
  <c r="BP77" i="30"/>
  <c r="BS77" i="30"/>
  <c r="BQ109" i="30"/>
  <c r="BP109" i="30"/>
  <c r="BS109" i="30"/>
  <c r="BP7" i="30"/>
  <c r="BQ7" i="30"/>
  <c r="BS7" i="30"/>
  <c r="BS15" i="30"/>
  <c r="BQ15" i="30"/>
  <c r="BP15" i="30"/>
  <c r="BS23" i="30"/>
  <c r="BP23" i="30"/>
  <c r="BQ23" i="30"/>
  <c r="BS31" i="30"/>
  <c r="BP31" i="30"/>
  <c r="BQ31" i="30"/>
  <c r="BS39" i="30"/>
  <c r="BQ39" i="30"/>
  <c r="BP39" i="30"/>
  <c r="BS47" i="30"/>
  <c r="BQ47" i="30"/>
  <c r="BP47" i="30"/>
  <c r="BS55" i="30"/>
  <c r="BP55" i="30"/>
  <c r="BQ55" i="30"/>
  <c r="BQ67" i="30"/>
  <c r="BS67" i="30"/>
  <c r="BP67" i="30"/>
  <c r="BQ99" i="30"/>
  <c r="BS99" i="30"/>
  <c r="BP99" i="30"/>
  <c r="BQ127" i="30"/>
  <c r="BP127" i="30"/>
  <c r="BS127" i="30"/>
  <c r="BS141" i="30"/>
  <c r="BQ141" i="30"/>
  <c r="BP141" i="30"/>
  <c r="BQ64" i="30"/>
  <c r="BP64" i="30"/>
  <c r="BS64" i="30"/>
  <c r="BQ72" i="30"/>
  <c r="BP72" i="30"/>
  <c r="BS72" i="30"/>
  <c r="BQ80" i="30"/>
  <c r="BP80" i="30"/>
  <c r="BS80" i="30"/>
  <c r="BQ88" i="30"/>
  <c r="BP88" i="30"/>
  <c r="BS88" i="30"/>
  <c r="BQ96" i="30"/>
  <c r="BP96" i="30"/>
  <c r="BS96" i="30"/>
  <c r="BQ104" i="30"/>
  <c r="BP104" i="30"/>
  <c r="BS104" i="30"/>
  <c r="BS112" i="30"/>
  <c r="BQ112" i="30"/>
  <c r="BP112" i="30"/>
  <c r="BS120" i="30"/>
  <c r="BQ120" i="30"/>
  <c r="BP120" i="30"/>
  <c r="BS128" i="30"/>
  <c r="BQ128" i="30"/>
  <c r="BP128" i="30"/>
  <c r="BS153" i="30"/>
  <c r="BP153" i="30"/>
  <c r="BQ153" i="30"/>
  <c r="BS169" i="30"/>
  <c r="BP169" i="30"/>
  <c r="BQ169" i="30"/>
  <c r="BS185" i="30"/>
  <c r="BP185" i="30"/>
  <c r="BQ185" i="30"/>
  <c r="BP152" i="30"/>
  <c r="BS152" i="30"/>
  <c r="BQ152" i="30"/>
  <c r="BP160" i="30"/>
  <c r="BS160" i="30"/>
  <c r="BQ160" i="30"/>
  <c r="BP168" i="30"/>
  <c r="BS168" i="30"/>
  <c r="BQ168" i="30"/>
  <c r="BP176" i="30"/>
  <c r="BS176" i="30"/>
  <c r="BQ176" i="30"/>
  <c r="BP184" i="30"/>
  <c r="BS184" i="30"/>
  <c r="BQ184" i="30"/>
  <c r="BQ166" i="29"/>
  <c r="BP166" i="29"/>
  <c r="BS166" i="29"/>
  <c r="BQ158" i="29"/>
  <c r="BP158" i="29"/>
  <c r="BS158" i="29"/>
  <c r="BQ150" i="29"/>
  <c r="BP150" i="29"/>
  <c r="BS150" i="29"/>
  <c r="BQ142" i="29"/>
  <c r="BP142" i="29"/>
  <c r="BS142" i="29"/>
  <c r="BQ134" i="29"/>
  <c r="BP134" i="29"/>
  <c r="BS134" i="29"/>
  <c r="BQ126" i="29"/>
  <c r="BP126" i="29"/>
  <c r="BS126" i="29"/>
  <c r="BQ118" i="29"/>
  <c r="BP118" i="29"/>
  <c r="BS118" i="29"/>
  <c r="BQ110" i="29"/>
  <c r="BP110" i="29"/>
  <c r="BS110" i="29"/>
  <c r="BQ102" i="29"/>
  <c r="BP102" i="29"/>
  <c r="BS102" i="29"/>
  <c r="BQ94" i="29"/>
  <c r="BP94" i="29"/>
  <c r="BS94" i="29"/>
  <c r="BQ86" i="29"/>
  <c r="BP86" i="29"/>
  <c r="BS86" i="29"/>
  <c r="BQ141" i="29"/>
  <c r="BP141" i="29"/>
  <c r="BS141" i="29"/>
  <c r="BQ149" i="29"/>
  <c r="BP149" i="29"/>
  <c r="BS149" i="29"/>
  <c r="BQ117" i="29"/>
  <c r="BP117" i="29"/>
  <c r="BS117" i="29"/>
  <c r="BQ85" i="29"/>
  <c r="BP85" i="29"/>
  <c r="BS85" i="29"/>
  <c r="BP77" i="29"/>
  <c r="BQ77" i="29"/>
  <c r="BS77" i="29"/>
  <c r="BP69" i="29"/>
  <c r="BQ69" i="29"/>
  <c r="BS69" i="29"/>
  <c r="BP61" i="29"/>
  <c r="BQ61" i="29"/>
  <c r="BS61" i="29"/>
  <c r="BP53" i="29"/>
  <c r="BQ53" i="29"/>
  <c r="BS53" i="29"/>
  <c r="BP45" i="29"/>
  <c r="BQ45" i="29"/>
  <c r="BS45" i="29"/>
  <c r="BP37" i="29"/>
  <c r="BQ37" i="29"/>
  <c r="BS37" i="29"/>
  <c r="BP29" i="29"/>
  <c r="BQ29" i="29"/>
  <c r="BS29" i="29"/>
  <c r="BP21" i="29"/>
  <c r="BQ21" i="29"/>
  <c r="BS21" i="29"/>
  <c r="BP13" i="29"/>
  <c r="BQ13" i="29"/>
  <c r="BS13" i="29"/>
  <c r="BQ167" i="29"/>
  <c r="BP167" i="29"/>
  <c r="BS167" i="29"/>
  <c r="BQ119" i="29"/>
  <c r="BP119" i="29"/>
  <c r="BS119" i="29"/>
  <c r="BQ99" i="29"/>
  <c r="BP99" i="29"/>
  <c r="BS99" i="29"/>
  <c r="BP78" i="29"/>
  <c r="BQ78" i="29"/>
  <c r="BS78" i="29"/>
  <c r="BP62" i="29"/>
  <c r="BQ62" i="29"/>
  <c r="BS62" i="29"/>
  <c r="BP46" i="29"/>
  <c r="BQ46" i="29"/>
  <c r="BS46" i="29"/>
  <c r="BP30" i="29"/>
  <c r="BQ30" i="29"/>
  <c r="BS30" i="29"/>
  <c r="BP14" i="29"/>
  <c r="BQ14" i="29"/>
  <c r="BS14" i="29"/>
  <c r="BQ165" i="29"/>
  <c r="BP165" i="29"/>
  <c r="BS165" i="29"/>
  <c r="BP19" i="29"/>
  <c r="BS19" i="29"/>
  <c r="BQ19" i="29"/>
  <c r="BP35" i="29"/>
  <c r="BS35" i="29"/>
  <c r="BQ35" i="29"/>
  <c r="BP51" i="29"/>
  <c r="BS51" i="29"/>
  <c r="BQ51" i="29"/>
  <c r="BP67" i="29"/>
  <c r="BS67" i="29"/>
  <c r="BQ67" i="29"/>
  <c r="BQ89" i="29"/>
  <c r="BP89" i="29"/>
  <c r="BS89" i="29"/>
  <c r="BQ121" i="29"/>
  <c r="BP121" i="29"/>
  <c r="BS121" i="29"/>
  <c r="BQ153" i="29"/>
  <c r="BP153" i="29"/>
  <c r="BS153" i="29"/>
  <c r="BU133" i="29"/>
  <c r="BV133" i="29" s="1"/>
  <c r="BQ58" i="30"/>
  <c r="BP58" i="30"/>
  <c r="BS58" i="30"/>
  <c r="BQ20" i="30"/>
  <c r="BP20" i="30"/>
  <c r="BS20" i="30"/>
  <c r="BQ22" i="30"/>
  <c r="BP22" i="30"/>
  <c r="BS22" i="30"/>
  <c r="BQ54" i="30"/>
  <c r="BP54" i="30"/>
  <c r="BS54" i="30"/>
  <c r="BQ95" i="30"/>
  <c r="BP95" i="30"/>
  <c r="BS95" i="30"/>
  <c r="BP140" i="30"/>
  <c r="BS140" i="30"/>
  <c r="BQ140" i="30"/>
  <c r="BQ85" i="30"/>
  <c r="BS85" i="30"/>
  <c r="BP85" i="30"/>
  <c r="BQ117" i="30"/>
  <c r="BP117" i="30"/>
  <c r="BS117" i="30"/>
  <c r="BS9" i="30"/>
  <c r="BQ9" i="30"/>
  <c r="BP9" i="30"/>
  <c r="BS17" i="30"/>
  <c r="BQ17" i="30"/>
  <c r="BP17" i="30"/>
  <c r="BS25" i="30"/>
  <c r="BQ25" i="30"/>
  <c r="BP25" i="30"/>
  <c r="BS33" i="30"/>
  <c r="BQ33" i="30"/>
  <c r="BP33" i="30"/>
  <c r="BS41" i="30"/>
  <c r="BQ41" i="30"/>
  <c r="BP41" i="30"/>
  <c r="BS49" i="30"/>
  <c r="BQ49" i="30"/>
  <c r="BP49" i="30"/>
  <c r="BS57" i="30"/>
  <c r="BQ57" i="30"/>
  <c r="BP57" i="30"/>
  <c r="BQ75" i="30"/>
  <c r="BS75" i="30"/>
  <c r="BP75" i="30"/>
  <c r="BQ107" i="30"/>
  <c r="BS107" i="30"/>
  <c r="BP107" i="30"/>
  <c r="BP134" i="30"/>
  <c r="BQ134" i="30"/>
  <c r="BS134" i="30"/>
  <c r="BP142" i="30"/>
  <c r="BQ142" i="30"/>
  <c r="BS142" i="30"/>
  <c r="BS66" i="30"/>
  <c r="BQ66" i="30"/>
  <c r="BP66" i="30"/>
  <c r="BS74" i="30"/>
  <c r="BQ74" i="30"/>
  <c r="BP74" i="30"/>
  <c r="BS82" i="30"/>
  <c r="BQ82" i="30"/>
  <c r="BP82" i="30"/>
  <c r="BS90" i="30"/>
  <c r="BQ90" i="30"/>
  <c r="BP90" i="30"/>
  <c r="BS98" i="30"/>
  <c r="BQ98" i="30"/>
  <c r="BP98" i="30"/>
  <c r="BS106" i="30"/>
  <c r="BQ106" i="30"/>
  <c r="BP106" i="30"/>
  <c r="BS114" i="30"/>
  <c r="BQ114" i="30"/>
  <c r="BP114" i="30"/>
  <c r="BS122" i="30"/>
  <c r="BQ122" i="30"/>
  <c r="BP122" i="30"/>
  <c r="BS130" i="30"/>
  <c r="BQ130" i="30"/>
  <c r="BP130" i="30"/>
  <c r="BS157" i="30"/>
  <c r="BP157" i="30"/>
  <c r="BQ157" i="30"/>
  <c r="BS173" i="30"/>
  <c r="BP173" i="30"/>
  <c r="BQ173" i="30"/>
  <c r="BS189" i="30"/>
  <c r="BP189" i="30"/>
  <c r="BQ189" i="30"/>
  <c r="BS155" i="30"/>
  <c r="BQ155" i="30"/>
  <c r="BP155" i="30"/>
  <c r="BS163" i="30"/>
  <c r="BQ163" i="30"/>
  <c r="BP163" i="30"/>
  <c r="BS171" i="30"/>
  <c r="BQ171" i="30"/>
  <c r="BP171" i="30"/>
  <c r="BS179" i="30"/>
  <c r="BQ179" i="30"/>
  <c r="BP179" i="30"/>
  <c r="BS187" i="30"/>
  <c r="BQ187" i="30"/>
  <c r="BP187" i="30"/>
  <c r="BQ164" i="29"/>
  <c r="BS164" i="29"/>
  <c r="BP164" i="29"/>
  <c r="BQ156" i="29"/>
  <c r="BS156" i="29"/>
  <c r="BP156" i="29"/>
  <c r="BQ148" i="29"/>
  <c r="BP148" i="29"/>
  <c r="BS148" i="29"/>
  <c r="BQ140" i="29"/>
  <c r="BS140" i="29"/>
  <c r="BP140" i="29"/>
  <c r="BQ132" i="29"/>
  <c r="BS132" i="29"/>
  <c r="BP132" i="29"/>
  <c r="BQ124" i="29"/>
  <c r="BS124" i="29"/>
  <c r="BP124" i="29"/>
  <c r="BQ116" i="29"/>
  <c r="BP116" i="29"/>
  <c r="BS116" i="29"/>
  <c r="BQ108" i="29"/>
  <c r="BS108" i="29"/>
  <c r="BP108" i="29"/>
  <c r="BQ100" i="29"/>
  <c r="BS100" i="29"/>
  <c r="BP100" i="29"/>
  <c r="BQ92" i="29"/>
  <c r="BS92" i="29"/>
  <c r="BP92" i="29"/>
  <c r="BQ84" i="29"/>
  <c r="BP84" i="29"/>
  <c r="BS84" i="29"/>
  <c r="BU56" i="30"/>
  <c r="BV56" i="30" s="1"/>
  <c r="BN190" i="30"/>
  <c r="BQ147" i="29"/>
  <c r="BP147" i="29"/>
  <c r="BS147" i="29"/>
  <c r="BQ103" i="29"/>
  <c r="BP103" i="29"/>
  <c r="BS103" i="29"/>
  <c r="BQ83" i="29"/>
  <c r="BP83" i="29"/>
  <c r="BS83" i="29"/>
  <c r="BP76" i="29"/>
  <c r="BS76" i="29"/>
  <c r="BQ76" i="29"/>
  <c r="BP68" i="29"/>
  <c r="BS68" i="29"/>
  <c r="BQ68" i="29"/>
  <c r="BP60" i="29"/>
  <c r="BS60" i="29"/>
  <c r="BQ60" i="29"/>
  <c r="BP52" i="29"/>
  <c r="BS52" i="29"/>
  <c r="BQ52" i="29"/>
  <c r="BP44" i="29"/>
  <c r="BS44" i="29"/>
  <c r="BQ44" i="29"/>
  <c r="BP36" i="29"/>
  <c r="BS36" i="29"/>
  <c r="BQ36" i="29"/>
  <c r="BP28" i="29"/>
  <c r="BS28" i="29"/>
  <c r="BQ28" i="29"/>
  <c r="BP20" i="29"/>
  <c r="BS20" i="29"/>
  <c r="BQ20" i="29"/>
  <c r="BP12" i="29"/>
  <c r="BS12" i="29"/>
  <c r="BQ12" i="29"/>
  <c r="BQ155" i="29"/>
  <c r="BP155" i="29"/>
  <c r="BS155" i="29"/>
  <c r="BQ123" i="29"/>
  <c r="BP123" i="29"/>
  <c r="BS123" i="29"/>
  <c r="BQ91" i="29"/>
  <c r="BP91" i="29"/>
  <c r="BS91" i="29"/>
  <c r="BQ159" i="29"/>
  <c r="BP159" i="29"/>
  <c r="BS159" i="29"/>
  <c r="BQ87" i="29"/>
  <c r="BP87" i="29"/>
  <c r="BS87" i="29"/>
  <c r="BP74" i="29"/>
  <c r="BQ74" i="29"/>
  <c r="BS74" i="29"/>
  <c r="BP58" i="29"/>
  <c r="BQ58" i="29"/>
  <c r="BS58" i="29"/>
  <c r="BP42" i="29"/>
  <c r="BQ42" i="29"/>
  <c r="BS42" i="29"/>
  <c r="BP26" i="29"/>
  <c r="BQ26" i="29"/>
  <c r="BS26" i="29"/>
  <c r="BP10" i="29"/>
  <c r="BQ10" i="29"/>
  <c r="BS10" i="29"/>
  <c r="BP7" i="29"/>
  <c r="BS7" i="29"/>
  <c r="BQ7" i="29"/>
  <c r="BP23" i="29"/>
  <c r="BS23" i="29"/>
  <c r="BQ23" i="29"/>
  <c r="BP39" i="29"/>
  <c r="BS39" i="29"/>
  <c r="BQ39" i="29"/>
  <c r="BP55" i="29"/>
  <c r="BS55" i="29"/>
  <c r="BQ55" i="29"/>
  <c r="BP71" i="29"/>
  <c r="BS71" i="29"/>
  <c r="BQ71" i="29"/>
  <c r="BQ97" i="29"/>
  <c r="BP97" i="29"/>
  <c r="BS97" i="29"/>
  <c r="BQ129" i="29"/>
  <c r="BP129" i="29"/>
  <c r="BS129" i="29"/>
  <c r="BQ161" i="29"/>
  <c r="BP161" i="29"/>
  <c r="BS161" i="29"/>
  <c r="BU163" i="29"/>
  <c r="BV163" i="29" s="1"/>
  <c r="BU95" i="29"/>
  <c r="BV95" i="29" s="1"/>
  <c r="BQ121" i="30"/>
  <c r="BP121" i="30"/>
  <c r="BS121" i="30"/>
  <c r="BQ73" i="30"/>
  <c r="BS73" i="30"/>
  <c r="BP73" i="30"/>
  <c r="BQ16" i="30"/>
  <c r="BP16" i="30"/>
  <c r="BS16" i="30"/>
  <c r="BQ30" i="30"/>
  <c r="BP30" i="30"/>
  <c r="BS30" i="30"/>
  <c r="BQ62" i="30"/>
  <c r="BP62" i="30"/>
  <c r="BS62" i="30"/>
  <c r="BQ113" i="30"/>
  <c r="BP113" i="30"/>
  <c r="BU113" i="30" s="1"/>
  <c r="BV113" i="30" s="1"/>
  <c r="BS113" i="30"/>
  <c r="BP144" i="30"/>
  <c r="BS144" i="30"/>
  <c r="BQ144" i="30"/>
  <c r="BQ93" i="30"/>
  <c r="BP93" i="30"/>
  <c r="BS93" i="30"/>
  <c r="BQ125" i="30"/>
  <c r="BP125" i="30"/>
  <c r="BS125" i="30"/>
  <c r="BS11" i="30"/>
  <c r="BP11" i="30"/>
  <c r="BU11" i="30" s="1"/>
  <c r="BV11" i="30" s="1"/>
  <c r="BQ11" i="30"/>
  <c r="BS19" i="30"/>
  <c r="BP19" i="30"/>
  <c r="BQ19" i="30"/>
  <c r="BS27" i="30"/>
  <c r="BP27" i="30"/>
  <c r="BQ27" i="30"/>
  <c r="BS35" i="30"/>
  <c r="BP35" i="30"/>
  <c r="BQ35" i="30"/>
  <c r="BS43" i="30"/>
  <c r="BP43" i="30"/>
  <c r="BU43" i="30" s="1"/>
  <c r="BV43" i="30" s="1"/>
  <c r="BQ43" i="30"/>
  <c r="BS51" i="30"/>
  <c r="BP51" i="30"/>
  <c r="BQ51" i="30"/>
  <c r="BS59" i="30"/>
  <c r="BP59" i="30"/>
  <c r="BQ59" i="30"/>
  <c r="BQ83" i="30"/>
  <c r="BS83" i="30"/>
  <c r="BP83" i="30"/>
  <c r="BQ111" i="30"/>
  <c r="BP111" i="30"/>
  <c r="BU111" i="30" s="1"/>
  <c r="BV111" i="30" s="1"/>
  <c r="BS111" i="30"/>
  <c r="BS137" i="30"/>
  <c r="BQ137" i="30"/>
  <c r="BP137" i="30"/>
  <c r="BU137" i="30" s="1"/>
  <c r="BV137" i="30" s="1"/>
  <c r="BS145" i="30"/>
  <c r="BQ145" i="30"/>
  <c r="BP145" i="30"/>
  <c r="BS68" i="30"/>
  <c r="BQ68" i="30"/>
  <c r="BP68" i="30"/>
  <c r="BS76" i="30"/>
  <c r="BQ76" i="30"/>
  <c r="BP76" i="30"/>
  <c r="BS84" i="30"/>
  <c r="BQ84" i="30"/>
  <c r="BP84" i="30"/>
  <c r="BU84" i="30" s="1"/>
  <c r="BV84" i="30" s="1"/>
  <c r="BS92" i="30"/>
  <c r="BQ92" i="30"/>
  <c r="BP92" i="30"/>
  <c r="BS100" i="30"/>
  <c r="BQ100" i="30"/>
  <c r="BP100" i="30"/>
  <c r="BS108" i="30"/>
  <c r="BP108" i="30"/>
  <c r="BU108" i="30" s="1"/>
  <c r="BV108" i="30" s="1"/>
  <c r="BQ108" i="30"/>
  <c r="BS116" i="30"/>
  <c r="BP116" i="30"/>
  <c r="BQ116" i="30"/>
  <c r="BS124" i="30"/>
  <c r="BP124" i="30"/>
  <c r="BQ124" i="30"/>
  <c r="BS132" i="30"/>
  <c r="BP132" i="30"/>
  <c r="BQ132" i="30"/>
  <c r="BS161" i="30"/>
  <c r="BP161" i="30"/>
  <c r="BU161" i="30" s="1"/>
  <c r="BV161" i="30" s="1"/>
  <c r="BQ161" i="30"/>
  <c r="BS177" i="30"/>
  <c r="BP177" i="30"/>
  <c r="BQ177" i="30"/>
  <c r="BP148" i="30"/>
  <c r="BS148" i="30"/>
  <c r="BQ148" i="30"/>
  <c r="BP156" i="30"/>
  <c r="BU156" i="30" s="1"/>
  <c r="BV156" i="30" s="1"/>
  <c r="BS156" i="30"/>
  <c r="BQ156" i="30"/>
  <c r="BP164" i="30"/>
  <c r="BS164" i="30"/>
  <c r="BQ164" i="30"/>
  <c r="BP172" i="30"/>
  <c r="BS172" i="30"/>
  <c r="BQ172" i="30"/>
  <c r="BP180" i="30"/>
  <c r="BS180" i="30"/>
  <c r="BQ180" i="30"/>
  <c r="BP188" i="30"/>
  <c r="BU188" i="30" s="1"/>
  <c r="BV188" i="30" s="1"/>
  <c r="BS188" i="30"/>
  <c r="BQ188" i="30"/>
  <c r="BQ162" i="29"/>
  <c r="BP162" i="29"/>
  <c r="BU162" i="29" s="1"/>
  <c r="BV162" i="29" s="1"/>
  <c r="BS162" i="29"/>
  <c r="BQ154" i="29"/>
  <c r="BP154" i="29"/>
  <c r="BS154" i="29"/>
  <c r="BQ146" i="29"/>
  <c r="BS146" i="29"/>
  <c r="BP146" i="29"/>
  <c r="BQ138" i="29"/>
  <c r="BS138" i="29"/>
  <c r="BP138" i="29"/>
  <c r="BQ130" i="29"/>
  <c r="BS130" i="29"/>
  <c r="BP130" i="29"/>
  <c r="BQ122" i="29"/>
  <c r="BP122" i="29"/>
  <c r="BS122" i="29"/>
  <c r="BQ114" i="29"/>
  <c r="BS114" i="29"/>
  <c r="BP114" i="29"/>
  <c r="BQ106" i="29"/>
  <c r="BS106" i="29"/>
  <c r="BP106" i="29"/>
  <c r="BQ98" i="29"/>
  <c r="BS98" i="29"/>
  <c r="BP98" i="29"/>
  <c r="BQ90" i="29"/>
  <c r="BP90" i="29"/>
  <c r="BS90" i="29"/>
  <c r="BU147" i="30"/>
  <c r="BV147" i="30" s="1"/>
  <c r="BU123" i="30"/>
  <c r="BV123" i="30" s="1"/>
  <c r="BU135" i="30"/>
  <c r="BV135" i="30" s="1"/>
  <c r="BU115" i="30"/>
  <c r="BV115" i="30" s="1"/>
  <c r="BQ109" i="29"/>
  <c r="BP109" i="29"/>
  <c r="BS109" i="29"/>
  <c r="BQ143" i="29"/>
  <c r="BP143" i="29"/>
  <c r="BS143" i="29"/>
  <c r="BQ111" i="29"/>
  <c r="BP111" i="29"/>
  <c r="BS111" i="29"/>
  <c r="BP81" i="29"/>
  <c r="BQ81" i="29"/>
  <c r="BS81" i="29"/>
  <c r="BP73" i="29"/>
  <c r="BQ73" i="29"/>
  <c r="BS73" i="29"/>
  <c r="BP65" i="29"/>
  <c r="BQ65" i="29"/>
  <c r="BS65" i="29"/>
  <c r="BP57" i="29"/>
  <c r="BQ57" i="29"/>
  <c r="BS57" i="29"/>
  <c r="BP49" i="29"/>
  <c r="BQ49" i="29"/>
  <c r="BS49" i="29"/>
  <c r="BP41" i="29"/>
  <c r="BQ41" i="29"/>
  <c r="BS41" i="29"/>
  <c r="BP33" i="29"/>
  <c r="BQ33" i="29"/>
  <c r="BS33" i="29"/>
  <c r="BP25" i="29"/>
  <c r="BQ25" i="29"/>
  <c r="BS25" i="29"/>
  <c r="BP17" i="29"/>
  <c r="BQ17" i="29"/>
  <c r="BS17" i="29"/>
  <c r="BP9" i="29"/>
  <c r="BQ9" i="29"/>
  <c r="BS9" i="29"/>
  <c r="BU60" i="30"/>
  <c r="BV60" i="30" s="1"/>
  <c r="BQ125" i="29"/>
  <c r="BP125" i="29"/>
  <c r="BS125" i="29"/>
  <c r="BP70" i="29"/>
  <c r="BU70" i="29" s="1"/>
  <c r="BV70" i="29" s="1"/>
  <c r="BQ70" i="29"/>
  <c r="BS70" i="29"/>
  <c r="BP54" i="29"/>
  <c r="BQ54" i="29"/>
  <c r="BS54" i="29"/>
  <c r="BP38" i="29"/>
  <c r="BQ38" i="29"/>
  <c r="BS38" i="29"/>
  <c r="BP22" i="29"/>
  <c r="BQ22" i="29"/>
  <c r="BS22" i="29"/>
  <c r="BP6" i="29"/>
  <c r="BU6" i="29" s="1"/>
  <c r="BV6" i="29" s="1"/>
  <c r="BQ6" i="29"/>
  <c r="BS6" i="29"/>
  <c r="BP11" i="29"/>
  <c r="BS11" i="29"/>
  <c r="BQ11" i="29"/>
  <c r="BP27" i="29"/>
  <c r="BS27" i="29"/>
  <c r="BQ27" i="29"/>
  <c r="BP43" i="29"/>
  <c r="BS43" i="29"/>
  <c r="BQ43" i="29"/>
  <c r="BP59" i="29"/>
  <c r="BU59" i="29" s="1"/>
  <c r="BV59" i="29" s="1"/>
  <c r="BS59" i="29"/>
  <c r="BQ59" i="29"/>
  <c r="BP75" i="29"/>
  <c r="BS75" i="29"/>
  <c r="BQ75" i="29"/>
  <c r="BQ105" i="29"/>
  <c r="BP105" i="29"/>
  <c r="BS105" i="29"/>
  <c r="BQ137" i="29"/>
  <c r="BP137" i="29"/>
  <c r="BS137" i="29"/>
  <c r="BQ169" i="29"/>
  <c r="BP169" i="29"/>
  <c r="BS169" i="29"/>
  <c r="BU186" i="30"/>
  <c r="BV186" i="30" s="1"/>
  <c r="BU174" i="30"/>
  <c r="BV174" i="30" s="1"/>
  <c r="BU170" i="30"/>
  <c r="BV170" i="30" s="1"/>
  <c r="BU158" i="30"/>
  <c r="BV158" i="30" s="1"/>
  <c r="BU170" i="29"/>
  <c r="BV170" i="29" s="1"/>
  <c r="BQ71" i="30"/>
  <c r="BP71" i="30"/>
  <c r="BS71" i="30"/>
  <c r="BQ52" i="30"/>
  <c r="BP52" i="30"/>
  <c r="BS52" i="30"/>
  <c r="BQ26" i="30"/>
  <c r="BP26" i="30"/>
  <c r="BS26" i="30"/>
  <c r="BQ38" i="30"/>
  <c r="BP38" i="30"/>
  <c r="BS38" i="30"/>
  <c r="BQ63" i="30"/>
  <c r="BP63" i="30"/>
  <c r="BS63" i="30"/>
  <c r="BQ129" i="30"/>
  <c r="BP129" i="30"/>
  <c r="BS129" i="30"/>
  <c r="BQ69" i="30"/>
  <c r="BS69" i="30"/>
  <c r="BP69" i="30"/>
  <c r="BQ101" i="30"/>
  <c r="BP101" i="30"/>
  <c r="BS101" i="30"/>
  <c r="BQ133" i="30"/>
  <c r="BP133" i="30"/>
  <c r="BS133" i="30"/>
  <c r="BS13" i="30"/>
  <c r="BP13" i="30"/>
  <c r="BQ13" i="30"/>
  <c r="BS21" i="30"/>
  <c r="BQ21" i="30"/>
  <c r="BP21" i="30"/>
  <c r="BS29" i="30"/>
  <c r="BQ29" i="30"/>
  <c r="BP29" i="30"/>
  <c r="BU29" i="30" s="1"/>
  <c r="BV29" i="30" s="1"/>
  <c r="BS37" i="30"/>
  <c r="BQ37" i="30"/>
  <c r="BP37" i="30"/>
  <c r="BS45" i="30"/>
  <c r="BP45" i="30"/>
  <c r="BQ45" i="30"/>
  <c r="BS53" i="30"/>
  <c r="BP53" i="30"/>
  <c r="BQ53" i="30"/>
  <c r="BS61" i="30"/>
  <c r="BQ61" i="30"/>
  <c r="BP61" i="30"/>
  <c r="BU61" i="30" s="1"/>
  <c r="BV61" i="30" s="1"/>
  <c r="BQ91" i="30"/>
  <c r="BS91" i="30"/>
  <c r="BP91" i="30"/>
  <c r="BQ119" i="30"/>
  <c r="BP119" i="30"/>
  <c r="BS119" i="30"/>
  <c r="BP138" i="30"/>
  <c r="BS138" i="30"/>
  <c r="BQ138" i="30"/>
  <c r="BP146" i="30"/>
  <c r="BS146" i="30"/>
  <c r="BQ146" i="30"/>
  <c r="BP70" i="30"/>
  <c r="BS70" i="30"/>
  <c r="BQ70" i="30"/>
  <c r="BP78" i="30"/>
  <c r="BS78" i="30"/>
  <c r="BQ78" i="30"/>
  <c r="BP86" i="30"/>
  <c r="BQ86" i="30"/>
  <c r="BS86" i="30"/>
  <c r="BP94" i="30"/>
  <c r="BS94" i="30"/>
  <c r="BQ94" i="30"/>
  <c r="BP102" i="30"/>
  <c r="BS102" i="30"/>
  <c r="BQ102" i="30"/>
  <c r="BS110" i="30"/>
  <c r="BP110" i="30"/>
  <c r="BQ110" i="30"/>
  <c r="BS118" i="30"/>
  <c r="BQ118" i="30"/>
  <c r="BP118" i="30"/>
  <c r="BS126" i="30"/>
  <c r="BP126" i="30"/>
  <c r="BQ126" i="30"/>
  <c r="BS149" i="30"/>
  <c r="BP149" i="30"/>
  <c r="BQ149" i="30"/>
  <c r="BS165" i="30"/>
  <c r="BP165" i="30"/>
  <c r="BQ165" i="30"/>
  <c r="BS181" i="30"/>
  <c r="BP181" i="30"/>
  <c r="BQ181" i="30"/>
  <c r="BS151" i="30"/>
  <c r="BQ151" i="30"/>
  <c r="BP151" i="30"/>
  <c r="BU151" i="30" s="1"/>
  <c r="BV151" i="30" s="1"/>
  <c r="BS159" i="30"/>
  <c r="BQ159" i="30"/>
  <c r="BP159" i="30"/>
  <c r="BS167" i="30"/>
  <c r="BQ167" i="30"/>
  <c r="BP167" i="30"/>
  <c r="BS175" i="30"/>
  <c r="BQ175" i="30"/>
  <c r="BP175" i="30"/>
  <c r="BS183" i="30"/>
  <c r="BQ183" i="30"/>
  <c r="BP183" i="30"/>
  <c r="BU183" i="30" s="1"/>
  <c r="BV183" i="30" s="1"/>
  <c r="BQ168" i="29"/>
  <c r="BS168" i="29"/>
  <c r="BP168" i="29"/>
  <c r="BQ160" i="29"/>
  <c r="BS160" i="29"/>
  <c r="BP160" i="29"/>
  <c r="BQ152" i="29"/>
  <c r="BS152" i="29"/>
  <c r="BP152" i="29"/>
  <c r="BQ144" i="29"/>
  <c r="BS144" i="29"/>
  <c r="BP144" i="29"/>
  <c r="BU144" i="29" s="1"/>
  <c r="BV144" i="29" s="1"/>
  <c r="BQ136" i="29"/>
  <c r="BS136" i="29"/>
  <c r="BP136" i="29"/>
  <c r="BQ128" i="29"/>
  <c r="BS128" i="29"/>
  <c r="BP128" i="29"/>
  <c r="BQ120" i="29"/>
  <c r="BS120" i="29"/>
  <c r="BP120" i="29"/>
  <c r="BQ112" i="29"/>
  <c r="BS112" i="29"/>
  <c r="BP112" i="29"/>
  <c r="BU112" i="29" s="1"/>
  <c r="BV112" i="29" s="1"/>
  <c r="BQ104" i="29"/>
  <c r="BS104" i="29"/>
  <c r="BP104" i="29"/>
  <c r="BQ96" i="29"/>
  <c r="BS96" i="29"/>
  <c r="BP96" i="29"/>
  <c r="BQ88" i="29"/>
  <c r="BS88" i="29"/>
  <c r="BP88" i="29"/>
  <c r="BU89" i="30"/>
  <c r="BV89" i="30" s="1"/>
  <c r="BU40" i="30"/>
  <c r="BV40" i="30" s="1"/>
  <c r="BU103" i="30"/>
  <c r="BV103" i="30" s="1"/>
  <c r="BQ135" i="29"/>
  <c r="BP135" i="29"/>
  <c r="BS135" i="29"/>
  <c r="BQ115" i="29"/>
  <c r="BP115" i="29"/>
  <c r="BS115" i="29"/>
  <c r="BP80" i="29"/>
  <c r="BS80" i="29"/>
  <c r="BQ80" i="29"/>
  <c r="BP72" i="29"/>
  <c r="BS72" i="29"/>
  <c r="BQ72" i="29"/>
  <c r="BP64" i="29"/>
  <c r="BS64" i="29"/>
  <c r="BQ64" i="29"/>
  <c r="BP56" i="29"/>
  <c r="BS56" i="29"/>
  <c r="BQ56" i="29"/>
  <c r="BP48" i="29"/>
  <c r="BS48" i="29"/>
  <c r="BQ48" i="29"/>
  <c r="BP40" i="29"/>
  <c r="BS40" i="29"/>
  <c r="BQ40" i="29"/>
  <c r="BP32" i="29"/>
  <c r="BS32" i="29"/>
  <c r="BQ32" i="29"/>
  <c r="BP24" i="29"/>
  <c r="BS24" i="29"/>
  <c r="BQ24" i="29"/>
  <c r="BP16" i="29"/>
  <c r="BS16" i="29"/>
  <c r="BQ16" i="29"/>
  <c r="BP8" i="29"/>
  <c r="BS8" i="29"/>
  <c r="BQ8" i="29"/>
  <c r="BN171" i="29"/>
  <c r="BQ151" i="29"/>
  <c r="BP151" i="29"/>
  <c r="BS151" i="29"/>
  <c r="BQ131" i="29"/>
  <c r="BP131" i="29"/>
  <c r="BS131" i="29"/>
  <c r="BQ93" i="29"/>
  <c r="BP93" i="29"/>
  <c r="BS93" i="29"/>
  <c r="BP82" i="29"/>
  <c r="BQ82" i="29"/>
  <c r="BS82" i="29"/>
  <c r="BP66" i="29"/>
  <c r="BQ66" i="29"/>
  <c r="BS66" i="29"/>
  <c r="BP50" i="29"/>
  <c r="BQ50" i="29"/>
  <c r="BS50" i="29"/>
  <c r="BP34" i="29"/>
  <c r="BQ34" i="29"/>
  <c r="BS34" i="29"/>
  <c r="BP18" i="29"/>
  <c r="BQ18" i="29"/>
  <c r="BS18" i="29"/>
  <c r="BQ157" i="29"/>
  <c r="BP157" i="29"/>
  <c r="BS157" i="29"/>
  <c r="BP15" i="29"/>
  <c r="BS15" i="29"/>
  <c r="BQ15" i="29"/>
  <c r="BP31" i="29"/>
  <c r="BS31" i="29"/>
  <c r="BQ31" i="29"/>
  <c r="BP47" i="29"/>
  <c r="BS47" i="29"/>
  <c r="BQ47" i="29"/>
  <c r="BP63" i="29"/>
  <c r="BS63" i="29"/>
  <c r="BQ63" i="29"/>
  <c r="BP79" i="29"/>
  <c r="BS79" i="29"/>
  <c r="BQ79" i="29"/>
  <c r="BQ113" i="29"/>
  <c r="BP113" i="29"/>
  <c r="BS113" i="29"/>
  <c r="BQ145" i="29"/>
  <c r="BP145" i="29"/>
  <c r="BS145" i="29"/>
  <c r="BU12" i="30"/>
  <c r="BV12" i="30" s="1"/>
  <c r="BQ49" i="28"/>
  <c r="BS49" i="28"/>
  <c r="BP49" i="28"/>
  <c r="BQ18" i="28"/>
  <c r="BS18" i="28"/>
  <c r="BP18" i="28"/>
  <c r="BQ81" i="28"/>
  <c r="BS81" i="28"/>
  <c r="BP81" i="28"/>
  <c r="BQ16" i="28"/>
  <c r="BP16" i="28"/>
  <c r="BS16" i="28"/>
  <c r="BQ61" i="28"/>
  <c r="BS61" i="28"/>
  <c r="BP61" i="28"/>
  <c r="BQ101" i="28"/>
  <c r="BS101" i="28"/>
  <c r="BP101" i="28"/>
  <c r="BQ20" i="28"/>
  <c r="BP20" i="28"/>
  <c r="BS20" i="28"/>
  <c r="BQ57" i="28"/>
  <c r="BP57" i="28"/>
  <c r="BS57" i="28"/>
  <c r="BQ124" i="28"/>
  <c r="BS124" i="28"/>
  <c r="BP124" i="28"/>
  <c r="BS164" i="28"/>
  <c r="BQ164" i="28"/>
  <c r="BP164" i="28"/>
  <c r="BS168" i="28"/>
  <c r="BQ168" i="28"/>
  <c r="BP168" i="28"/>
  <c r="BS172" i="28"/>
  <c r="BQ172" i="28"/>
  <c r="BP172" i="28"/>
  <c r="BS176" i="28"/>
  <c r="BQ176" i="28"/>
  <c r="BP176" i="28"/>
  <c r="BS180" i="28"/>
  <c r="BQ180" i="28"/>
  <c r="BP180" i="28"/>
  <c r="BS184" i="28"/>
  <c r="BQ184" i="28"/>
  <c r="BP184" i="28"/>
  <c r="BS188" i="28"/>
  <c r="BQ188" i="28"/>
  <c r="BP188" i="28"/>
  <c r="BS11" i="28"/>
  <c r="BP11" i="28"/>
  <c r="BQ11" i="28"/>
  <c r="BS19" i="28"/>
  <c r="BP19" i="28"/>
  <c r="BQ19" i="28"/>
  <c r="BS27" i="28"/>
  <c r="BP27" i="28"/>
  <c r="BQ27" i="28"/>
  <c r="BS35" i="28"/>
  <c r="BP35" i="28"/>
  <c r="BQ35" i="28"/>
  <c r="BQ63" i="28"/>
  <c r="BS63" i="28"/>
  <c r="BP63" i="28"/>
  <c r="BQ95" i="28"/>
  <c r="BP95" i="28"/>
  <c r="BS95" i="28"/>
  <c r="BQ138" i="28"/>
  <c r="BP138" i="28"/>
  <c r="BS138" i="28"/>
  <c r="BQ91" i="28"/>
  <c r="BP91" i="28"/>
  <c r="BS91" i="28"/>
  <c r="BQ122" i="28"/>
  <c r="BP122" i="28"/>
  <c r="BS122" i="28"/>
  <c r="BQ36" i="28"/>
  <c r="BP36" i="28"/>
  <c r="BS36" i="28"/>
  <c r="BQ44" i="28"/>
  <c r="BS44" i="28"/>
  <c r="BP44" i="28"/>
  <c r="BQ52" i="28"/>
  <c r="BP52" i="28"/>
  <c r="BS52" i="28"/>
  <c r="BQ60" i="28"/>
  <c r="BS60" i="28"/>
  <c r="BP60" i="28"/>
  <c r="BQ68" i="28"/>
  <c r="BP68" i="28"/>
  <c r="BS68" i="28"/>
  <c r="BQ76" i="28"/>
  <c r="BS76" i="28"/>
  <c r="BP76" i="28"/>
  <c r="BQ84" i="28"/>
  <c r="BS84" i="28"/>
  <c r="BP84" i="28"/>
  <c r="BQ92" i="28"/>
  <c r="BS92" i="28"/>
  <c r="BP92" i="28"/>
  <c r="BQ100" i="28"/>
  <c r="BS100" i="28"/>
  <c r="BP100" i="28"/>
  <c r="BQ108" i="28"/>
  <c r="BS108" i="28"/>
  <c r="BP108" i="28"/>
  <c r="BQ116" i="28"/>
  <c r="BS116" i="28"/>
  <c r="BP116" i="28"/>
  <c r="BQ142" i="28"/>
  <c r="BP142" i="28"/>
  <c r="BS142" i="28"/>
  <c r="BQ119" i="28"/>
  <c r="BP119" i="28"/>
  <c r="BS119" i="28"/>
  <c r="BP127" i="28"/>
  <c r="BS127" i="28"/>
  <c r="BQ127" i="28"/>
  <c r="BQ135" i="28"/>
  <c r="BS135" i="28"/>
  <c r="BP135" i="28"/>
  <c r="BS143" i="28"/>
  <c r="BP143" i="28"/>
  <c r="BQ143" i="28"/>
  <c r="BQ151" i="28"/>
  <c r="BP151" i="28"/>
  <c r="BS151" i="28"/>
  <c r="BQ159" i="28"/>
  <c r="BP159" i="28"/>
  <c r="BS159" i="28"/>
  <c r="BQ6" i="27"/>
  <c r="BP6" i="27"/>
  <c r="BS6" i="27"/>
  <c r="BQ10" i="27"/>
  <c r="BP10" i="27"/>
  <c r="BS10" i="27"/>
  <c r="BP14" i="27"/>
  <c r="BS14" i="27"/>
  <c r="BQ14" i="27"/>
  <c r="BP18" i="27"/>
  <c r="BS18" i="27"/>
  <c r="BQ18" i="27"/>
  <c r="BP22" i="27"/>
  <c r="BS22" i="27"/>
  <c r="BQ22" i="27"/>
  <c r="BP26" i="27"/>
  <c r="BS26" i="27"/>
  <c r="BQ26" i="27"/>
  <c r="BP30" i="27"/>
  <c r="BS30" i="27"/>
  <c r="BQ30" i="27"/>
  <c r="BP34" i="27"/>
  <c r="BS34" i="27"/>
  <c r="BQ34" i="27"/>
  <c r="BP38" i="27"/>
  <c r="BS38" i="27"/>
  <c r="BQ38" i="27"/>
  <c r="BP42" i="27"/>
  <c r="BS42" i="27"/>
  <c r="BQ42" i="27"/>
  <c r="BS46" i="27"/>
  <c r="BP46" i="27"/>
  <c r="BQ46" i="27"/>
  <c r="BS50" i="27"/>
  <c r="BP50" i="27"/>
  <c r="BQ50" i="27"/>
  <c r="BS54" i="27"/>
  <c r="BP54" i="27"/>
  <c r="BQ54" i="27"/>
  <c r="BS58" i="27"/>
  <c r="BP58" i="27"/>
  <c r="BQ58" i="27"/>
  <c r="BS62" i="27"/>
  <c r="BP62" i="27"/>
  <c r="BQ62" i="27"/>
  <c r="BS66" i="27"/>
  <c r="BP66" i="27"/>
  <c r="BQ66" i="27"/>
  <c r="BS70" i="27"/>
  <c r="BP70" i="27"/>
  <c r="BQ70" i="27"/>
  <c r="BS74" i="27"/>
  <c r="BP74" i="27"/>
  <c r="BQ74" i="27"/>
  <c r="BS78" i="27"/>
  <c r="BP78" i="27"/>
  <c r="BQ78" i="27"/>
  <c r="BS82" i="27"/>
  <c r="BP82" i="27"/>
  <c r="BQ82" i="27"/>
  <c r="BS86" i="27"/>
  <c r="BP86" i="27"/>
  <c r="BQ86" i="27"/>
  <c r="BS90" i="27"/>
  <c r="BP90" i="27"/>
  <c r="BQ90" i="27"/>
  <c r="BS94" i="27"/>
  <c r="BP94" i="27"/>
  <c r="BQ94" i="27"/>
  <c r="BS98" i="27"/>
  <c r="BP98" i="27"/>
  <c r="BQ98" i="27"/>
  <c r="BS102" i="27"/>
  <c r="BP102" i="27"/>
  <c r="BQ102" i="27"/>
  <c r="BS106" i="27"/>
  <c r="BP106" i="27"/>
  <c r="BQ106" i="27"/>
  <c r="BS110" i="27"/>
  <c r="BP110" i="27"/>
  <c r="BQ110" i="27"/>
  <c r="BS114" i="27"/>
  <c r="BP114" i="27"/>
  <c r="BQ114" i="27"/>
  <c r="BS118" i="27"/>
  <c r="BP118" i="27"/>
  <c r="BQ118" i="27"/>
  <c r="BS122" i="27"/>
  <c r="BP122" i="27"/>
  <c r="BQ122" i="27"/>
  <c r="BS126" i="27"/>
  <c r="BP126" i="27"/>
  <c r="BQ126" i="27"/>
  <c r="BS130" i="27"/>
  <c r="BP130" i="27"/>
  <c r="BQ130" i="27"/>
  <c r="BS134" i="27"/>
  <c r="BP134" i="27"/>
  <c r="BQ134" i="27"/>
  <c r="BS138" i="27"/>
  <c r="BP138" i="27"/>
  <c r="BQ138" i="27"/>
  <c r="BQ142" i="27"/>
  <c r="BP142" i="27"/>
  <c r="BS142" i="27"/>
  <c r="BQ146" i="27"/>
  <c r="BP146" i="27"/>
  <c r="BS146" i="27"/>
  <c r="BQ150" i="27"/>
  <c r="BP150" i="27"/>
  <c r="BS150" i="27"/>
  <c r="BQ154" i="27"/>
  <c r="BP154" i="27"/>
  <c r="BS154" i="27"/>
  <c r="BQ158" i="27"/>
  <c r="BP158" i="27"/>
  <c r="BS158" i="27"/>
  <c r="BQ162" i="27"/>
  <c r="BP162" i="27"/>
  <c r="BS162" i="27"/>
  <c r="BQ166" i="27"/>
  <c r="BP166" i="27"/>
  <c r="BS166" i="27"/>
  <c r="BQ170" i="27"/>
  <c r="BP170" i="27"/>
  <c r="BS170" i="27"/>
  <c r="BN171" i="27"/>
  <c r="BQ69" i="28"/>
  <c r="BS69" i="28"/>
  <c r="BP69" i="28"/>
  <c r="BQ34" i="28"/>
  <c r="BS34" i="28"/>
  <c r="BP34" i="28"/>
  <c r="BQ97" i="28"/>
  <c r="BS97" i="28"/>
  <c r="BP97" i="28"/>
  <c r="BQ24" i="28"/>
  <c r="BP24" i="28"/>
  <c r="BS24" i="28"/>
  <c r="BQ67" i="28"/>
  <c r="BP67" i="28"/>
  <c r="BS67" i="28"/>
  <c r="BQ136" i="28"/>
  <c r="BS136" i="28"/>
  <c r="BP136" i="28"/>
  <c r="BQ28" i="28"/>
  <c r="BP28" i="28"/>
  <c r="BS28" i="28"/>
  <c r="BQ77" i="28"/>
  <c r="BS77" i="28"/>
  <c r="BP77" i="28"/>
  <c r="BQ146" i="28"/>
  <c r="BP146" i="28"/>
  <c r="BS146" i="28"/>
  <c r="BP165" i="28"/>
  <c r="BS165" i="28"/>
  <c r="BQ165" i="28"/>
  <c r="BP169" i="28"/>
  <c r="BS169" i="28"/>
  <c r="BQ169" i="28"/>
  <c r="BP173" i="28"/>
  <c r="BS173" i="28"/>
  <c r="BQ173" i="28"/>
  <c r="BP177" i="28"/>
  <c r="BS177" i="28"/>
  <c r="BQ177" i="28"/>
  <c r="BP181" i="28"/>
  <c r="BS181" i="28"/>
  <c r="BQ181" i="28"/>
  <c r="BP185" i="28"/>
  <c r="BS185" i="28"/>
  <c r="BQ185" i="28"/>
  <c r="BP189" i="28"/>
  <c r="BS189" i="28"/>
  <c r="BQ189" i="28"/>
  <c r="BQ13" i="28"/>
  <c r="BP13" i="28"/>
  <c r="BS13" i="28"/>
  <c r="BQ21" i="28"/>
  <c r="BP21" i="28"/>
  <c r="BS21" i="28"/>
  <c r="BQ29" i="28"/>
  <c r="BP29" i="28"/>
  <c r="BS29" i="28"/>
  <c r="BQ39" i="28"/>
  <c r="BP39" i="28"/>
  <c r="BS39" i="28"/>
  <c r="BQ71" i="28"/>
  <c r="BP71" i="28"/>
  <c r="BS71" i="28"/>
  <c r="BQ103" i="28"/>
  <c r="BP103" i="28"/>
  <c r="BS103" i="28"/>
  <c r="BQ144" i="28"/>
  <c r="BP144" i="28"/>
  <c r="BS144" i="28"/>
  <c r="BQ99" i="28"/>
  <c r="BP99" i="28"/>
  <c r="BS99" i="28"/>
  <c r="BQ128" i="28"/>
  <c r="BP128" i="28"/>
  <c r="BS128" i="28"/>
  <c r="BS38" i="28"/>
  <c r="BQ38" i="28"/>
  <c r="BP38" i="28"/>
  <c r="BS46" i="28"/>
  <c r="BP46" i="28"/>
  <c r="BQ46" i="28"/>
  <c r="BS54" i="28"/>
  <c r="BQ54" i="28"/>
  <c r="BP54" i="28"/>
  <c r="BS62" i="28"/>
  <c r="BP62" i="28"/>
  <c r="BQ62" i="28"/>
  <c r="BS70" i="28"/>
  <c r="BQ70" i="28"/>
  <c r="BP70" i="28"/>
  <c r="BS78" i="28"/>
  <c r="BP78" i="28"/>
  <c r="BQ78" i="28"/>
  <c r="BP86" i="28"/>
  <c r="BS86" i="28"/>
  <c r="BQ86" i="28"/>
  <c r="BP94" i="28"/>
  <c r="BS94" i="28"/>
  <c r="BQ94" i="28"/>
  <c r="BP102" i="28"/>
  <c r="BS102" i="28"/>
  <c r="BQ102" i="28"/>
  <c r="BP110" i="28"/>
  <c r="BS110" i="28"/>
  <c r="BQ110" i="28"/>
  <c r="BQ118" i="28"/>
  <c r="BS118" i="28"/>
  <c r="BP118" i="28"/>
  <c r="BQ150" i="28"/>
  <c r="BS150" i="28"/>
  <c r="BP150" i="28"/>
  <c r="BP121" i="28"/>
  <c r="BS121" i="28"/>
  <c r="BQ121" i="28"/>
  <c r="BP129" i="28"/>
  <c r="BQ129" i="28"/>
  <c r="BS129" i="28"/>
  <c r="BP137" i="28"/>
  <c r="BS137" i="28"/>
  <c r="BQ137" i="28"/>
  <c r="BP145" i="28"/>
  <c r="BQ145" i="28"/>
  <c r="BS145" i="28"/>
  <c r="BP153" i="28"/>
  <c r="BS153" i="28"/>
  <c r="BQ153" i="28"/>
  <c r="BS161" i="28"/>
  <c r="BP161" i="28"/>
  <c r="BQ161" i="28"/>
  <c r="BP7" i="27"/>
  <c r="BS7" i="27"/>
  <c r="BQ7" i="27"/>
  <c r="BP11" i="27"/>
  <c r="BS11" i="27"/>
  <c r="BQ11" i="27"/>
  <c r="BS15" i="27"/>
  <c r="BQ15" i="27"/>
  <c r="BP15" i="27"/>
  <c r="BS19" i="27"/>
  <c r="BQ19" i="27"/>
  <c r="BP19" i="27"/>
  <c r="BS23" i="27"/>
  <c r="BQ23" i="27"/>
  <c r="BP23" i="27"/>
  <c r="BS27" i="27"/>
  <c r="BQ27" i="27"/>
  <c r="BP27" i="27"/>
  <c r="BS31" i="27"/>
  <c r="BQ31" i="27"/>
  <c r="BP31" i="27"/>
  <c r="BS35" i="27"/>
  <c r="BQ35" i="27"/>
  <c r="BP35" i="27"/>
  <c r="BS39" i="27"/>
  <c r="BQ39" i="27"/>
  <c r="BP39" i="27"/>
  <c r="BS43" i="27"/>
  <c r="BQ43" i="27"/>
  <c r="BP43" i="27"/>
  <c r="BQ47" i="27"/>
  <c r="BS47" i="27"/>
  <c r="BP47" i="27"/>
  <c r="BQ51" i="27"/>
  <c r="BS51" i="27"/>
  <c r="BP51" i="27"/>
  <c r="BQ55" i="27"/>
  <c r="BS55" i="27"/>
  <c r="BP55" i="27"/>
  <c r="BQ59" i="27"/>
  <c r="BS59" i="27"/>
  <c r="BP59" i="27"/>
  <c r="BQ63" i="27"/>
  <c r="BS63" i="27"/>
  <c r="BP63" i="27"/>
  <c r="BQ67" i="27"/>
  <c r="BS67" i="27"/>
  <c r="BP67" i="27"/>
  <c r="BQ71" i="27"/>
  <c r="BS71" i="27"/>
  <c r="BP71" i="27"/>
  <c r="BQ75" i="27"/>
  <c r="BS75" i="27"/>
  <c r="BP75" i="27"/>
  <c r="BQ79" i="27"/>
  <c r="BS79" i="27"/>
  <c r="BP79" i="27"/>
  <c r="BQ83" i="27"/>
  <c r="BS83" i="27"/>
  <c r="BP83" i="27"/>
  <c r="BQ87" i="27"/>
  <c r="BS87" i="27"/>
  <c r="BP87" i="27"/>
  <c r="BQ91" i="27"/>
  <c r="BS91" i="27"/>
  <c r="BP91" i="27"/>
  <c r="BQ95" i="27"/>
  <c r="BS95" i="27"/>
  <c r="BP95" i="27"/>
  <c r="BQ99" i="27"/>
  <c r="BS99" i="27"/>
  <c r="BP99" i="27"/>
  <c r="BQ103" i="27"/>
  <c r="BS103" i="27"/>
  <c r="BP103" i="27"/>
  <c r="BQ107" i="27"/>
  <c r="BS107" i="27"/>
  <c r="BP107" i="27"/>
  <c r="BQ111" i="27"/>
  <c r="BS111" i="27"/>
  <c r="BP111" i="27"/>
  <c r="BQ115" i="27"/>
  <c r="BS115" i="27"/>
  <c r="BP115" i="27"/>
  <c r="BQ119" i="27"/>
  <c r="BS119" i="27"/>
  <c r="BP119" i="27"/>
  <c r="BQ123" i="27"/>
  <c r="BS123" i="27"/>
  <c r="BP123" i="27"/>
  <c r="BQ127" i="27"/>
  <c r="BS127" i="27"/>
  <c r="BP127" i="27"/>
  <c r="BQ131" i="27"/>
  <c r="BS131" i="27"/>
  <c r="BP131" i="27"/>
  <c r="BQ135" i="27"/>
  <c r="BS135" i="27"/>
  <c r="BP135" i="27"/>
  <c r="BQ139" i="27"/>
  <c r="BS139" i="27"/>
  <c r="BP139" i="27"/>
  <c r="BQ143" i="27"/>
  <c r="BS143" i="27"/>
  <c r="BP143" i="27"/>
  <c r="BQ147" i="27"/>
  <c r="BS147" i="27"/>
  <c r="BP147" i="27"/>
  <c r="BQ151" i="27"/>
  <c r="BS151" i="27"/>
  <c r="BP151" i="27"/>
  <c r="BQ155" i="27"/>
  <c r="BS155" i="27"/>
  <c r="BP155" i="27"/>
  <c r="BQ159" i="27"/>
  <c r="BS159" i="27"/>
  <c r="BP159" i="27"/>
  <c r="BQ163" i="27"/>
  <c r="BS163" i="27"/>
  <c r="BP163" i="27"/>
  <c r="BQ167" i="27"/>
  <c r="BS167" i="27"/>
  <c r="BP167" i="27"/>
  <c r="BU43" i="28"/>
  <c r="BQ10" i="28"/>
  <c r="BS10" i="28"/>
  <c r="BP10" i="28"/>
  <c r="BQ113" i="28"/>
  <c r="BS113" i="28"/>
  <c r="BP113" i="28"/>
  <c r="BQ37" i="28"/>
  <c r="BS37" i="28"/>
  <c r="BP37" i="28"/>
  <c r="BQ140" i="28"/>
  <c r="BS140" i="28"/>
  <c r="BP140" i="28"/>
  <c r="BQ32" i="28"/>
  <c r="BP32" i="28"/>
  <c r="BS32" i="28"/>
  <c r="BQ73" i="28"/>
  <c r="BP73" i="28"/>
  <c r="BS73" i="28"/>
  <c r="BQ160" i="28"/>
  <c r="BS160" i="28"/>
  <c r="BP160" i="28"/>
  <c r="BQ45" i="28"/>
  <c r="BS45" i="28"/>
  <c r="BP45" i="28"/>
  <c r="BQ93" i="28"/>
  <c r="BS93" i="28"/>
  <c r="BP93" i="28"/>
  <c r="BS162" i="28"/>
  <c r="BQ162" i="28"/>
  <c r="BP162" i="28"/>
  <c r="BS166" i="28"/>
  <c r="BQ166" i="28"/>
  <c r="BP166" i="28"/>
  <c r="BS170" i="28"/>
  <c r="BQ170" i="28"/>
  <c r="BP170" i="28"/>
  <c r="BS174" i="28"/>
  <c r="BQ174" i="28"/>
  <c r="BP174" i="28"/>
  <c r="BS178" i="28"/>
  <c r="BQ178" i="28"/>
  <c r="BP178" i="28"/>
  <c r="BS182" i="28"/>
  <c r="BQ182" i="28"/>
  <c r="BP182" i="28"/>
  <c r="BS186" i="28"/>
  <c r="BQ186" i="28"/>
  <c r="BP186" i="28"/>
  <c r="BP7" i="28"/>
  <c r="BS7" i="28"/>
  <c r="BQ7" i="28"/>
  <c r="BP15" i="28"/>
  <c r="BS15" i="28"/>
  <c r="BQ15" i="28"/>
  <c r="BP23" i="28"/>
  <c r="BS23" i="28"/>
  <c r="BQ23" i="28"/>
  <c r="BP31" i="28"/>
  <c r="BS31" i="28"/>
  <c r="BQ31" i="28"/>
  <c r="BQ47" i="28"/>
  <c r="BS47" i="28"/>
  <c r="BP47" i="28"/>
  <c r="BQ79" i="28"/>
  <c r="BS79" i="28"/>
  <c r="BP79" i="28"/>
  <c r="BQ111" i="28"/>
  <c r="BP111" i="28"/>
  <c r="BS111" i="28"/>
  <c r="BQ156" i="28"/>
  <c r="BS156" i="28"/>
  <c r="BP156" i="28"/>
  <c r="BQ107" i="28"/>
  <c r="BP107" i="28"/>
  <c r="BS107" i="28"/>
  <c r="BQ148" i="28"/>
  <c r="BS148" i="28"/>
  <c r="BP148" i="28"/>
  <c r="BS40" i="28"/>
  <c r="BP40" i="28"/>
  <c r="BQ40" i="28"/>
  <c r="BQ48" i="28"/>
  <c r="BS48" i="28"/>
  <c r="BP48" i="28"/>
  <c r="BP56" i="28"/>
  <c r="BS56" i="28"/>
  <c r="BQ56" i="28"/>
  <c r="BQ64" i="28"/>
  <c r="BP64" i="28"/>
  <c r="BS64" i="28"/>
  <c r="BS72" i="28"/>
  <c r="BP72" i="28"/>
  <c r="BQ72" i="28"/>
  <c r="BQ80" i="28"/>
  <c r="BS80" i="28"/>
  <c r="BP80" i="28"/>
  <c r="BQ88" i="28"/>
  <c r="BP88" i="28"/>
  <c r="BS88" i="28"/>
  <c r="BQ96" i="28"/>
  <c r="BP96" i="28"/>
  <c r="BS96" i="28"/>
  <c r="BQ104" i="28"/>
  <c r="BP104" i="28"/>
  <c r="BS104" i="28"/>
  <c r="BQ112" i="28"/>
  <c r="BP112" i="28"/>
  <c r="BS112" i="28"/>
  <c r="BQ126" i="28"/>
  <c r="BP126" i="28"/>
  <c r="BS126" i="28"/>
  <c r="BQ158" i="28"/>
  <c r="BP158" i="28"/>
  <c r="BS158" i="28"/>
  <c r="BQ123" i="28"/>
  <c r="BP123" i="28"/>
  <c r="BS123" i="28"/>
  <c r="BQ131" i="28"/>
  <c r="BS131" i="28"/>
  <c r="BP131" i="28"/>
  <c r="BQ139" i="28"/>
  <c r="BP139" i="28"/>
  <c r="BS139" i="28"/>
  <c r="BQ147" i="28"/>
  <c r="BS147" i="28"/>
  <c r="BP147" i="28"/>
  <c r="BQ155" i="28"/>
  <c r="BP155" i="28"/>
  <c r="BS155" i="28"/>
  <c r="BS8" i="27"/>
  <c r="BQ8" i="27"/>
  <c r="BP8" i="27"/>
  <c r="BS12" i="27"/>
  <c r="BQ12" i="27"/>
  <c r="BP12" i="27"/>
  <c r="BS16" i="27"/>
  <c r="BQ16" i="27"/>
  <c r="BP16" i="27"/>
  <c r="BS20" i="27"/>
  <c r="BQ20" i="27"/>
  <c r="BP20" i="27"/>
  <c r="BS24" i="27"/>
  <c r="BQ24" i="27"/>
  <c r="BP24" i="27"/>
  <c r="BS28" i="27"/>
  <c r="BQ28" i="27"/>
  <c r="BP28" i="27"/>
  <c r="BS32" i="27"/>
  <c r="BQ32" i="27"/>
  <c r="BP32" i="27"/>
  <c r="BS36" i="27"/>
  <c r="BQ36" i="27"/>
  <c r="BP36" i="27"/>
  <c r="BS40" i="27"/>
  <c r="BQ40" i="27"/>
  <c r="BP40" i="27"/>
  <c r="BS44" i="27"/>
  <c r="BQ44" i="27"/>
  <c r="BP44" i="27"/>
  <c r="BP48" i="27"/>
  <c r="BS48" i="27"/>
  <c r="BQ48" i="27"/>
  <c r="BP52" i="27"/>
  <c r="BS52" i="27"/>
  <c r="BQ52" i="27"/>
  <c r="BP56" i="27"/>
  <c r="BS56" i="27"/>
  <c r="BQ56" i="27"/>
  <c r="BP60" i="27"/>
  <c r="BS60" i="27"/>
  <c r="BQ60" i="27"/>
  <c r="BP64" i="27"/>
  <c r="BS64" i="27"/>
  <c r="BQ64" i="27"/>
  <c r="BP68" i="27"/>
  <c r="BS68" i="27"/>
  <c r="BQ68" i="27"/>
  <c r="BP72" i="27"/>
  <c r="BS72" i="27"/>
  <c r="BQ72" i="27"/>
  <c r="BP76" i="27"/>
  <c r="BS76" i="27"/>
  <c r="BQ76" i="27"/>
  <c r="BP80" i="27"/>
  <c r="BS80" i="27"/>
  <c r="BQ80" i="27"/>
  <c r="BP84" i="27"/>
  <c r="BS84" i="27"/>
  <c r="BQ84" i="27"/>
  <c r="BP88" i="27"/>
  <c r="BS88" i="27"/>
  <c r="BQ88" i="27"/>
  <c r="BP92" i="27"/>
  <c r="BS92" i="27"/>
  <c r="BQ92" i="27"/>
  <c r="BP96" i="27"/>
  <c r="BS96" i="27"/>
  <c r="BQ96" i="27"/>
  <c r="BP100" i="27"/>
  <c r="BS100" i="27"/>
  <c r="BQ100" i="27"/>
  <c r="BP104" i="27"/>
  <c r="BS104" i="27"/>
  <c r="BQ104" i="27"/>
  <c r="BP108" i="27"/>
  <c r="BS108" i="27"/>
  <c r="BQ108" i="27"/>
  <c r="BP112" i="27"/>
  <c r="BS112" i="27"/>
  <c r="BQ112" i="27"/>
  <c r="BP116" i="27"/>
  <c r="BS116" i="27"/>
  <c r="BQ116" i="27"/>
  <c r="BP120" i="27"/>
  <c r="BS120" i="27"/>
  <c r="BQ120" i="27"/>
  <c r="BP124" i="27"/>
  <c r="BS124" i="27"/>
  <c r="BQ124" i="27"/>
  <c r="BP128" i="27"/>
  <c r="BS128" i="27"/>
  <c r="BQ128" i="27"/>
  <c r="BP132" i="27"/>
  <c r="BS132" i="27"/>
  <c r="BQ132" i="27"/>
  <c r="BP136" i="27"/>
  <c r="BS136" i="27"/>
  <c r="BQ136" i="27"/>
  <c r="BP140" i="27"/>
  <c r="BS140" i="27"/>
  <c r="BQ140" i="27"/>
  <c r="BQ144" i="27"/>
  <c r="BP144" i="27"/>
  <c r="BS144" i="27"/>
  <c r="BQ148" i="27"/>
  <c r="BP148" i="27"/>
  <c r="BS148" i="27"/>
  <c r="BQ152" i="27"/>
  <c r="BP152" i="27"/>
  <c r="BS152" i="27"/>
  <c r="BQ156" i="27"/>
  <c r="BP156" i="27"/>
  <c r="BS156" i="27"/>
  <c r="BQ160" i="27"/>
  <c r="BP160" i="27"/>
  <c r="BS160" i="27"/>
  <c r="BQ164" i="27"/>
  <c r="BP164" i="27"/>
  <c r="BS164" i="27"/>
  <c r="BQ168" i="27"/>
  <c r="BP168" i="27"/>
  <c r="BS168" i="27"/>
  <c r="BU152" i="28"/>
  <c r="BU65" i="28"/>
  <c r="BU14" i="28"/>
  <c r="BQ26" i="28"/>
  <c r="BS26" i="28"/>
  <c r="BP26" i="28"/>
  <c r="BQ120" i="28"/>
  <c r="BS120" i="28"/>
  <c r="BP120" i="28"/>
  <c r="BQ59" i="28"/>
  <c r="BP59" i="28"/>
  <c r="BS59" i="28"/>
  <c r="BQ8" i="28"/>
  <c r="BP8" i="28"/>
  <c r="BS8" i="28"/>
  <c r="BQ41" i="28"/>
  <c r="BP41" i="28"/>
  <c r="BS41" i="28"/>
  <c r="BQ85" i="28"/>
  <c r="BS85" i="28"/>
  <c r="BP85" i="28"/>
  <c r="BQ12" i="28"/>
  <c r="BP12" i="28"/>
  <c r="BS12" i="28"/>
  <c r="BQ51" i="28"/>
  <c r="BP51" i="28"/>
  <c r="BS51" i="28"/>
  <c r="BQ109" i="28"/>
  <c r="BS109" i="28"/>
  <c r="BP109" i="28"/>
  <c r="BP163" i="28"/>
  <c r="BS163" i="28"/>
  <c r="BQ163" i="28"/>
  <c r="BP167" i="28"/>
  <c r="BS167" i="28"/>
  <c r="BQ167" i="28"/>
  <c r="BP171" i="28"/>
  <c r="BS171" i="28"/>
  <c r="BQ171" i="28"/>
  <c r="BP175" i="28"/>
  <c r="BS175" i="28"/>
  <c r="BQ175" i="28"/>
  <c r="BP179" i="28"/>
  <c r="BS179" i="28"/>
  <c r="BQ179" i="28"/>
  <c r="BP183" i="28"/>
  <c r="BS183" i="28"/>
  <c r="BQ183" i="28"/>
  <c r="BP187" i="28"/>
  <c r="BS187" i="28"/>
  <c r="BQ187" i="28"/>
  <c r="BQ9" i="28"/>
  <c r="BS9" i="28"/>
  <c r="BP9" i="28"/>
  <c r="BQ17" i="28"/>
  <c r="BS17" i="28"/>
  <c r="BP17" i="28"/>
  <c r="BQ25" i="28"/>
  <c r="BS25" i="28"/>
  <c r="BP25" i="28"/>
  <c r="BQ33" i="28"/>
  <c r="BS33" i="28"/>
  <c r="BP33" i="28"/>
  <c r="BQ55" i="28"/>
  <c r="BP55" i="28"/>
  <c r="BS55" i="28"/>
  <c r="BQ87" i="28"/>
  <c r="BP87" i="28"/>
  <c r="BS87" i="28"/>
  <c r="BQ132" i="28"/>
  <c r="BS132" i="28"/>
  <c r="BP132" i="28"/>
  <c r="BQ83" i="28"/>
  <c r="BP83" i="28"/>
  <c r="BS83" i="28"/>
  <c r="BQ115" i="28"/>
  <c r="BP115" i="28"/>
  <c r="BS115" i="28"/>
  <c r="BQ154" i="28"/>
  <c r="BP154" i="28"/>
  <c r="BS154" i="28"/>
  <c r="BP42" i="28"/>
  <c r="BQ42" i="28"/>
  <c r="BS42" i="28"/>
  <c r="BP50" i="28"/>
  <c r="BS50" i="28"/>
  <c r="BQ50" i="28"/>
  <c r="BP58" i="28"/>
  <c r="BQ58" i="28"/>
  <c r="BS58" i="28"/>
  <c r="BP66" i="28"/>
  <c r="BS66" i="28"/>
  <c r="BQ66" i="28"/>
  <c r="BP74" i="28"/>
  <c r="BQ74" i="28"/>
  <c r="BS74" i="28"/>
  <c r="BP82" i="28"/>
  <c r="BS82" i="28"/>
  <c r="BQ82" i="28"/>
  <c r="BS90" i="28"/>
  <c r="BP90" i="28"/>
  <c r="BQ90" i="28"/>
  <c r="BS98" i="28"/>
  <c r="BP98" i="28"/>
  <c r="BQ98" i="28"/>
  <c r="BS106" i="28"/>
  <c r="BP106" i="28"/>
  <c r="BQ106" i="28"/>
  <c r="BS114" i="28"/>
  <c r="BP114" i="28"/>
  <c r="BQ114" i="28"/>
  <c r="BQ134" i="28"/>
  <c r="BS134" i="28"/>
  <c r="BP134" i="28"/>
  <c r="BS117" i="28"/>
  <c r="BP117" i="28"/>
  <c r="BQ117" i="28"/>
  <c r="BS125" i="28"/>
  <c r="BQ125" i="28"/>
  <c r="BP125" i="28"/>
  <c r="BS133" i="28"/>
  <c r="BP133" i="28"/>
  <c r="BQ133" i="28"/>
  <c r="BS141" i="28"/>
  <c r="BQ141" i="28"/>
  <c r="BP141" i="28"/>
  <c r="BS149" i="28"/>
  <c r="BP149" i="28"/>
  <c r="BQ149" i="28"/>
  <c r="BP157" i="28"/>
  <c r="BS157" i="28"/>
  <c r="BQ157" i="28"/>
  <c r="BS9" i="27"/>
  <c r="BQ9" i="27"/>
  <c r="BP9" i="27"/>
  <c r="BS13" i="27"/>
  <c r="BQ13" i="27"/>
  <c r="BP13" i="27"/>
  <c r="BQ17" i="27"/>
  <c r="BP17" i="27"/>
  <c r="BS17" i="27"/>
  <c r="BQ21" i="27"/>
  <c r="BP21" i="27"/>
  <c r="BS21" i="27"/>
  <c r="BQ25" i="27"/>
  <c r="BP25" i="27"/>
  <c r="BS25" i="27"/>
  <c r="BQ29" i="27"/>
  <c r="BP29" i="27"/>
  <c r="BS29" i="27"/>
  <c r="BQ33" i="27"/>
  <c r="BP33" i="27"/>
  <c r="BS33" i="27"/>
  <c r="BQ37" i="27"/>
  <c r="BP37" i="27"/>
  <c r="BS37" i="27"/>
  <c r="BQ41" i="27"/>
  <c r="BP41" i="27"/>
  <c r="BS41" i="27"/>
  <c r="BQ45" i="27"/>
  <c r="BS45" i="27"/>
  <c r="BP45" i="27"/>
  <c r="BQ49" i="27"/>
  <c r="BS49" i="27"/>
  <c r="BP49" i="27"/>
  <c r="BQ53" i="27"/>
  <c r="BS53" i="27"/>
  <c r="BP53" i="27"/>
  <c r="BQ57" i="27"/>
  <c r="BS57" i="27"/>
  <c r="BP57" i="27"/>
  <c r="BQ61" i="27"/>
  <c r="BS61" i="27"/>
  <c r="BP61" i="27"/>
  <c r="BQ65" i="27"/>
  <c r="BS65" i="27"/>
  <c r="BP65" i="27"/>
  <c r="BQ69" i="27"/>
  <c r="BS69" i="27"/>
  <c r="BP69" i="27"/>
  <c r="BQ73" i="27"/>
  <c r="BS73" i="27"/>
  <c r="BP73" i="27"/>
  <c r="BQ77" i="27"/>
  <c r="BS77" i="27"/>
  <c r="BP77" i="27"/>
  <c r="BQ81" i="27"/>
  <c r="BS81" i="27"/>
  <c r="BP81" i="27"/>
  <c r="BQ85" i="27"/>
  <c r="BS85" i="27"/>
  <c r="BP85" i="27"/>
  <c r="BQ89" i="27"/>
  <c r="BS89" i="27"/>
  <c r="BP89" i="27"/>
  <c r="BQ93" i="27"/>
  <c r="BS93" i="27"/>
  <c r="BP93" i="27"/>
  <c r="BQ97" i="27"/>
  <c r="BS97" i="27"/>
  <c r="BP97" i="27"/>
  <c r="BQ101" i="27"/>
  <c r="BS101" i="27"/>
  <c r="BP101" i="27"/>
  <c r="BQ105" i="27"/>
  <c r="BS105" i="27"/>
  <c r="BP105" i="27"/>
  <c r="BQ109" i="27"/>
  <c r="BS109" i="27"/>
  <c r="BP109" i="27"/>
  <c r="BQ113" i="27"/>
  <c r="BS113" i="27"/>
  <c r="BP113" i="27"/>
  <c r="BQ117" i="27"/>
  <c r="BS117" i="27"/>
  <c r="BP117" i="27"/>
  <c r="BQ121" i="27"/>
  <c r="BS121" i="27"/>
  <c r="BP121" i="27"/>
  <c r="BQ125" i="27"/>
  <c r="BS125" i="27"/>
  <c r="BP125" i="27"/>
  <c r="BQ129" i="27"/>
  <c r="BS129" i="27"/>
  <c r="BP129" i="27"/>
  <c r="BQ133" i="27"/>
  <c r="BS133" i="27"/>
  <c r="BP133" i="27"/>
  <c r="BQ137" i="27"/>
  <c r="BS137" i="27"/>
  <c r="BP137" i="27"/>
  <c r="BQ141" i="27"/>
  <c r="BS141" i="27"/>
  <c r="BP141" i="27"/>
  <c r="BQ145" i="27"/>
  <c r="BS145" i="27"/>
  <c r="BP145" i="27"/>
  <c r="BQ149" i="27"/>
  <c r="BS149" i="27"/>
  <c r="BP149" i="27"/>
  <c r="BQ153" i="27"/>
  <c r="BS153" i="27"/>
  <c r="BP153" i="27"/>
  <c r="BQ157" i="27"/>
  <c r="BS157" i="27"/>
  <c r="BP157" i="27"/>
  <c r="BQ161" i="27"/>
  <c r="BS161" i="27"/>
  <c r="BP161" i="27"/>
  <c r="BQ165" i="27"/>
  <c r="BS165" i="27"/>
  <c r="BP165" i="27"/>
  <c r="BQ169" i="27"/>
  <c r="BS169" i="27"/>
  <c r="BP169" i="27"/>
  <c r="BU6" i="28"/>
  <c r="BN190" i="28"/>
  <c r="BU89" i="28"/>
  <c r="BU75" i="28"/>
  <c r="BU66" i="25"/>
  <c r="BU105" i="26"/>
  <c r="BQ56" i="26"/>
  <c r="BS56" i="26"/>
  <c r="BP56" i="26"/>
  <c r="BQ72" i="26"/>
  <c r="BS72" i="26"/>
  <c r="BP72" i="26"/>
  <c r="BQ152" i="26"/>
  <c r="BS152" i="26"/>
  <c r="BP152" i="26"/>
  <c r="BQ76" i="26"/>
  <c r="BP76" i="26"/>
  <c r="BS76" i="26"/>
  <c r="BQ54" i="26"/>
  <c r="BS54" i="26"/>
  <c r="BP54" i="26"/>
  <c r="BP7" i="26"/>
  <c r="BS7" i="26"/>
  <c r="BQ7" i="26"/>
  <c r="BQ62" i="26"/>
  <c r="BP62" i="26"/>
  <c r="BS62" i="26"/>
  <c r="BP168" i="26"/>
  <c r="BS168" i="26"/>
  <c r="BQ168" i="26"/>
  <c r="BQ156" i="26"/>
  <c r="BP156" i="26"/>
  <c r="BS156" i="26"/>
  <c r="BQ64" i="26"/>
  <c r="BS64" i="26"/>
  <c r="BP64" i="26"/>
  <c r="BP30" i="26"/>
  <c r="BS30" i="26"/>
  <c r="BQ30" i="26"/>
  <c r="BQ38" i="26"/>
  <c r="BS38" i="26"/>
  <c r="BP38" i="26"/>
  <c r="BQ40" i="26"/>
  <c r="BS40" i="26"/>
  <c r="BP40" i="26"/>
  <c r="BQ49" i="26"/>
  <c r="BS49" i="26"/>
  <c r="BP49" i="26"/>
  <c r="BQ68" i="26"/>
  <c r="BP68" i="26"/>
  <c r="BS68" i="26"/>
  <c r="BQ57" i="26"/>
  <c r="BS57" i="26"/>
  <c r="BP57" i="26"/>
  <c r="BQ63" i="26"/>
  <c r="BS63" i="26"/>
  <c r="BP63" i="26"/>
  <c r="BP17" i="26"/>
  <c r="BQ17" i="26"/>
  <c r="BS17" i="26"/>
  <c r="BQ81" i="26"/>
  <c r="BP81" i="26"/>
  <c r="BS81" i="26"/>
  <c r="BQ59" i="26"/>
  <c r="BS59" i="26"/>
  <c r="BP59" i="26"/>
  <c r="BQ58" i="26"/>
  <c r="BS58" i="26"/>
  <c r="BP58" i="26"/>
  <c r="BQ50" i="26"/>
  <c r="BS50" i="26"/>
  <c r="BP50" i="26"/>
  <c r="BS15" i="26"/>
  <c r="BP15" i="26"/>
  <c r="BQ15" i="26"/>
  <c r="BP12" i="26"/>
  <c r="BQ12" i="26"/>
  <c r="BS12" i="26"/>
  <c r="BP10" i="26"/>
  <c r="BQ10" i="26"/>
  <c r="BS10" i="26"/>
  <c r="BP9" i="26"/>
  <c r="BQ9" i="26"/>
  <c r="BS9" i="26"/>
  <c r="BQ69" i="26"/>
  <c r="BP69" i="26"/>
  <c r="BS69" i="26"/>
  <c r="BQ75" i="26"/>
  <c r="BS75" i="26"/>
  <c r="BP75" i="26"/>
  <c r="BQ48" i="26"/>
  <c r="BS48" i="26"/>
  <c r="BP48" i="26"/>
  <c r="BS109" i="26"/>
  <c r="BP109" i="26"/>
  <c r="BQ109" i="26"/>
  <c r="BQ70" i="26"/>
  <c r="BS70" i="26"/>
  <c r="BP70" i="26"/>
  <c r="BQ78" i="26"/>
  <c r="BS78" i="26"/>
  <c r="BP78" i="26"/>
  <c r="BS102" i="26"/>
  <c r="BP102" i="26"/>
  <c r="BQ102" i="26"/>
  <c r="BP26" i="26"/>
  <c r="BS26" i="26"/>
  <c r="BQ26" i="26"/>
  <c r="BP34" i="26"/>
  <c r="BS34" i="26"/>
  <c r="BQ34" i="26"/>
  <c r="BS108" i="26"/>
  <c r="BP108" i="26"/>
  <c r="BQ108" i="26"/>
  <c r="BP86" i="26"/>
  <c r="BQ86" i="26"/>
  <c r="BS86" i="26"/>
  <c r="BP94" i="26"/>
  <c r="BQ94" i="26"/>
  <c r="BS94" i="26"/>
  <c r="BP136" i="26"/>
  <c r="BS136" i="26"/>
  <c r="BQ136" i="26"/>
  <c r="BQ154" i="26"/>
  <c r="BP154" i="26"/>
  <c r="BS154" i="26"/>
  <c r="BP170" i="26"/>
  <c r="BS170" i="26"/>
  <c r="BQ170" i="26"/>
  <c r="BP169" i="26"/>
  <c r="BS169" i="26"/>
  <c r="BQ169" i="26"/>
  <c r="BP165" i="26"/>
  <c r="BS165" i="26"/>
  <c r="BQ165" i="26"/>
  <c r="BP135" i="26"/>
  <c r="BS135" i="26"/>
  <c r="BQ135" i="26"/>
  <c r="BQ79" i="26"/>
  <c r="BS79" i="26"/>
  <c r="BP79" i="26"/>
  <c r="BP21" i="26"/>
  <c r="BQ21" i="26"/>
  <c r="BS21" i="26"/>
  <c r="BQ55" i="26"/>
  <c r="BS55" i="26"/>
  <c r="BP55" i="26"/>
  <c r="BQ39" i="26"/>
  <c r="BS39" i="26"/>
  <c r="BP39" i="26"/>
  <c r="BP31" i="26"/>
  <c r="BS31" i="26"/>
  <c r="BQ31" i="26"/>
  <c r="BP25" i="26"/>
  <c r="BQ25" i="26"/>
  <c r="BS25" i="26"/>
  <c r="BQ42" i="26"/>
  <c r="BS42" i="26"/>
  <c r="BP42" i="26"/>
  <c r="BP33" i="26"/>
  <c r="BQ33" i="26"/>
  <c r="BS33" i="26"/>
  <c r="BP11" i="26"/>
  <c r="BQ11" i="26"/>
  <c r="BS11" i="26"/>
  <c r="BQ37" i="26"/>
  <c r="BS37" i="26"/>
  <c r="BP37" i="26"/>
  <c r="BP6" i="26"/>
  <c r="BQ6" i="26"/>
  <c r="BS6" i="26"/>
  <c r="BQ43" i="26"/>
  <c r="BS43" i="26"/>
  <c r="BP43" i="26"/>
  <c r="BQ80" i="26"/>
  <c r="BS80" i="26"/>
  <c r="BP80" i="26"/>
  <c r="BP20" i="26"/>
  <c r="BQ20" i="26"/>
  <c r="BS20" i="26"/>
  <c r="BP28" i="26"/>
  <c r="BS28" i="26"/>
  <c r="BQ28" i="26"/>
  <c r="BP36" i="26"/>
  <c r="BS36" i="26"/>
  <c r="BQ36" i="26"/>
  <c r="BP88" i="26"/>
  <c r="BQ88" i="26"/>
  <c r="BS88" i="26"/>
  <c r="BS113" i="26"/>
  <c r="BQ113" i="26"/>
  <c r="BP113" i="26"/>
  <c r="BS117" i="26"/>
  <c r="BQ117" i="26"/>
  <c r="BP117" i="26"/>
  <c r="BS121" i="26"/>
  <c r="BQ121" i="26"/>
  <c r="BP121" i="26"/>
  <c r="BS125" i="26"/>
  <c r="BQ125" i="26"/>
  <c r="BP125" i="26"/>
  <c r="BP130" i="26"/>
  <c r="BS130" i="26"/>
  <c r="BQ130" i="26"/>
  <c r="BS138" i="26"/>
  <c r="BQ138" i="26"/>
  <c r="BP138" i="26"/>
  <c r="BS142" i="26"/>
  <c r="BQ142" i="26"/>
  <c r="BP142" i="26"/>
  <c r="BS146" i="26"/>
  <c r="BQ146" i="26"/>
  <c r="BP146" i="26"/>
  <c r="BS150" i="26"/>
  <c r="BQ150" i="26"/>
  <c r="BP150" i="26"/>
  <c r="BS160" i="26"/>
  <c r="BQ160" i="26"/>
  <c r="BP160" i="26"/>
  <c r="BP164" i="26"/>
  <c r="BS164" i="26"/>
  <c r="BQ164" i="26"/>
  <c r="BP137" i="26"/>
  <c r="BS137" i="26"/>
  <c r="BQ137" i="26"/>
  <c r="BS96" i="26"/>
  <c r="BP96" i="26"/>
  <c r="BQ96" i="26"/>
  <c r="BQ153" i="26"/>
  <c r="BP153" i="26"/>
  <c r="BS153" i="26"/>
  <c r="BP133" i="26"/>
  <c r="BS133" i="26"/>
  <c r="BQ133" i="26"/>
  <c r="BP95" i="26"/>
  <c r="BQ95" i="26"/>
  <c r="BS95" i="26"/>
  <c r="BP93" i="26"/>
  <c r="BQ93" i="26"/>
  <c r="BS93" i="26"/>
  <c r="BP91" i="26"/>
  <c r="BQ91" i="26"/>
  <c r="BS91" i="26"/>
  <c r="BP89" i="26"/>
  <c r="BQ89" i="26"/>
  <c r="BS89" i="26"/>
  <c r="BP87" i="26"/>
  <c r="BQ87" i="26"/>
  <c r="BS87" i="26"/>
  <c r="BP85" i="26"/>
  <c r="BQ85" i="26"/>
  <c r="BS85" i="26"/>
  <c r="BQ71" i="26"/>
  <c r="BP71" i="26"/>
  <c r="BS71" i="26"/>
  <c r="BQ65" i="26"/>
  <c r="BP65" i="26"/>
  <c r="BS65" i="26"/>
  <c r="BQ73" i="26"/>
  <c r="BP73" i="26"/>
  <c r="BS73" i="26"/>
  <c r="BQ61" i="26"/>
  <c r="BS61" i="26"/>
  <c r="BP61" i="26"/>
  <c r="BP14" i="26"/>
  <c r="BQ14" i="26"/>
  <c r="BS14" i="26"/>
  <c r="BP23" i="26"/>
  <c r="BS23" i="26"/>
  <c r="BQ23" i="26"/>
  <c r="BQ51" i="26"/>
  <c r="BS51" i="26"/>
  <c r="BP51" i="26"/>
  <c r="BQ41" i="26"/>
  <c r="BS41" i="26"/>
  <c r="BP41" i="26"/>
  <c r="BS101" i="26"/>
  <c r="BP101" i="26"/>
  <c r="BQ101" i="26"/>
  <c r="BS107" i="26"/>
  <c r="BP107" i="26"/>
  <c r="BQ107" i="26"/>
  <c r="BQ66" i="26"/>
  <c r="BS66" i="26"/>
  <c r="BP66" i="26"/>
  <c r="BQ74" i="26"/>
  <c r="BS74" i="26"/>
  <c r="BP74" i="26"/>
  <c r="BQ82" i="26"/>
  <c r="BS82" i="26"/>
  <c r="BP82" i="26"/>
  <c r="BS110" i="26"/>
  <c r="BP110" i="26"/>
  <c r="BQ110" i="26"/>
  <c r="BP22" i="26"/>
  <c r="BQ22" i="26"/>
  <c r="BS22" i="26"/>
  <c r="BS100" i="26"/>
  <c r="BP100" i="26"/>
  <c r="BQ100" i="26"/>
  <c r="BS129" i="26"/>
  <c r="BP129" i="26"/>
  <c r="BQ129" i="26"/>
  <c r="BP90" i="26"/>
  <c r="BQ90" i="26"/>
  <c r="BS90" i="26"/>
  <c r="BP132" i="26"/>
  <c r="BS132" i="26"/>
  <c r="BQ132" i="26"/>
  <c r="BP166" i="26"/>
  <c r="BQ166" i="26"/>
  <c r="BS166" i="26"/>
  <c r="BP167" i="26"/>
  <c r="BS167" i="26"/>
  <c r="BQ167" i="26"/>
  <c r="BQ155" i="26"/>
  <c r="BP155" i="26"/>
  <c r="BS155" i="26"/>
  <c r="BP131" i="26"/>
  <c r="BS131" i="26"/>
  <c r="BQ131" i="26"/>
  <c r="BP83" i="26"/>
  <c r="BQ83" i="26"/>
  <c r="BS83" i="26"/>
  <c r="BQ67" i="26"/>
  <c r="BS67" i="26"/>
  <c r="BP67" i="26"/>
  <c r="BQ52" i="26"/>
  <c r="BS52" i="26"/>
  <c r="BP52" i="26"/>
  <c r="BQ44" i="26"/>
  <c r="BS44" i="26"/>
  <c r="BP44" i="26"/>
  <c r="BQ47" i="26"/>
  <c r="BS47" i="26"/>
  <c r="BP47" i="26"/>
  <c r="BP35" i="26"/>
  <c r="BS35" i="26"/>
  <c r="BQ35" i="26"/>
  <c r="BP27" i="26"/>
  <c r="BS27" i="26"/>
  <c r="BQ27" i="26"/>
  <c r="BQ77" i="26"/>
  <c r="BP77" i="26"/>
  <c r="BS77" i="26"/>
  <c r="BQ46" i="26"/>
  <c r="BS46" i="26"/>
  <c r="BP46" i="26"/>
  <c r="BS16" i="26"/>
  <c r="BQ16" i="26"/>
  <c r="BP16" i="26"/>
  <c r="BP13" i="26"/>
  <c r="BQ13" i="26"/>
  <c r="BS13" i="26"/>
  <c r="BP8" i="26"/>
  <c r="BQ8" i="26"/>
  <c r="BS8" i="26"/>
  <c r="BQ45" i="26"/>
  <c r="BS45" i="26"/>
  <c r="BP45" i="26"/>
  <c r="BP29" i="26"/>
  <c r="BQ29" i="26"/>
  <c r="BS29" i="26"/>
  <c r="BS111" i="26"/>
  <c r="BP111" i="26"/>
  <c r="BQ111" i="26"/>
  <c r="BQ53" i="26"/>
  <c r="BS53" i="26"/>
  <c r="BP53" i="26"/>
  <c r="BQ60" i="26"/>
  <c r="BP60" i="26"/>
  <c r="BS60" i="26"/>
  <c r="BP18" i="26"/>
  <c r="BS18" i="26"/>
  <c r="BQ18" i="26"/>
  <c r="BP24" i="26"/>
  <c r="BS24" i="26"/>
  <c r="BQ24" i="26"/>
  <c r="BP32" i="26"/>
  <c r="BS32" i="26"/>
  <c r="BQ32" i="26"/>
  <c r="BP84" i="26"/>
  <c r="BQ84" i="26"/>
  <c r="BS84" i="26"/>
  <c r="BP92" i="26"/>
  <c r="BQ92" i="26"/>
  <c r="BS92" i="26"/>
  <c r="BS115" i="26"/>
  <c r="BQ115" i="26"/>
  <c r="BP115" i="26"/>
  <c r="BS119" i="26"/>
  <c r="BQ119" i="26"/>
  <c r="BP119" i="26"/>
  <c r="BS123" i="26"/>
  <c r="BQ123" i="26"/>
  <c r="BP123" i="26"/>
  <c r="BS127" i="26"/>
  <c r="BQ127" i="26"/>
  <c r="BP127" i="26"/>
  <c r="BP134" i="26"/>
  <c r="BS134" i="26"/>
  <c r="BQ134" i="26"/>
  <c r="BS140" i="26"/>
  <c r="BQ140" i="26"/>
  <c r="BP140" i="26"/>
  <c r="BS144" i="26"/>
  <c r="BQ144" i="26"/>
  <c r="BP144" i="26"/>
  <c r="BS148" i="26"/>
  <c r="BQ148" i="26"/>
  <c r="BP148" i="26"/>
  <c r="BS158" i="26"/>
  <c r="BQ158" i="26"/>
  <c r="BP158" i="26"/>
  <c r="BS162" i="26"/>
  <c r="BQ162" i="26"/>
  <c r="BP162" i="26"/>
  <c r="BS103" i="26"/>
  <c r="BP103" i="26"/>
  <c r="BQ103" i="26"/>
  <c r="BS98" i="26"/>
  <c r="BP98" i="26"/>
  <c r="BQ98" i="26"/>
  <c r="BS112" i="26"/>
  <c r="BP112" i="26"/>
  <c r="BQ112" i="26"/>
  <c r="BS114" i="26"/>
  <c r="BQ114" i="26"/>
  <c r="BP114" i="26"/>
  <c r="BS118" i="26"/>
  <c r="BQ118" i="26"/>
  <c r="BP118" i="26"/>
  <c r="BS122" i="26"/>
  <c r="BQ122" i="26"/>
  <c r="BP122" i="26"/>
  <c r="BS126" i="26"/>
  <c r="BQ126" i="26"/>
  <c r="BP126" i="26"/>
  <c r="BS139" i="26"/>
  <c r="BQ139" i="26"/>
  <c r="BP139" i="26"/>
  <c r="BS143" i="26"/>
  <c r="BQ143" i="26"/>
  <c r="BP143" i="26"/>
  <c r="BS147" i="26"/>
  <c r="BQ147" i="26"/>
  <c r="BP147" i="26"/>
  <c r="BS151" i="26"/>
  <c r="BQ151" i="26"/>
  <c r="BP151" i="26"/>
  <c r="BS159" i="26"/>
  <c r="BQ159" i="26"/>
  <c r="BP159" i="26"/>
  <c r="BS163" i="26"/>
  <c r="BQ163" i="26"/>
  <c r="BP163" i="26"/>
  <c r="BS99" i="26"/>
  <c r="BP99" i="26"/>
  <c r="BQ99" i="26"/>
  <c r="BS97" i="26"/>
  <c r="BP97" i="26"/>
  <c r="BQ97" i="26"/>
  <c r="BS106" i="26"/>
  <c r="BP106" i="26"/>
  <c r="BQ106" i="26"/>
  <c r="BP19" i="26"/>
  <c r="BS19" i="26"/>
  <c r="BQ19" i="26"/>
  <c r="BS104" i="26"/>
  <c r="BP104" i="26"/>
  <c r="BQ104" i="26"/>
  <c r="BS116" i="26"/>
  <c r="BQ116" i="26"/>
  <c r="BP116" i="26"/>
  <c r="BS120" i="26"/>
  <c r="BQ120" i="26"/>
  <c r="BP120" i="26"/>
  <c r="BS124" i="26"/>
  <c r="BQ124" i="26"/>
  <c r="BP124" i="26"/>
  <c r="BS128" i="26"/>
  <c r="BQ128" i="26"/>
  <c r="BP128" i="26"/>
  <c r="BS141" i="26"/>
  <c r="BQ141" i="26"/>
  <c r="BP141" i="26"/>
  <c r="BS145" i="26"/>
  <c r="BQ145" i="26"/>
  <c r="BP145" i="26"/>
  <c r="BS149" i="26"/>
  <c r="BQ149" i="26"/>
  <c r="BP149" i="26"/>
  <c r="BS157" i="26"/>
  <c r="BQ157" i="26"/>
  <c r="BP157" i="26"/>
  <c r="BS161" i="26"/>
  <c r="BQ161" i="26"/>
  <c r="BP161" i="26"/>
  <c r="BS111" i="25"/>
  <c r="BQ111" i="25"/>
  <c r="BP111" i="25"/>
  <c r="BQ58" i="25"/>
  <c r="BP58" i="25"/>
  <c r="BS58" i="25"/>
  <c r="BP61" i="25"/>
  <c r="BS61" i="25"/>
  <c r="BQ61" i="25"/>
  <c r="BP44" i="25"/>
  <c r="BS44" i="25"/>
  <c r="BQ44" i="25"/>
  <c r="BQ169" i="25"/>
  <c r="BP169" i="25"/>
  <c r="BS169" i="25"/>
  <c r="BS89" i="25"/>
  <c r="BP89" i="25"/>
  <c r="BQ89" i="25"/>
  <c r="BP173" i="25"/>
  <c r="BS173" i="25"/>
  <c r="BQ173" i="25"/>
  <c r="BQ128" i="25"/>
  <c r="BP128" i="25"/>
  <c r="BS128" i="25"/>
  <c r="BP124" i="25"/>
  <c r="BS124" i="25"/>
  <c r="BQ124" i="25"/>
  <c r="BS146" i="25"/>
  <c r="BQ146" i="25"/>
  <c r="BP146" i="25"/>
  <c r="BQ141" i="25"/>
  <c r="BP141" i="25"/>
  <c r="BS141" i="25"/>
  <c r="BP104" i="25"/>
  <c r="BS104" i="25"/>
  <c r="BQ104" i="25"/>
  <c r="BQ105" i="25"/>
  <c r="BP105" i="25"/>
  <c r="BS105" i="25"/>
  <c r="BQ117" i="25"/>
  <c r="BP117" i="25"/>
  <c r="BS117" i="25"/>
  <c r="BS29" i="25"/>
  <c r="BQ29" i="25"/>
  <c r="BP29" i="25"/>
  <c r="BP96" i="25"/>
  <c r="BS96" i="25"/>
  <c r="BQ96" i="25"/>
  <c r="BP41" i="25"/>
  <c r="BS41" i="25"/>
  <c r="BQ41" i="25"/>
  <c r="BS91" i="25"/>
  <c r="BQ91" i="25"/>
  <c r="BP91" i="25"/>
  <c r="BS165" i="25"/>
  <c r="BQ165" i="25"/>
  <c r="BP165" i="25"/>
  <c r="BQ148" i="25"/>
  <c r="BP148" i="25"/>
  <c r="BS148" i="25"/>
  <c r="BP185" i="25"/>
  <c r="BS185" i="25"/>
  <c r="BQ185" i="25"/>
  <c r="BQ125" i="25"/>
  <c r="BP125" i="25"/>
  <c r="BS125" i="25"/>
  <c r="BS103" i="25"/>
  <c r="BP103" i="25"/>
  <c r="BQ103" i="25"/>
  <c r="BS42" i="25"/>
  <c r="BQ42" i="25"/>
  <c r="BP42" i="25"/>
  <c r="BQ38" i="25"/>
  <c r="BP38" i="25"/>
  <c r="BS38" i="25"/>
  <c r="BP23" i="25"/>
  <c r="BQ23" i="25"/>
  <c r="BS23" i="25"/>
  <c r="BP25" i="25"/>
  <c r="BQ25" i="25"/>
  <c r="BS25" i="25"/>
  <c r="BS101" i="25"/>
  <c r="BP101" i="25"/>
  <c r="BQ101" i="25"/>
  <c r="BQ160" i="25"/>
  <c r="BP160" i="25"/>
  <c r="BS160" i="25"/>
  <c r="BS171" i="25"/>
  <c r="BP171" i="25"/>
  <c r="BQ171" i="25"/>
  <c r="BS183" i="25"/>
  <c r="BP183" i="25"/>
  <c r="BQ183" i="25"/>
  <c r="BS177" i="25"/>
  <c r="BQ177" i="25"/>
  <c r="BP177" i="25"/>
  <c r="BP172" i="25"/>
  <c r="BQ172" i="25"/>
  <c r="BS172" i="25"/>
  <c r="BQ170" i="25"/>
  <c r="BP170" i="25"/>
  <c r="BS170" i="25"/>
  <c r="BS152" i="25"/>
  <c r="BQ152" i="25"/>
  <c r="BP152" i="25"/>
  <c r="BS130" i="25"/>
  <c r="BQ130" i="25"/>
  <c r="BP130" i="25"/>
  <c r="BQ137" i="25"/>
  <c r="BS137" i="25"/>
  <c r="BP137" i="25"/>
  <c r="BS36" i="25"/>
  <c r="BQ36" i="25"/>
  <c r="BP36" i="25"/>
  <c r="BS123" i="25"/>
  <c r="BP123" i="25"/>
  <c r="BQ123" i="25"/>
  <c r="BS78" i="25"/>
  <c r="BP78" i="25"/>
  <c r="BQ78" i="25"/>
  <c r="BP57" i="25"/>
  <c r="BS57" i="25"/>
  <c r="BQ57" i="25"/>
  <c r="BQ33" i="25"/>
  <c r="BP33" i="25"/>
  <c r="BS33" i="25"/>
  <c r="BS19" i="25"/>
  <c r="BQ19" i="25"/>
  <c r="BP19" i="25"/>
  <c r="BS15" i="25"/>
  <c r="BQ15" i="25"/>
  <c r="BP15" i="25"/>
  <c r="BS14" i="25"/>
  <c r="BQ14" i="25"/>
  <c r="BP14" i="25"/>
  <c r="BQ26" i="25"/>
  <c r="BS26" i="25"/>
  <c r="BP26" i="25"/>
  <c r="BQ45" i="25"/>
  <c r="BP45" i="25"/>
  <c r="BS45" i="25"/>
  <c r="BQ62" i="25"/>
  <c r="BP62" i="25"/>
  <c r="BS62" i="25"/>
  <c r="BP30" i="25"/>
  <c r="BS30" i="25"/>
  <c r="BQ30" i="25"/>
  <c r="BS60" i="25"/>
  <c r="BQ60" i="25"/>
  <c r="BP60" i="25"/>
  <c r="BQ98" i="25"/>
  <c r="BS98" i="25"/>
  <c r="BP98" i="25"/>
  <c r="BP72" i="25"/>
  <c r="BS72" i="25"/>
  <c r="BQ72" i="25"/>
  <c r="BP83" i="25"/>
  <c r="BS83" i="25"/>
  <c r="BQ83" i="25"/>
  <c r="BP92" i="25"/>
  <c r="BS92" i="25"/>
  <c r="BQ92" i="25"/>
  <c r="BP114" i="25"/>
  <c r="BS114" i="25"/>
  <c r="BQ114" i="25"/>
  <c r="BP136" i="25"/>
  <c r="BQ136" i="25"/>
  <c r="BS136" i="25"/>
  <c r="BS187" i="25"/>
  <c r="BP187" i="25"/>
  <c r="BQ187" i="25"/>
  <c r="BS48" i="25"/>
  <c r="BQ48" i="25"/>
  <c r="BP48" i="25"/>
  <c r="BQ163" i="25"/>
  <c r="BS163" i="25"/>
  <c r="BP163" i="25"/>
  <c r="BP162" i="25"/>
  <c r="BQ162" i="25"/>
  <c r="BS162" i="25"/>
  <c r="BP166" i="25"/>
  <c r="BS166" i="25"/>
  <c r="BQ166" i="25"/>
  <c r="BP133" i="25"/>
  <c r="BQ133" i="25"/>
  <c r="BS133" i="25"/>
  <c r="BP121" i="25"/>
  <c r="BS121" i="25"/>
  <c r="BQ121" i="25"/>
  <c r="BS82" i="25"/>
  <c r="BQ82" i="25"/>
  <c r="BP82" i="25"/>
  <c r="BP176" i="25"/>
  <c r="BQ176" i="25"/>
  <c r="BS176" i="25"/>
  <c r="BQ156" i="25"/>
  <c r="BP156" i="25"/>
  <c r="BS156" i="25"/>
  <c r="BS75" i="25"/>
  <c r="BP75" i="25"/>
  <c r="BQ75" i="25"/>
  <c r="BS71" i="25"/>
  <c r="BQ71" i="25"/>
  <c r="BP71" i="25"/>
  <c r="BS102" i="25"/>
  <c r="BP102" i="25"/>
  <c r="BQ102" i="25"/>
  <c r="BP116" i="25"/>
  <c r="BS116" i="25"/>
  <c r="BQ116" i="25"/>
  <c r="BQ132" i="25"/>
  <c r="BP132" i="25"/>
  <c r="BS132" i="25"/>
  <c r="BQ35" i="25"/>
  <c r="BS35" i="25"/>
  <c r="BP35" i="25"/>
  <c r="BQ17" i="25"/>
  <c r="BP17" i="25"/>
  <c r="BS17" i="25"/>
  <c r="BQ27" i="25"/>
  <c r="BS27" i="25"/>
  <c r="BP27" i="25"/>
  <c r="BQ39" i="25"/>
  <c r="BP39" i="25"/>
  <c r="BS39" i="25"/>
  <c r="BP11" i="25"/>
  <c r="BQ11" i="25"/>
  <c r="BS11" i="25"/>
  <c r="BQ84" i="25"/>
  <c r="BP84" i="25"/>
  <c r="BS84" i="25"/>
  <c r="BS115" i="25"/>
  <c r="BP115" i="25"/>
  <c r="BQ115" i="25"/>
  <c r="BQ179" i="25"/>
  <c r="BS179" i="25"/>
  <c r="BP179" i="25"/>
  <c r="BS158" i="25"/>
  <c r="BQ158" i="25"/>
  <c r="BP158" i="25"/>
  <c r="BS100" i="25"/>
  <c r="BQ100" i="25"/>
  <c r="BP100" i="25"/>
  <c r="BS94" i="25"/>
  <c r="BP94" i="25"/>
  <c r="BQ94" i="25"/>
  <c r="P190" i="25"/>
  <c r="BQ12" i="25"/>
  <c r="BP12" i="25"/>
  <c r="BS12" i="25"/>
  <c r="BS9" i="25"/>
  <c r="BQ9" i="25"/>
  <c r="BP9" i="25"/>
  <c r="BP16" i="25"/>
  <c r="BS16" i="25"/>
  <c r="BQ16" i="25"/>
  <c r="BQ8" i="25"/>
  <c r="BS8" i="25"/>
  <c r="BP8" i="25"/>
  <c r="BS134" i="25"/>
  <c r="BQ134" i="25"/>
  <c r="BP134" i="25"/>
  <c r="BQ109" i="25"/>
  <c r="BP109" i="25"/>
  <c r="BS109" i="25"/>
  <c r="BS181" i="25"/>
  <c r="BQ181" i="25"/>
  <c r="BP181" i="25"/>
  <c r="BP161" i="25"/>
  <c r="BQ161" i="25"/>
  <c r="BS161" i="25"/>
  <c r="BS180" i="25"/>
  <c r="BQ180" i="25"/>
  <c r="BP180" i="25"/>
  <c r="BQ188" i="25"/>
  <c r="BP188" i="25"/>
  <c r="BS188" i="25"/>
  <c r="BQ65" i="25"/>
  <c r="BS65" i="25"/>
  <c r="BP65" i="25"/>
  <c r="BS59" i="25"/>
  <c r="BQ59" i="25"/>
  <c r="BP59" i="25"/>
  <c r="J190" i="25"/>
  <c r="BQ28" i="25"/>
  <c r="BS28" i="25"/>
  <c r="BP28" i="25"/>
  <c r="BS90" i="25"/>
  <c r="BQ90" i="25"/>
  <c r="BP90" i="25"/>
  <c r="BQ46" i="25"/>
  <c r="BP46" i="25"/>
  <c r="BS46" i="25"/>
  <c r="BQ40" i="25"/>
  <c r="BP40" i="25"/>
  <c r="BS40" i="25"/>
  <c r="BP31" i="25"/>
  <c r="BS31" i="25"/>
  <c r="BQ31" i="25"/>
  <c r="BS43" i="25"/>
  <c r="BQ43" i="25"/>
  <c r="BP43" i="25"/>
  <c r="BQ68" i="25"/>
  <c r="BS68" i="25"/>
  <c r="BP68" i="25"/>
  <c r="BS106" i="25"/>
  <c r="BQ106" i="25"/>
  <c r="BP106" i="25"/>
  <c r="BQ85" i="25"/>
  <c r="BP85" i="25"/>
  <c r="BS85" i="25"/>
  <c r="BP49" i="25"/>
  <c r="BQ49" i="25"/>
  <c r="BS49" i="25"/>
  <c r="BP63" i="25"/>
  <c r="BS63" i="25"/>
  <c r="BQ63" i="25"/>
  <c r="BP76" i="25"/>
  <c r="BS76" i="25"/>
  <c r="BQ76" i="25"/>
  <c r="BP86" i="25"/>
  <c r="BS86" i="25"/>
  <c r="BQ86" i="25"/>
  <c r="BS99" i="25"/>
  <c r="BQ99" i="25"/>
  <c r="BP99" i="25"/>
  <c r="BQ144" i="25"/>
  <c r="BP144" i="25"/>
  <c r="BS144" i="25"/>
  <c r="BP93" i="25"/>
  <c r="BS93" i="25"/>
  <c r="BQ93" i="25"/>
  <c r="BS120" i="25"/>
  <c r="BQ120" i="25"/>
  <c r="BP120" i="25"/>
  <c r="BS107" i="25"/>
  <c r="BQ107" i="25"/>
  <c r="BP107" i="25"/>
  <c r="BP127" i="25"/>
  <c r="BS127" i="25"/>
  <c r="BQ127" i="25"/>
  <c r="BQ149" i="25"/>
  <c r="BS149" i="25"/>
  <c r="BP149" i="25"/>
  <c r="BQ168" i="25"/>
  <c r="BP168" i="25"/>
  <c r="BS168" i="25"/>
  <c r="BP140" i="25"/>
  <c r="BS140" i="25"/>
  <c r="BQ140" i="25"/>
  <c r="BP147" i="25"/>
  <c r="BS147" i="25"/>
  <c r="BQ147" i="25"/>
  <c r="BP153" i="25"/>
  <c r="BQ153" i="25"/>
  <c r="BS153" i="25"/>
  <c r="BQ174" i="25"/>
  <c r="BS174" i="25"/>
  <c r="BP174" i="25"/>
  <c r="BP175" i="25"/>
  <c r="BS175" i="25"/>
  <c r="BQ175" i="25"/>
  <c r="BP178" i="25"/>
  <c r="BS178" i="25"/>
  <c r="BQ178" i="25"/>
  <c r="BP184" i="25"/>
  <c r="BS184" i="25"/>
  <c r="BQ184" i="25"/>
  <c r="BQ189" i="25"/>
  <c r="BP189" i="25"/>
  <c r="BS189" i="25"/>
  <c r="BS24" i="25"/>
  <c r="BQ24" i="25"/>
  <c r="BP24" i="25"/>
  <c r="BS10" i="25"/>
  <c r="BP10" i="25"/>
  <c r="BQ10" i="25"/>
  <c r="BQ54" i="25"/>
  <c r="BS54" i="25"/>
  <c r="BP54" i="25"/>
  <c r="BQ34" i="25"/>
  <c r="BP34" i="25"/>
  <c r="BS34" i="25"/>
  <c r="BP51" i="25"/>
  <c r="BS51" i="25"/>
  <c r="BQ51" i="25"/>
  <c r="BQ74" i="25"/>
  <c r="BS74" i="25"/>
  <c r="BP74" i="25"/>
  <c r="BP6" i="25"/>
  <c r="BQ6" i="25"/>
  <c r="BS6" i="25"/>
  <c r="BP20" i="25"/>
  <c r="BQ20" i="25"/>
  <c r="BS20" i="25"/>
  <c r="BP32" i="25"/>
  <c r="BS32" i="25"/>
  <c r="BQ32" i="25"/>
  <c r="BQ50" i="25"/>
  <c r="BS50" i="25"/>
  <c r="BP50" i="25"/>
  <c r="BQ69" i="25"/>
  <c r="BS69" i="25"/>
  <c r="BP69" i="25"/>
  <c r="BQ73" i="25"/>
  <c r="BP73" i="25"/>
  <c r="BS73" i="25"/>
  <c r="BS119" i="25"/>
  <c r="BQ119" i="25"/>
  <c r="BP119" i="25"/>
  <c r="BP53" i="25"/>
  <c r="BQ53" i="25"/>
  <c r="BS53" i="25"/>
  <c r="BP64" i="25"/>
  <c r="BQ64" i="25"/>
  <c r="BS64" i="25"/>
  <c r="BP77" i="25"/>
  <c r="BS77" i="25"/>
  <c r="BQ77" i="25"/>
  <c r="BP87" i="25"/>
  <c r="BS87" i="25"/>
  <c r="BQ87" i="25"/>
  <c r="BQ126" i="25"/>
  <c r="BP126" i="25"/>
  <c r="BS126" i="25"/>
  <c r="BS145" i="25"/>
  <c r="BP145" i="25"/>
  <c r="BQ145" i="25"/>
  <c r="BQ129" i="25"/>
  <c r="BS129" i="25"/>
  <c r="BP129" i="25"/>
  <c r="BP112" i="25"/>
  <c r="BS112" i="25"/>
  <c r="BQ112" i="25"/>
  <c r="BP131" i="25"/>
  <c r="BS131" i="25"/>
  <c r="BQ131" i="25"/>
  <c r="BS151" i="25"/>
  <c r="BQ151" i="25"/>
  <c r="BP151" i="25"/>
  <c r="BQ150" i="25"/>
  <c r="BS150" i="25"/>
  <c r="BP150" i="25"/>
  <c r="BP142" i="25"/>
  <c r="BQ142" i="25"/>
  <c r="BS142" i="25"/>
  <c r="BS164" i="25"/>
  <c r="BQ164" i="25"/>
  <c r="BP164" i="25"/>
  <c r="BP154" i="25"/>
  <c r="BS154" i="25"/>
  <c r="BQ154" i="25"/>
  <c r="BQ167" i="25"/>
  <c r="BP167" i="25"/>
  <c r="BS167" i="25"/>
  <c r="BQ47" i="25"/>
  <c r="BP47" i="25"/>
  <c r="BS47" i="25"/>
  <c r="BQ22" i="25"/>
  <c r="BS22" i="25"/>
  <c r="BP22" i="25"/>
  <c r="BQ21" i="25"/>
  <c r="BS21" i="25"/>
  <c r="BP21" i="25"/>
  <c r="BQ18" i="25"/>
  <c r="BP18" i="25"/>
  <c r="BS18" i="25"/>
  <c r="BS13" i="25"/>
  <c r="BQ13" i="25"/>
  <c r="BP13" i="25"/>
  <c r="BS52" i="25"/>
  <c r="BQ52" i="25"/>
  <c r="BP52" i="25"/>
  <c r="BQ81" i="25"/>
  <c r="BP81" i="25"/>
  <c r="BS81" i="25"/>
  <c r="BS56" i="25"/>
  <c r="BP56" i="25"/>
  <c r="BQ56" i="25"/>
  <c r="BP7" i="25"/>
  <c r="BQ7" i="25"/>
  <c r="BS7" i="25"/>
  <c r="BP37" i="25"/>
  <c r="BS37" i="25"/>
  <c r="BQ37" i="25"/>
  <c r="BS55" i="25"/>
  <c r="BQ55" i="25"/>
  <c r="BP55" i="25"/>
  <c r="BQ70" i="25"/>
  <c r="BS70" i="25"/>
  <c r="BP70" i="25"/>
  <c r="BQ110" i="25"/>
  <c r="BP110" i="25"/>
  <c r="BS110" i="25"/>
  <c r="BQ80" i="25"/>
  <c r="BP80" i="25"/>
  <c r="BS80" i="25"/>
  <c r="BS95" i="25"/>
  <c r="BP95" i="25"/>
  <c r="BQ95" i="25"/>
  <c r="BQ108" i="25"/>
  <c r="BP108" i="25"/>
  <c r="BS108" i="25"/>
  <c r="BP67" i="25"/>
  <c r="BQ67" i="25"/>
  <c r="BS67" i="25"/>
  <c r="BP79" i="25"/>
  <c r="BS79" i="25"/>
  <c r="BQ79" i="25"/>
  <c r="BP88" i="25"/>
  <c r="BS88" i="25"/>
  <c r="BQ88" i="25"/>
  <c r="BQ118" i="25"/>
  <c r="BP118" i="25"/>
  <c r="BS118" i="25"/>
  <c r="BS135" i="25"/>
  <c r="BQ135" i="25"/>
  <c r="BP135" i="25"/>
  <c r="BQ159" i="25"/>
  <c r="BP159" i="25"/>
  <c r="BS159" i="25"/>
  <c r="BS157" i="25"/>
  <c r="BQ157" i="25"/>
  <c r="BP157" i="25"/>
  <c r="BP97" i="25"/>
  <c r="BQ97" i="25"/>
  <c r="BS97" i="25"/>
  <c r="BS139" i="25"/>
  <c r="BP139" i="25"/>
  <c r="BQ139" i="25"/>
  <c r="BP113" i="25"/>
  <c r="BS113" i="25"/>
  <c r="BQ113" i="25"/>
  <c r="BP122" i="25"/>
  <c r="BS122" i="25"/>
  <c r="BQ122" i="25"/>
  <c r="BS138" i="25"/>
  <c r="BQ138" i="25"/>
  <c r="BP138" i="25"/>
  <c r="BQ143" i="25"/>
  <c r="BP143" i="25"/>
  <c r="BS143" i="25"/>
  <c r="BP155" i="25"/>
  <c r="BS155" i="25"/>
  <c r="BQ155" i="25"/>
  <c r="BP182" i="25"/>
  <c r="BS182" i="25"/>
  <c r="BQ182" i="25"/>
  <c r="BP186" i="25"/>
  <c r="BS186" i="25"/>
  <c r="BQ186" i="25"/>
  <c r="H190" i="25"/>
  <c r="BU106" i="28" l="1"/>
  <c r="BU59" i="28"/>
  <c r="BU103" i="28"/>
  <c r="BU48" i="29"/>
  <c r="BV48" i="29" s="1"/>
  <c r="BU80" i="29"/>
  <c r="BV80" i="29" s="1"/>
  <c r="BU181" i="30"/>
  <c r="BV181" i="30" s="1"/>
  <c r="BU53" i="30"/>
  <c r="BV53" i="30" s="1"/>
  <c r="BU116" i="29"/>
  <c r="BV116" i="29" s="1"/>
  <c r="BU189" i="30"/>
  <c r="BV189" i="30" s="1"/>
  <c r="BU117" i="29"/>
  <c r="BV117" i="29" s="1"/>
  <c r="BU109" i="29"/>
  <c r="BV109" i="29" s="1"/>
  <c r="BU97" i="29"/>
  <c r="BV97" i="29" s="1"/>
  <c r="BU159" i="29"/>
  <c r="BV159" i="29" s="1"/>
  <c r="BU182" i="30"/>
  <c r="BV182" i="30" s="1"/>
  <c r="BU37" i="27"/>
  <c r="BU21" i="27"/>
  <c r="BU12" i="28"/>
  <c r="BU21" i="28"/>
  <c r="BU16" i="29"/>
  <c r="BV16" i="29" s="1"/>
  <c r="BU78" i="30"/>
  <c r="BV78" i="30" s="1"/>
  <c r="BU26" i="30"/>
  <c r="BV26" i="30" s="1"/>
  <c r="BU84" i="29"/>
  <c r="BV84" i="29" s="1"/>
  <c r="BU148" i="29"/>
  <c r="BV148" i="29" s="1"/>
  <c r="BU22" i="30"/>
  <c r="BV22" i="30" s="1"/>
  <c r="BU13" i="25"/>
  <c r="BU29" i="27"/>
  <c r="BU90" i="28"/>
  <c r="BU115" i="28"/>
  <c r="BU55" i="28"/>
  <c r="BU41" i="28"/>
  <c r="BU155" i="27"/>
  <c r="BU139" i="27"/>
  <c r="BU123" i="27"/>
  <c r="BU107" i="27"/>
  <c r="BU91" i="27"/>
  <c r="BU75" i="27"/>
  <c r="BU59" i="27"/>
  <c r="BU43" i="27"/>
  <c r="BU27" i="27"/>
  <c r="BU129" i="28"/>
  <c r="BU150" i="28"/>
  <c r="BU110" i="28"/>
  <c r="BU99" i="28"/>
  <c r="BU39" i="28"/>
  <c r="BU185" i="28"/>
  <c r="BU169" i="28"/>
  <c r="BU24" i="28"/>
  <c r="BU69" i="28"/>
  <c r="BU110" i="29"/>
  <c r="BV110" i="29" s="1"/>
  <c r="BU142" i="29"/>
  <c r="BV142" i="29" s="1"/>
  <c r="BU176" i="30"/>
  <c r="BV176" i="30" s="1"/>
  <c r="BU96" i="30"/>
  <c r="BV96" i="30" s="1"/>
  <c r="BU64" i="30"/>
  <c r="BV64" i="30" s="1"/>
  <c r="BU99" i="30"/>
  <c r="BV99" i="30" s="1"/>
  <c r="BU39" i="30"/>
  <c r="BV39" i="30" s="1"/>
  <c r="BU31" i="30"/>
  <c r="BV31" i="30" s="1"/>
  <c r="BU109" i="30"/>
  <c r="BV109" i="30" s="1"/>
  <c r="BU46" i="30"/>
  <c r="BV46" i="30" s="1"/>
  <c r="BU65" i="30"/>
  <c r="BV65" i="30" s="1"/>
  <c r="BU44" i="30"/>
  <c r="BV44" i="30" s="1"/>
  <c r="BU71" i="29"/>
  <c r="BV71" i="29" s="1"/>
  <c r="BU7" i="29"/>
  <c r="BV7" i="29" s="1"/>
  <c r="BU58" i="29"/>
  <c r="BV58" i="29" s="1"/>
  <c r="BU20" i="29"/>
  <c r="BV20" i="29" s="1"/>
  <c r="BU52" i="29"/>
  <c r="BV52" i="29" s="1"/>
  <c r="BU108" i="29"/>
  <c r="BV108" i="29" s="1"/>
  <c r="BU140" i="29"/>
  <c r="BV140" i="29" s="1"/>
  <c r="BU187" i="30"/>
  <c r="BV187" i="30" s="1"/>
  <c r="BU155" i="30"/>
  <c r="BV155" i="30" s="1"/>
  <c r="BU130" i="30"/>
  <c r="BV130" i="30" s="1"/>
  <c r="BU98" i="30"/>
  <c r="BV98" i="30" s="1"/>
  <c r="BU66" i="30"/>
  <c r="BV66" i="30" s="1"/>
  <c r="BU134" i="30"/>
  <c r="BV134" i="30" s="1"/>
  <c r="BU75" i="30"/>
  <c r="BV75" i="30" s="1"/>
  <c r="BU33" i="30"/>
  <c r="BV33" i="30" s="1"/>
  <c r="BU140" i="30"/>
  <c r="BV140" i="30" s="1"/>
  <c r="BU37" i="29"/>
  <c r="BV37" i="29" s="1"/>
  <c r="BU69" i="29"/>
  <c r="BV69" i="29" s="1"/>
  <c r="BU77" i="25"/>
  <c r="BU20" i="25"/>
  <c r="BU157" i="26"/>
  <c r="BU128" i="26"/>
  <c r="BU82" i="26"/>
  <c r="BU164" i="27"/>
  <c r="BU148" i="27"/>
  <c r="BU128" i="27"/>
  <c r="BU112" i="27"/>
  <c r="BU96" i="27"/>
  <c r="BU80" i="27"/>
  <c r="BU64" i="27"/>
  <c r="BU48" i="27"/>
  <c r="BU40" i="27"/>
  <c r="BU24" i="27"/>
  <c r="BU8" i="27"/>
  <c r="BU155" i="28"/>
  <c r="BU131" i="28"/>
  <c r="BU123" i="28"/>
  <c r="BU104" i="28"/>
  <c r="BU80" i="28"/>
  <c r="BU72" i="28"/>
  <c r="BU48" i="28"/>
  <c r="BU40" i="28"/>
  <c r="BU156" i="28"/>
  <c r="BU111" i="28"/>
  <c r="BU15" i="28"/>
  <c r="BU186" i="28"/>
  <c r="BU170" i="28"/>
  <c r="BU45" i="28"/>
  <c r="BU140" i="28"/>
  <c r="BU170" i="27"/>
  <c r="BU154" i="27"/>
  <c r="BU138" i="27"/>
  <c r="BU122" i="27"/>
  <c r="BU106" i="27"/>
  <c r="BU90" i="27"/>
  <c r="BU74" i="27"/>
  <c r="BU58" i="27"/>
  <c r="BU38" i="27"/>
  <c r="BU22" i="27"/>
  <c r="BU10" i="27"/>
  <c r="BU143" i="28"/>
  <c r="BU142" i="28"/>
  <c r="BU100" i="28"/>
  <c r="BU122" i="28"/>
  <c r="BU11" i="28"/>
  <c r="BU180" i="28"/>
  <c r="BU164" i="28"/>
  <c r="BU101" i="28"/>
  <c r="BU18" i="28"/>
  <c r="BU145" i="29"/>
  <c r="BV145" i="29" s="1"/>
  <c r="BU31" i="29"/>
  <c r="BV31" i="29" s="1"/>
  <c r="BU34" i="29"/>
  <c r="BV34" i="29" s="1"/>
  <c r="BU9" i="29"/>
  <c r="BV9" i="29" s="1"/>
  <c r="BU41" i="29"/>
  <c r="BV41" i="29" s="1"/>
  <c r="BU73" i="29"/>
  <c r="BV73" i="29" s="1"/>
  <c r="BU143" i="29"/>
  <c r="BV143" i="29" s="1"/>
  <c r="BU73" i="30"/>
  <c r="BV73" i="30" s="1"/>
  <c r="BU100" i="29"/>
  <c r="BV100" i="29" s="1"/>
  <c r="BU132" i="29"/>
  <c r="BV132" i="29" s="1"/>
  <c r="BU164" i="29"/>
  <c r="BV164" i="29" s="1"/>
  <c r="BU163" i="30"/>
  <c r="BV163" i="30" s="1"/>
  <c r="BU106" i="30"/>
  <c r="BV106" i="30" s="1"/>
  <c r="BU74" i="30"/>
  <c r="BV74" i="30" s="1"/>
  <c r="BU107" i="30"/>
  <c r="BV107" i="30" s="1"/>
  <c r="BU41" i="30"/>
  <c r="BV41" i="30" s="1"/>
  <c r="BU9" i="30"/>
  <c r="BV9" i="30" s="1"/>
  <c r="BU121" i="29"/>
  <c r="BV121" i="29" s="1"/>
  <c r="BU19" i="29"/>
  <c r="BV19" i="29" s="1"/>
  <c r="BU46" i="29"/>
  <c r="BV46" i="29" s="1"/>
  <c r="BU99" i="29"/>
  <c r="BV99" i="29" s="1"/>
  <c r="BU42" i="30"/>
  <c r="BV42" i="30" s="1"/>
  <c r="BU142" i="26"/>
  <c r="BU121" i="26"/>
  <c r="BU43" i="26"/>
  <c r="BU39" i="26"/>
  <c r="BU169" i="27"/>
  <c r="BU153" i="27"/>
  <c r="BU137" i="27"/>
  <c r="BU121" i="27"/>
  <c r="BU105" i="27"/>
  <c r="BU89" i="27"/>
  <c r="BU73" i="27"/>
  <c r="BU57" i="27"/>
  <c r="BU9" i="27"/>
  <c r="BU66" i="28"/>
  <c r="BU33" i="28"/>
  <c r="BU179" i="28"/>
  <c r="BU163" i="28"/>
  <c r="BU100" i="25"/>
  <c r="BU61" i="25"/>
  <c r="BU44" i="26"/>
  <c r="BU40" i="26"/>
  <c r="BU54" i="26"/>
  <c r="BU56" i="26"/>
  <c r="BU156" i="27"/>
  <c r="BU139" i="28"/>
  <c r="BU126" i="28"/>
  <c r="BU88" i="28"/>
  <c r="BU107" i="28"/>
  <c r="BU32" i="28"/>
  <c r="BU162" i="27"/>
  <c r="BU146" i="27"/>
  <c r="BU130" i="27"/>
  <c r="BU114" i="27"/>
  <c r="BU98" i="27"/>
  <c r="BU82" i="27"/>
  <c r="BU66" i="27"/>
  <c r="BU50" i="27"/>
  <c r="BU159" i="28"/>
  <c r="BU138" i="28"/>
  <c r="BU27" i="28"/>
  <c r="BU20" i="28"/>
  <c r="BU104" i="29"/>
  <c r="BV104" i="29" s="1"/>
  <c r="BU136" i="29"/>
  <c r="BV136" i="29" s="1"/>
  <c r="BU168" i="29"/>
  <c r="BV168" i="29" s="1"/>
  <c r="BU159" i="30"/>
  <c r="BV159" i="30" s="1"/>
  <c r="BU91" i="30"/>
  <c r="BV91" i="30" s="1"/>
  <c r="BU37" i="30"/>
  <c r="BV37" i="30" s="1"/>
  <c r="BU114" i="29"/>
  <c r="BV114" i="29" s="1"/>
  <c r="BU146" i="29"/>
  <c r="BV146" i="29" s="1"/>
  <c r="BU92" i="30"/>
  <c r="BV92" i="30" s="1"/>
  <c r="BU145" i="30"/>
  <c r="BV145" i="30" s="1"/>
  <c r="BU112" i="30"/>
  <c r="BV112" i="30" s="1"/>
  <c r="BU47" i="30"/>
  <c r="BV47" i="30" s="1"/>
  <c r="BU15" i="30"/>
  <c r="BV15" i="30" s="1"/>
  <c r="BU47" i="29"/>
  <c r="BV47" i="29" s="1"/>
  <c r="BU157" i="29"/>
  <c r="BV157" i="29" s="1"/>
  <c r="BU18" i="29"/>
  <c r="BV18" i="29" s="1"/>
  <c r="BU82" i="29"/>
  <c r="BV82" i="29" s="1"/>
  <c r="BU151" i="29"/>
  <c r="BV151" i="29" s="1"/>
  <c r="BU8" i="29"/>
  <c r="BV8" i="29" s="1"/>
  <c r="BU75" i="29"/>
  <c r="BV75" i="29" s="1"/>
  <c r="BU33" i="29"/>
  <c r="BV33" i="29" s="1"/>
  <c r="BU65" i="29"/>
  <c r="BV65" i="29" s="1"/>
  <c r="BU154" i="29"/>
  <c r="BV154" i="29" s="1"/>
  <c r="BU121" i="30"/>
  <c r="BV121" i="30" s="1"/>
  <c r="BU129" i="29"/>
  <c r="BV129" i="29" s="1"/>
  <c r="BU23" i="29"/>
  <c r="BV23" i="29" s="1"/>
  <c r="BU42" i="29"/>
  <c r="BV42" i="29" s="1"/>
  <c r="BU155" i="29"/>
  <c r="BV155" i="29" s="1"/>
  <c r="BU44" i="29"/>
  <c r="BV44" i="29" s="1"/>
  <c r="BU76" i="29"/>
  <c r="BV76" i="29" s="1"/>
  <c r="BU147" i="29"/>
  <c r="BV147" i="29" s="1"/>
  <c r="BU66" i="29"/>
  <c r="BV66" i="29" s="1"/>
  <c r="BU131" i="29"/>
  <c r="BV131" i="29" s="1"/>
  <c r="BU32" i="29"/>
  <c r="BV32" i="29" s="1"/>
  <c r="BU64" i="29"/>
  <c r="BV64" i="29" s="1"/>
  <c r="BU115" i="29"/>
  <c r="BV115" i="29" s="1"/>
  <c r="BU96" i="29"/>
  <c r="BV96" i="29" s="1"/>
  <c r="BU128" i="29"/>
  <c r="BV128" i="29" s="1"/>
  <c r="BU160" i="29"/>
  <c r="BV160" i="29" s="1"/>
  <c r="BU167" i="30"/>
  <c r="BV167" i="30" s="1"/>
  <c r="BU149" i="30"/>
  <c r="BV149" i="30" s="1"/>
  <c r="BU94" i="30"/>
  <c r="BV94" i="30" s="1"/>
  <c r="BU146" i="30"/>
  <c r="BV146" i="30" s="1"/>
  <c r="BU133" i="30"/>
  <c r="BV133" i="30" s="1"/>
  <c r="BU63" i="30"/>
  <c r="BV63" i="30" s="1"/>
  <c r="BU71" i="30"/>
  <c r="BV71" i="30" s="1"/>
  <c r="BU137" i="29"/>
  <c r="BV137" i="29" s="1"/>
  <c r="BU27" i="29"/>
  <c r="BV27" i="29" s="1"/>
  <c r="BU38" i="29"/>
  <c r="BV38" i="29" s="1"/>
  <c r="BU125" i="29"/>
  <c r="BV125" i="29" s="1"/>
  <c r="BU25" i="29"/>
  <c r="BV25" i="29" s="1"/>
  <c r="BU57" i="29"/>
  <c r="BV57" i="29" s="1"/>
  <c r="BU106" i="29"/>
  <c r="BV106" i="29" s="1"/>
  <c r="BU138" i="29"/>
  <c r="BV138" i="29" s="1"/>
  <c r="BU172" i="30"/>
  <c r="BV172" i="30" s="1"/>
  <c r="BU124" i="30"/>
  <c r="BV124" i="30" s="1"/>
  <c r="BU100" i="30"/>
  <c r="BV100" i="30" s="1"/>
  <c r="BU68" i="30"/>
  <c r="BV68" i="30" s="1"/>
  <c r="BU83" i="30"/>
  <c r="BV83" i="30" s="1"/>
  <c r="BU59" i="30"/>
  <c r="BV59" i="30" s="1"/>
  <c r="BU27" i="30"/>
  <c r="BV27" i="30" s="1"/>
  <c r="BU93" i="30"/>
  <c r="BV93" i="30" s="1"/>
  <c r="BU144" i="30"/>
  <c r="BV144" i="30" s="1"/>
  <c r="BU30" i="30"/>
  <c r="BV30" i="30" s="1"/>
  <c r="BU161" i="29"/>
  <c r="BV161" i="29" s="1"/>
  <c r="BU39" i="29"/>
  <c r="BV39" i="29" s="1"/>
  <c r="BU26" i="29"/>
  <c r="BV26" i="29" s="1"/>
  <c r="BU123" i="29"/>
  <c r="BV123" i="29" s="1"/>
  <c r="BU36" i="29"/>
  <c r="BV36" i="29" s="1"/>
  <c r="BU68" i="29"/>
  <c r="BV68" i="29" s="1"/>
  <c r="BU103" i="29"/>
  <c r="BV103" i="29" s="1"/>
  <c r="BU92" i="29"/>
  <c r="BV92" i="29" s="1"/>
  <c r="BU124" i="29"/>
  <c r="BV124" i="29" s="1"/>
  <c r="BU156" i="29"/>
  <c r="BV156" i="29" s="1"/>
  <c r="BU171" i="30"/>
  <c r="BV171" i="30" s="1"/>
  <c r="BU157" i="30"/>
  <c r="BV157" i="30" s="1"/>
  <c r="BU114" i="30"/>
  <c r="BV114" i="30" s="1"/>
  <c r="BU82" i="30"/>
  <c r="BV82" i="30" s="1"/>
  <c r="BU49" i="30"/>
  <c r="BV49" i="30" s="1"/>
  <c r="BU17" i="30"/>
  <c r="BV17" i="30" s="1"/>
  <c r="BU95" i="30"/>
  <c r="BV95" i="30" s="1"/>
  <c r="BU51" i="29"/>
  <c r="BV51" i="29" s="1"/>
  <c r="BU165" i="29"/>
  <c r="BV165" i="29" s="1"/>
  <c r="BU14" i="29"/>
  <c r="BV14" i="29" s="1"/>
  <c r="BU78" i="29"/>
  <c r="BV78" i="29" s="1"/>
  <c r="BU167" i="29"/>
  <c r="BV167" i="29" s="1"/>
  <c r="BU21" i="29"/>
  <c r="BV21" i="29" s="1"/>
  <c r="BU53" i="29"/>
  <c r="BV53" i="29" s="1"/>
  <c r="BU141" i="29"/>
  <c r="BV141" i="29" s="1"/>
  <c r="BU94" i="29"/>
  <c r="BV94" i="29" s="1"/>
  <c r="BU126" i="29"/>
  <c r="BV126" i="29" s="1"/>
  <c r="BU158" i="29"/>
  <c r="BV158" i="29" s="1"/>
  <c r="BU160" i="30"/>
  <c r="BV160" i="30" s="1"/>
  <c r="BU169" i="30"/>
  <c r="BV169" i="30" s="1"/>
  <c r="BU120" i="30"/>
  <c r="BV120" i="30" s="1"/>
  <c r="BU80" i="30"/>
  <c r="BV80" i="30" s="1"/>
  <c r="BU141" i="30"/>
  <c r="BV141" i="30" s="1"/>
  <c r="BU127" i="30"/>
  <c r="BV127" i="30" s="1"/>
  <c r="BU7" i="30"/>
  <c r="BV7" i="30" s="1"/>
  <c r="BU48" i="30"/>
  <c r="BV48" i="30" s="1"/>
  <c r="BU40" i="29"/>
  <c r="BV40" i="29" s="1"/>
  <c r="BU72" i="29"/>
  <c r="BV72" i="29" s="1"/>
  <c r="BU135" i="29"/>
  <c r="BV135" i="29" s="1"/>
  <c r="BU126" i="30"/>
  <c r="BV126" i="30" s="1"/>
  <c r="BU86" i="30"/>
  <c r="BV86" i="30" s="1"/>
  <c r="BU138" i="30"/>
  <c r="BV138" i="30" s="1"/>
  <c r="BU101" i="30"/>
  <c r="BV101" i="30" s="1"/>
  <c r="BU38" i="30"/>
  <c r="BV38" i="30" s="1"/>
  <c r="BU105" i="29"/>
  <c r="BV105" i="29" s="1"/>
  <c r="BU11" i="29"/>
  <c r="BV11" i="29" s="1"/>
  <c r="BU54" i="29"/>
  <c r="BV54" i="29" s="1"/>
  <c r="BU111" i="29"/>
  <c r="BV111" i="29" s="1"/>
  <c r="BU90" i="29"/>
  <c r="BV90" i="29" s="1"/>
  <c r="BU122" i="29"/>
  <c r="BV122" i="29" s="1"/>
  <c r="BU164" i="30"/>
  <c r="BV164" i="30" s="1"/>
  <c r="BU177" i="30"/>
  <c r="BV177" i="30" s="1"/>
  <c r="BU116" i="30"/>
  <c r="BV116" i="30" s="1"/>
  <c r="BU51" i="30"/>
  <c r="BV51" i="30" s="1"/>
  <c r="BU19" i="30"/>
  <c r="BV19" i="30" s="1"/>
  <c r="BU16" i="30"/>
  <c r="BV16" i="30" s="1"/>
  <c r="BU87" i="29"/>
  <c r="BV87" i="29" s="1"/>
  <c r="BU12" i="29"/>
  <c r="BV12" i="29" s="1"/>
  <c r="BU142" i="30"/>
  <c r="BV142" i="30" s="1"/>
  <c r="BU117" i="30"/>
  <c r="BV117" i="30" s="1"/>
  <c r="BU54" i="30"/>
  <c r="BV54" i="30" s="1"/>
  <c r="BU153" i="29"/>
  <c r="BV153" i="29" s="1"/>
  <c r="BU35" i="29"/>
  <c r="BV35" i="29" s="1"/>
  <c r="BU30" i="29"/>
  <c r="BV30" i="29" s="1"/>
  <c r="BU29" i="29"/>
  <c r="BV29" i="29" s="1"/>
  <c r="BU61" i="29"/>
  <c r="BV61" i="29" s="1"/>
  <c r="BU85" i="29"/>
  <c r="BV85" i="29" s="1"/>
  <c r="BU102" i="29"/>
  <c r="BV102" i="29" s="1"/>
  <c r="BU134" i="29"/>
  <c r="BV134" i="29" s="1"/>
  <c r="BU166" i="29"/>
  <c r="BV166" i="29" s="1"/>
  <c r="BU184" i="30"/>
  <c r="BV184" i="30" s="1"/>
  <c r="BU152" i="30"/>
  <c r="BV152" i="30" s="1"/>
  <c r="BU153" i="30"/>
  <c r="BV153" i="30" s="1"/>
  <c r="BU104" i="30"/>
  <c r="BV104" i="30" s="1"/>
  <c r="BU72" i="30"/>
  <c r="BV72" i="30" s="1"/>
  <c r="BU79" i="30"/>
  <c r="BV79" i="30" s="1"/>
  <c r="BU63" i="29"/>
  <c r="BV63" i="29" s="1"/>
  <c r="BU113" i="29"/>
  <c r="BV113" i="29" s="1"/>
  <c r="BU79" i="29"/>
  <c r="BV79" i="29" s="1"/>
  <c r="BU15" i="29"/>
  <c r="BV15" i="29" s="1"/>
  <c r="BU50" i="29"/>
  <c r="BV50" i="29" s="1"/>
  <c r="BU93" i="29"/>
  <c r="BV93" i="29" s="1"/>
  <c r="BU24" i="29"/>
  <c r="BV24" i="29" s="1"/>
  <c r="BU56" i="29"/>
  <c r="BV56" i="29" s="1"/>
  <c r="BU88" i="29"/>
  <c r="BV88" i="29" s="1"/>
  <c r="BU120" i="29"/>
  <c r="BV120" i="29" s="1"/>
  <c r="BU152" i="29"/>
  <c r="BV152" i="29" s="1"/>
  <c r="BU175" i="30"/>
  <c r="BV175" i="30" s="1"/>
  <c r="BU165" i="30"/>
  <c r="BV165" i="30" s="1"/>
  <c r="BU118" i="30"/>
  <c r="BV118" i="30" s="1"/>
  <c r="BU110" i="30"/>
  <c r="BV110" i="30" s="1"/>
  <c r="BU102" i="30"/>
  <c r="BV102" i="30" s="1"/>
  <c r="BU70" i="30"/>
  <c r="BV70" i="30" s="1"/>
  <c r="BU119" i="30"/>
  <c r="BV119" i="30" s="1"/>
  <c r="BU45" i="30"/>
  <c r="BV45" i="30" s="1"/>
  <c r="BU21" i="30"/>
  <c r="BV21" i="30" s="1"/>
  <c r="BU13" i="30"/>
  <c r="BV13" i="30" s="1"/>
  <c r="BU69" i="30"/>
  <c r="BV69" i="30" s="1"/>
  <c r="BU129" i="30"/>
  <c r="BV129" i="30" s="1"/>
  <c r="BU52" i="30"/>
  <c r="BV52" i="30" s="1"/>
  <c r="BU169" i="29"/>
  <c r="BV169" i="29" s="1"/>
  <c r="BU43" i="29"/>
  <c r="BV43" i="29" s="1"/>
  <c r="BU22" i="29"/>
  <c r="BV22" i="29" s="1"/>
  <c r="BU17" i="29"/>
  <c r="BV17" i="29" s="1"/>
  <c r="BU49" i="29"/>
  <c r="BV49" i="29" s="1"/>
  <c r="BU81" i="29"/>
  <c r="BV81" i="29" s="1"/>
  <c r="BU98" i="29"/>
  <c r="BV98" i="29" s="1"/>
  <c r="BU130" i="29"/>
  <c r="BV130" i="29" s="1"/>
  <c r="BU180" i="30"/>
  <c r="BV180" i="30" s="1"/>
  <c r="BU148" i="30"/>
  <c r="BV148" i="30" s="1"/>
  <c r="BU132" i="30"/>
  <c r="BV132" i="30" s="1"/>
  <c r="BU76" i="30"/>
  <c r="BV76" i="30" s="1"/>
  <c r="BU35" i="30"/>
  <c r="BV35" i="30" s="1"/>
  <c r="BU125" i="30"/>
  <c r="BV125" i="30" s="1"/>
  <c r="BU62" i="30"/>
  <c r="BV62" i="30" s="1"/>
  <c r="BU55" i="29"/>
  <c r="BV55" i="29" s="1"/>
  <c r="BU10" i="29"/>
  <c r="BV10" i="29" s="1"/>
  <c r="BU74" i="29"/>
  <c r="BV74" i="29" s="1"/>
  <c r="BU91" i="29"/>
  <c r="BV91" i="29" s="1"/>
  <c r="BU28" i="29"/>
  <c r="BV28" i="29" s="1"/>
  <c r="BU60" i="29"/>
  <c r="BV60" i="29" s="1"/>
  <c r="BU83" i="29"/>
  <c r="BV83" i="29" s="1"/>
  <c r="BU179" i="30"/>
  <c r="BV179" i="30" s="1"/>
  <c r="BU173" i="30"/>
  <c r="BV173" i="30" s="1"/>
  <c r="BU122" i="30"/>
  <c r="BV122" i="30" s="1"/>
  <c r="BU90" i="30"/>
  <c r="BV90" i="30" s="1"/>
  <c r="BU57" i="30"/>
  <c r="BV57" i="30" s="1"/>
  <c r="BU25" i="30"/>
  <c r="BV25" i="30" s="1"/>
  <c r="BU85" i="30"/>
  <c r="BV85" i="30" s="1"/>
  <c r="BU20" i="30"/>
  <c r="BV20" i="30" s="1"/>
  <c r="BU58" i="30"/>
  <c r="BV58" i="30" s="1"/>
  <c r="BU89" i="29"/>
  <c r="BV89" i="29" s="1"/>
  <c r="BU67" i="29"/>
  <c r="BV67" i="29" s="1"/>
  <c r="BU62" i="29"/>
  <c r="BV62" i="29" s="1"/>
  <c r="BU119" i="29"/>
  <c r="BV119" i="29" s="1"/>
  <c r="BU13" i="29"/>
  <c r="BV13" i="29" s="1"/>
  <c r="BU45" i="29"/>
  <c r="BV45" i="29" s="1"/>
  <c r="BU77" i="29"/>
  <c r="BV77" i="29" s="1"/>
  <c r="BU149" i="29"/>
  <c r="BV149" i="29" s="1"/>
  <c r="BU86" i="29"/>
  <c r="BV86" i="29" s="1"/>
  <c r="BU118" i="29"/>
  <c r="BV118" i="29" s="1"/>
  <c r="BU150" i="29"/>
  <c r="BV150" i="29" s="1"/>
  <c r="BU168" i="30"/>
  <c r="BV168" i="30" s="1"/>
  <c r="BU185" i="30"/>
  <c r="BV185" i="30" s="1"/>
  <c r="BU128" i="30"/>
  <c r="BV128" i="30" s="1"/>
  <c r="BU88" i="30"/>
  <c r="BV88" i="30" s="1"/>
  <c r="BU67" i="30"/>
  <c r="BV67" i="30" s="1"/>
  <c r="BU55" i="30"/>
  <c r="BV55" i="30" s="1"/>
  <c r="BU23" i="30"/>
  <c r="BV23" i="30" s="1"/>
  <c r="BU77" i="30"/>
  <c r="BV77" i="30" s="1"/>
  <c r="BU136" i="30"/>
  <c r="BV136" i="30" s="1"/>
  <c r="BU14" i="30"/>
  <c r="BV14" i="30" s="1"/>
  <c r="BU161" i="27"/>
  <c r="BU145" i="27"/>
  <c r="BU129" i="27"/>
  <c r="BU113" i="27"/>
  <c r="BU97" i="27"/>
  <c r="BU81" i="27"/>
  <c r="BU65" i="27"/>
  <c r="BU49" i="27"/>
  <c r="BU82" i="28"/>
  <c r="BU50" i="28"/>
  <c r="BU17" i="28"/>
  <c r="BU187" i="28"/>
  <c r="BU171" i="28"/>
  <c r="BU85" i="28"/>
  <c r="BU120" i="28"/>
  <c r="BU136" i="27"/>
  <c r="BU120" i="27"/>
  <c r="BU104" i="27"/>
  <c r="BU88" i="27"/>
  <c r="BU72" i="27"/>
  <c r="BU56" i="27"/>
  <c r="BU32" i="27"/>
  <c r="BU16" i="27"/>
  <c r="BU147" i="28"/>
  <c r="BU148" i="28"/>
  <c r="BU79" i="28"/>
  <c r="BU31" i="28"/>
  <c r="BU178" i="28"/>
  <c r="BU162" i="28"/>
  <c r="BU113" i="28"/>
  <c r="BU163" i="27"/>
  <c r="BU147" i="27"/>
  <c r="BU131" i="27"/>
  <c r="BU115" i="27"/>
  <c r="BU99" i="27"/>
  <c r="BU83" i="27"/>
  <c r="BU67" i="27"/>
  <c r="BU51" i="27"/>
  <c r="BU35" i="27"/>
  <c r="BU19" i="27"/>
  <c r="BU11" i="27"/>
  <c r="BU145" i="28"/>
  <c r="BU94" i="28"/>
  <c r="BU177" i="28"/>
  <c r="BU97" i="28"/>
  <c r="BU30" i="27"/>
  <c r="BU14" i="27"/>
  <c r="BU135" i="28"/>
  <c r="BU116" i="28"/>
  <c r="BU84" i="28"/>
  <c r="BU188" i="28"/>
  <c r="BU172" i="28"/>
  <c r="BU165" i="27"/>
  <c r="BU149" i="27"/>
  <c r="BU133" i="27"/>
  <c r="BU117" i="27"/>
  <c r="BU101" i="27"/>
  <c r="BU85" i="27"/>
  <c r="BU69" i="27"/>
  <c r="BU53" i="27"/>
  <c r="BU33" i="27"/>
  <c r="BU17" i="27"/>
  <c r="BU149" i="28"/>
  <c r="BU125" i="28"/>
  <c r="BU117" i="28"/>
  <c r="BU98" i="28"/>
  <c r="BU58" i="28"/>
  <c r="BU154" i="28"/>
  <c r="BU132" i="28"/>
  <c r="BU87" i="28"/>
  <c r="BU25" i="28"/>
  <c r="BU175" i="28"/>
  <c r="BU160" i="27"/>
  <c r="BU144" i="27"/>
  <c r="BU140" i="27"/>
  <c r="BU124" i="27"/>
  <c r="BU108" i="27"/>
  <c r="BU92" i="27"/>
  <c r="BU76" i="27"/>
  <c r="BU60" i="27"/>
  <c r="BU36" i="27"/>
  <c r="BU20" i="27"/>
  <c r="BU158" i="28"/>
  <c r="BU96" i="28"/>
  <c r="BU64" i="28"/>
  <c r="BU56" i="28"/>
  <c r="BU7" i="28"/>
  <c r="BU182" i="28"/>
  <c r="BU166" i="28"/>
  <c r="BU160" i="28"/>
  <c r="BU73" i="28"/>
  <c r="BU37" i="28"/>
  <c r="BU167" i="27"/>
  <c r="BU151" i="27"/>
  <c r="BU135" i="27"/>
  <c r="BU119" i="27"/>
  <c r="BU103" i="27"/>
  <c r="BU87" i="27"/>
  <c r="BU71" i="27"/>
  <c r="BU55" i="27"/>
  <c r="BU39" i="27"/>
  <c r="BU23" i="27"/>
  <c r="BU161" i="28"/>
  <c r="BU153" i="28"/>
  <c r="BU121" i="28"/>
  <c r="BU118" i="28"/>
  <c r="BU102" i="28"/>
  <c r="BU78" i="28"/>
  <c r="BU54" i="28"/>
  <c r="BU46" i="28"/>
  <c r="BU144" i="28"/>
  <c r="BU29" i="28"/>
  <c r="BU181" i="28"/>
  <c r="BU165" i="28"/>
  <c r="BU77" i="28"/>
  <c r="BU28" i="28"/>
  <c r="BU166" i="27"/>
  <c r="BU150" i="27"/>
  <c r="BU134" i="27"/>
  <c r="BU118" i="27"/>
  <c r="BU102" i="27"/>
  <c r="BU86" i="27"/>
  <c r="BU70" i="27"/>
  <c r="BU54" i="27"/>
  <c r="BU34" i="27"/>
  <c r="BU18" i="27"/>
  <c r="BU6" i="27"/>
  <c r="BU127" i="28"/>
  <c r="BU92" i="28"/>
  <c r="BU60" i="28"/>
  <c r="BU52" i="28"/>
  <c r="BU91" i="28"/>
  <c r="BU63" i="28"/>
  <c r="BU35" i="28"/>
  <c r="BU176" i="28"/>
  <c r="BU124" i="28"/>
  <c r="BU57" i="28"/>
  <c r="BU61" i="28"/>
  <c r="BU16" i="28"/>
  <c r="BU49" i="28"/>
  <c r="BU157" i="27"/>
  <c r="BU141" i="27"/>
  <c r="BU125" i="27"/>
  <c r="BU109" i="27"/>
  <c r="BU93" i="27"/>
  <c r="BU77" i="27"/>
  <c r="BU61" i="27"/>
  <c r="BU45" i="27"/>
  <c r="BU41" i="27"/>
  <c r="BU25" i="27"/>
  <c r="BU13" i="27"/>
  <c r="BU157" i="28"/>
  <c r="BU141" i="28"/>
  <c r="BU133" i="28"/>
  <c r="BU134" i="28"/>
  <c r="BU114" i="28"/>
  <c r="BU74" i="28"/>
  <c r="BU42" i="28"/>
  <c r="BU83" i="28"/>
  <c r="BU9" i="28"/>
  <c r="BU183" i="28"/>
  <c r="BU167" i="28"/>
  <c r="BU109" i="28"/>
  <c r="BU51" i="28"/>
  <c r="BU8" i="28"/>
  <c r="BU26" i="28"/>
  <c r="BU168" i="27"/>
  <c r="BU152" i="27"/>
  <c r="BU132" i="27"/>
  <c r="BU116" i="27"/>
  <c r="BU100" i="27"/>
  <c r="BU84" i="27"/>
  <c r="BU68" i="27"/>
  <c r="BU52" i="27"/>
  <c r="BU44" i="27"/>
  <c r="BU28" i="27"/>
  <c r="BU12" i="27"/>
  <c r="BU112" i="28"/>
  <c r="BU47" i="28"/>
  <c r="BU23" i="28"/>
  <c r="BU174" i="28"/>
  <c r="BU93" i="28"/>
  <c r="BU10" i="28"/>
  <c r="BU159" i="27"/>
  <c r="BU143" i="27"/>
  <c r="BU127" i="27"/>
  <c r="BU111" i="27"/>
  <c r="BU95" i="27"/>
  <c r="BU79" i="27"/>
  <c r="BU63" i="27"/>
  <c r="BU47" i="27"/>
  <c r="BU31" i="27"/>
  <c r="BU15" i="27"/>
  <c r="BU7" i="27"/>
  <c r="BU137" i="28"/>
  <c r="BU86" i="28"/>
  <c r="BU70" i="28"/>
  <c r="BU62" i="28"/>
  <c r="BU38" i="28"/>
  <c r="BU128" i="28"/>
  <c r="BU71" i="28"/>
  <c r="BU13" i="28"/>
  <c r="BU189" i="28"/>
  <c r="BU173" i="28"/>
  <c r="BU146" i="28"/>
  <c r="BU136" i="28"/>
  <c r="BU67" i="28"/>
  <c r="BU34" i="28"/>
  <c r="BU158" i="27"/>
  <c r="BU142" i="27"/>
  <c r="BU126" i="27"/>
  <c r="BU110" i="27"/>
  <c r="BU94" i="27"/>
  <c r="BU78" i="27"/>
  <c r="BU62" i="27"/>
  <c r="BU46" i="27"/>
  <c r="BU42" i="27"/>
  <c r="BU26" i="27"/>
  <c r="BU151" i="28"/>
  <c r="BU119" i="28"/>
  <c r="BU108" i="28"/>
  <c r="BU76" i="28"/>
  <c r="BU68" i="28"/>
  <c r="BU44" i="28"/>
  <c r="BU36" i="28"/>
  <c r="BU95" i="28"/>
  <c r="BU19" i="28"/>
  <c r="BU184" i="28"/>
  <c r="BU168" i="28"/>
  <c r="BU81" i="28"/>
  <c r="BU151" i="26"/>
  <c r="BU126" i="26"/>
  <c r="BU98" i="26"/>
  <c r="BU60" i="26"/>
  <c r="BU71" i="26"/>
  <c r="BU37" i="26"/>
  <c r="BU69" i="26"/>
  <c r="BU155" i="26"/>
  <c r="BU132" i="26"/>
  <c r="BU100" i="26"/>
  <c r="BU133" i="26"/>
  <c r="BU130" i="26"/>
  <c r="BU20" i="26"/>
  <c r="BU95" i="25"/>
  <c r="BU81" i="25"/>
  <c r="BU164" i="25"/>
  <c r="BU50" i="25"/>
  <c r="BU74" i="25"/>
  <c r="BU189" i="25"/>
  <c r="BU168" i="25"/>
  <c r="BU85" i="25"/>
  <c r="BU28" i="25"/>
  <c r="BU8" i="25"/>
  <c r="BU84" i="25"/>
  <c r="BU11" i="25"/>
  <c r="BU132" i="25"/>
  <c r="BU123" i="25"/>
  <c r="BU117" i="25"/>
  <c r="BU128" i="25"/>
  <c r="BU102" i="25"/>
  <c r="BU62" i="25"/>
  <c r="BU172" i="25"/>
  <c r="BU101" i="25"/>
  <c r="BU148" i="25"/>
  <c r="BU104" i="25"/>
  <c r="BU186" i="25"/>
  <c r="BU143" i="25"/>
  <c r="BU139" i="25"/>
  <c r="BU97" i="25"/>
  <c r="BU110" i="25"/>
  <c r="BU52" i="25"/>
  <c r="BU145" i="25"/>
  <c r="BU175" i="25"/>
  <c r="BU140" i="25"/>
  <c r="BU149" i="25"/>
  <c r="BU144" i="25"/>
  <c r="BU49" i="25"/>
  <c r="BU106" i="25"/>
  <c r="BU46" i="25"/>
  <c r="BU39" i="25"/>
  <c r="BU27" i="25"/>
  <c r="BU38" i="25"/>
  <c r="BU125" i="25"/>
  <c r="BU124" i="25"/>
  <c r="BU65" i="25"/>
  <c r="BU188" i="25"/>
  <c r="BU181" i="25"/>
  <c r="BU109" i="25"/>
  <c r="BU17" i="25"/>
  <c r="BU83" i="25"/>
  <c r="BU98" i="25"/>
  <c r="BU30" i="25"/>
  <c r="BU78" i="25"/>
  <c r="BU171" i="25"/>
  <c r="BU165" i="25"/>
  <c r="BU41" i="25"/>
  <c r="BU22" i="26"/>
  <c r="BU161" i="26"/>
  <c r="BU141" i="26"/>
  <c r="BU116" i="26"/>
  <c r="BU46" i="26"/>
  <c r="BU47" i="26"/>
  <c r="BU146" i="26"/>
  <c r="BU125" i="26"/>
  <c r="BU80" i="26"/>
  <c r="BU6" i="26"/>
  <c r="BU148" i="26"/>
  <c r="BU127" i="26"/>
  <c r="BU32" i="26"/>
  <c r="BU16" i="26"/>
  <c r="BU85" i="26"/>
  <c r="BU93" i="26"/>
  <c r="BU59" i="26"/>
  <c r="BU159" i="26"/>
  <c r="BU139" i="26"/>
  <c r="BU114" i="26"/>
  <c r="BU158" i="26"/>
  <c r="BU115" i="26"/>
  <c r="BU137" i="26"/>
  <c r="BU11" i="26"/>
  <c r="BU42" i="26"/>
  <c r="BU31" i="26"/>
  <c r="BU165" i="26"/>
  <c r="BU154" i="26"/>
  <c r="BU136" i="26"/>
  <c r="BU108" i="26"/>
  <c r="BU34" i="26"/>
  <c r="BU48" i="26"/>
  <c r="BU57" i="26"/>
  <c r="BU68" i="26"/>
  <c r="BU38" i="26"/>
  <c r="BU62" i="26"/>
  <c r="BU7" i="26"/>
  <c r="G171" i="26"/>
  <c r="BU104" i="26"/>
  <c r="BU112" i="26"/>
  <c r="BU29" i="26"/>
  <c r="BU77" i="26"/>
  <c r="BU35" i="26"/>
  <c r="BU166" i="26"/>
  <c r="BU129" i="26"/>
  <c r="BU65" i="26"/>
  <c r="BU153" i="26"/>
  <c r="BU28" i="26"/>
  <c r="H171" i="26"/>
  <c r="BU25" i="26"/>
  <c r="BU102" i="26"/>
  <c r="BU12" i="26"/>
  <c r="BU81" i="26"/>
  <c r="BU17" i="26"/>
  <c r="BU30" i="26"/>
  <c r="BU145" i="26"/>
  <c r="BU120" i="26"/>
  <c r="BU97" i="26"/>
  <c r="BU163" i="26"/>
  <c r="BU143" i="26"/>
  <c r="BU118" i="26"/>
  <c r="BU162" i="26"/>
  <c r="BU140" i="26"/>
  <c r="BU119" i="26"/>
  <c r="BU92" i="26"/>
  <c r="BU18" i="26"/>
  <c r="BU45" i="26"/>
  <c r="BU27" i="26"/>
  <c r="BU67" i="26"/>
  <c r="BU83" i="26"/>
  <c r="BU167" i="26"/>
  <c r="BU110" i="26"/>
  <c r="BU66" i="26"/>
  <c r="BU107" i="26"/>
  <c r="BU51" i="26"/>
  <c r="BU89" i="26"/>
  <c r="BU96" i="26"/>
  <c r="BU164" i="26"/>
  <c r="BU150" i="26"/>
  <c r="BU113" i="26"/>
  <c r="BU36" i="26"/>
  <c r="BU21" i="26"/>
  <c r="BU169" i="26"/>
  <c r="BU170" i="26"/>
  <c r="BU86" i="26"/>
  <c r="BU70" i="26"/>
  <c r="BU109" i="26"/>
  <c r="BU10" i="26"/>
  <c r="BU58" i="26"/>
  <c r="BU63" i="26"/>
  <c r="BU49" i="26"/>
  <c r="BU64" i="26"/>
  <c r="BU156" i="26"/>
  <c r="BU168" i="26"/>
  <c r="BU72" i="26"/>
  <c r="BU19" i="26"/>
  <c r="BU99" i="26"/>
  <c r="BU84" i="26"/>
  <c r="BU8" i="26"/>
  <c r="BU101" i="26"/>
  <c r="BU14" i="26"/>
  <c r="BU91" i="26"/>
  <c r="BU76" i="26"/>
  <c r="BU149" i="26"/>
  <c r="BU124" i="26"/>
  <c r="BU106" i="26"/>
  <c r="BU147" i="26"/>
  <c r="BU122" i="26"/>
  <c r="BU103" i="26"/>
  <c r="BU144" i="26"/>
  <c r="BU134" i="26"/>
  <c r="BU123" i="26"/>
  <c r="BU24" i="26"/>
  <c r="BU53" i="26"/>
  <c r="BU111" i="26"/>
  <c r="BU13" i="26"/>
  <c r="BU52" i="26"/>
  <c r="BU131" i="26"/>
  <c r="BU90" i="26"/>
  <c r="BU74" i="26"/>
  <c r="BU41" i="26"/>
  <c r="BU23" i="26"/>
  <c r="BU61" i="26"/>
  <c r="BU73" i="26"/>
  <c r="BU87" i="26"/>
  <c r="BU95" i="26"/>
  <c r="BU160" i="26"/>
  <c r="BU138" i="26"/>
  <c r="BU117" i="26"/>
  <c r="BU88" i="26"/>
  <c r="BU33" i="26"/>
  <c r="BU55" i="26"/>
  <c r="BU79" i="26"/>
  <c r="BU135" i="26"/>
  <c r="BU94" i="26"/>
  <c r="BU26" i="26"/>
  <c r="BU78" i="26"/>
  <c r="BU75" i="26"/>
  <c r="BU9" i="26"/>
  <c r="BU15" i="26"/>
  <c r="BU50" i="26"/>
  <c r="BU152" i="26"/>
  <c r="BU155" i="25"/>
  <c r="BU138" i="25"/>
  <c r="BU113" i="25"/>
  <c r="BU79" i="25"/>
  <c r="BU70" i="25"/>
  <c r="BU37" i="25"/>
  <c r="BU22" i="25"/>
  <c r="BU150" i="25"/>
  <c r="BU131" i="25"/>
  <c r="BU129" i="25"/>
  <c r="BU53" i="25"/>
  <c r="BU24" i="25"/>
  <c r="BU184" i="25"/>
  <c r="BU153" i="25"/>
  <c r="BU107" i="25"/>
  <c r="BU93" i="25"/>
  <c r="BU99" i="25"/>
  <c r="BU76" i="25"/>
  <c r="BU43" i="25"/>
  <c r="BU90" i="25"/>
  <c r="BU180" i="25"/>
  <c r="BU134" i="25"/>
  <c r="BU158" i="25"/>
  <c r="K190" i="25"/>
  <c r="BI190" i="25"/>
  <c r="BU182" i="25"/>
  <c r="BU122" i="25"/>
  <c r="BU135" i="25"/>
  <c r="BU118" i="25"/>
  <c r="BU88" i="25"/>
  <c r="BU108" i="25"/>
  <c r="BU56" i="25"/>
  <c r="BU18" i="25"/>
  <c r="BU21" i="25"/>
  <c r="BU167" i="25"/>
  <c r="BU154" i="25"/>
  <c r="BU64" i="25"/>
  <c r="BU119" i="25"/>
  <c r="BU73" i="25"/>
  <c r="BU6" i="25"/>
  <c r="BU34" i="25"/>
  <c r="BU54" i="25"/>
  <c r="BU86" i="25"/>
  <c r="BU68" i="25"/>
  <c r="BU31" i="25"/>
  <c r="BU161" i="25"/>
  <c r="BU94" i="25"/>
  <c r="BU115" i="25"/>
  <c r="BU156" i="25"/>
  <c r="BU166" i="25"/>
  <c r="BU163" i="25"/>
  <c r="BU92" i="25"/>
  <c r="BU45" i="25"/>
  <c r="BU26" i="25"/>
  <c r="BU19" i="25"/>
  <c r="BU33" i="25"/>
  <c r="BU152" i="25"/>
  <c r="BU170" i="25"/>
  <c r="BU183" i="25"/>
  <c r="BU42" i="25"/>
  <c r="BU103" i="25"/>
  <c r="BU185" i="25"/>
  <c r="BU96" i="25"/>
  <c r="BU105" i="25"/>
  <c r="BU146" i="25"/>
  <c r="BU173" i="25"/>
  <c r="BU89" i="25"/>
  <c r="BU169" i="25"/>
  <c r="BU44" i="25"/>
  <c r="BU111" i="25"/>
  <c r="BU116" i="25"/>
  <c r="BU176" i="25"/>
  <c r="BU121" i="25"/>
  <c r="BU162" i="25"/>
  <c r="BU114" i="25"/>
  <c r="BU15" i="25"/>
  <c r="BU57" i="25"/>
  <c r="BU36" i="25"/>
  <c r="BU137" i="25"/>
  <c r="BU177" i="25"/>
  <c r="BU25" i="25"/>
  <c r="BU23" i="25"/>
  <c r="AK190" i="25"/>
  <c r="G190" i="25"/>
  <c r="BU29" i="25"/>
  <c r="BU141" i="25"/>
  <c r="AI190" i="25"/>
  <c r="BU157" i="25"/>
  <c r="BU159" i="25"/>
  <c r="BU67" i="25"/>
  <c r="BU80" i="25"/>
  <c r="BU55" i="25"/>
  <c r="BU7" i="25"/>
  <c r="BU47" i="25"/>
  <c r="BU142" i="25"/>
  <c r="BU151" i="25"/>
  <c r="BU112" i="25"/>
  <c r="BU126" i="25"/>
  <c r="BU87" i="25"/>
  <c r="BU69" i="25"/>
  <c r="BU32" i="25"/>
  <c r="BU51" i="25"/>
  <c r="BU10" i="25"/>
  <c r="BU178" i="25"/>
  <c r="BU174" i="25"/>
  <c r="BU147" i="25"/>
  <c r="BU127" i="25"/>
  <c r="BU120" i="25"/>
  <c r="BU63" i="25"/>
  <c r="BU40" i="25"/>
  <c r="BU59" i="25"/>
  <c r="BU16" i="25"/>
  <c r="BU9" i="25"/>
  <c r="BU12" i="25"/>
  <c r="BU179" i="25"/>
  <c r="BU35" i="25"/>
  <c r="BU71" i="25"/>
  <c r="BU75" i="25"/>
  <c r="BU82" i="25"/>
  <c r="BU133" i="25"/>
  <c r="BU48" i="25"/>
  <c r="BU187" i="25"/>
  <c r="BU136" i="25"/>
  <c r="BU72" i="25"/>
  <c r="BU60" i="25"/>
  <c r="BU14" i="25"/>
  <c r="BU130" i="25"/>
  <c r="BU160" i="25"/>
  <c r="AL190" i="25"/>
  <c r="BU91" i="25"/>
  <c r="BU58" i="25"/>
  <c r="BV190" i="30" l="1"/>
  <c r="BV192" i="30" s="1"/>
  <c r="BV171" i="29"/>
  <c r="BV173" i="29" s="1"/>
  <c r="BI171" i="26"/>
  <c r="BJ171" i="26"/>
  <c r="I171" i="26"/>
  <c r="P171" i="26"/>
  <c r="AF171" i="26"/>
  <c r="AG171" i="26"/>
  <c r="AI171" i="26"/>
  <c r="BG171" i="26"/>
  <c r="AH171" i="26"/>
  <c r="BH171" i="26"/>
  <c r="AL171" i="26"/>
  <c r="AK171" i="26"/>
  <c r="AJ171" i="26"/>
  <c r="BL190" i="25"/>
  <c r="BG190" i="25"/>
  <c r="AH190" i="25"/>
  <c r="AF190" i="25"/>
  <c r="BD190" i="25"/>
  <c r="AJ190" i="25"/>
  <c r="AM190" i="25"/>
  <c r="BE190" i="25"/>
  <c r="L190" i="25"/>
  <c r="I190" i="25"/>
  <c r="AG190" i="25"/>
  <c r="BV193" i="30" l="1"/>
  <c r="AE171" i="26"/>
  <c r="BL171" i="26"/>
  <c r="Q171" i="26"/>
  <c r="AP171" i="26"/>
  <c r="AB171" i="26"/>
  <c r="T171" i="26"/>
  <c r="W171" i="26"/>
  <c r="S190" i="25"/>
  <c r="AX190" i="25"/>
  <c r="AP190" i="25"/>
  <c r="U190" i="25"/>
  <c r="AC190" i="25"/>
  <c r="BB190" i="25"/>
  <c r="AB190" i="25"/>
  <c r="AS190" i="25"/>
  <c r="AQ190" i="25"/>
  <c r="W190" i="25"/>
  <c r="AO190" i="25"/>
  <c r="T190" i="25"/>
  <c r="AU190" i="25"/>
  <c r="AY190" i="25"/>
  <c r="X190" i="25"/>
  <c r="AZ190" i="25"/>
  <c r="Q190" i="25"/>
  <c r="AE190" i="25"/>
  <c r="Y190" i="25"/>
  <c r="AR190" i="25"/>
  <c r="AT190" i="25"/>
  <c r="AS171" i="26" l="1"/>
  <c r="BB171" i="26"/>
  <c r="AR171" i="26"/>
  <c r="S171" i="26"/>
  <c r="AX171" i="26"/>
  <c r="X171" i="26"/>
  <c r="AU171" i="26"/>
  <c r="AT171" i="26"/>
  <c r="AW171" i="26"/>
  <c r="Y171" i="26"/>
  <c r="AQ171" i="26"/>
  <c r="AZ171" i="26"/>
  <c r="V171" i="26"/>
  <c r="AO171" i="26"/>
  <c r="AM171" i="26"/>
  <c r="AY171" i="26"/>
  <c r="AA171" i="26"/>
  <c r="AC171" i="26"/>
  <c r="R171" i="26"/>
  <c r="U171" i="26"/>
  <c r="BA171" i="26"/>
  <c r="AW190" i="25"/>
  <c r="AA190" i="25"/>
  <c r="BC190" i="25"/>
  <c r="V190" i="25"/>
  <c r="AV190" i="25"/>
  <c r="R190" i="25"/>
  <c r="Z190" i="25"/>
  <c r="BA190" i="25"/>
  <c r="BF190" i="25"/>
  <c r="BC171" i="26" l="1"/>
  <c r="AN171" i="26"/>
  <c r="Z171" i="26"/>
  <c r="AV171" i="26"/>
  <c r="AD171" i="26"/>
  <c r="AD190" i="25"/>
  <c r="BF171" i="26" l="1"/>
  <c r="AN190" i="25"/>
  <c r="BM190" i="25"/>
  <c r="BM192" i="25" s="1"/>
  <c r="BN193" i="25" s="1"/>
  <c r="BM171" i="26" l="1"/>
  <c r="BM172" i="26" s="1"/>
  <c r="H4" i="22" l="1"/>
  <c r="E5" i="22"/>
  <c r="M4" i="22" l="1"/>
  <c r="I4" i="22"/>
  <c r="BO5" i="27" l="1"/>
  <c r="BO5" i="29"/>
  <c r="BO165" i="29" l="1"/>
  <c r="BW165" i="29" s="1"/>
  <c r="BX165" i="29" s="1"/>
  <c r="BY165" i="29" s="1"/>
  <c r="BO170" i="29"/>
  <c r="BW170" i="29" s="1"/>
  <c r="BX170" i="29" s="1"/>
  <c r="BY170" i="29" s="1"/>
  <c r="BO162" i="29"/>
  <c r="BW162" i="29" s="1"/>
  <c r="BX162" i="29" s="1"/>
  <c r="BY162" i="29" s="1"/>
  <c r="BO147" i="29"/>
  <c r="BW147" i="29" s="1"/>
  <c r="BX147" i="29" s="1"/>
  <c r="BY147" i="29" s="1"/>
  <c r="BO145" i="29"/>
  <c r="BW145" i="29" s="1"/>
  <c r="BX145" i="29" s="1"/>
  <c r="BY145" i="29" s="1"/>
  <c r="BO142" i="29"/>
  <c r="BW142" i="29" s="1"/>
  <c r="BX142" i="29" s="1"/>
  <c r="BY142" i="29" s="1"/>
  <c r="BO138" i="29"/>
  <c r="BW138" i="29" s="1"/>
  <c r="BX138" i="29" s="1"/>
  <c r="BY138" i="29" s="1"/>
  <c r="BO127" i="29"/>
  <c r="BW127" i="29" s="1"/>
  <c r="BX127" i="29" s="1"/>
  <c r="BY127" i="29" s="1"/>
  <c r="BO122" i="29"/>
  <c r="BW122" i="29" s="1"/>
  <c r="BX122" i="29" s="1"/>
  <c r="BY122" i="29" s="1"/>
  <c r="BO120" i="29"/>
  <c r="BW120" i="29" s="1"/>
  <c r="BX120" i="29" s="1"/>
  <c r="BY120" i="29" s="1"/>
  <c r="BO118" i="29"/>
  <c r="BW118" i="29" s="1"/>
  <c r="BX118" i="29" s="1"/>
  <c r="BY118" i="29" s="1"/>
  <c r="BO112" i="29"/>
  <c r="BW112" i="29" s="1"/>
  <c r="BX112" i="29" s="1"/>
  <c r="BY112" i="29" s="1"/>
  <c r="BO103" i="29"/>
  <c r="BW103" i="29" s="1"/>
  <c r="BX103" i="29" s="1"/>
  <c r="BY103" i="29" s="1"/>
  <c r="BO99" i="29"/>
  <c r="BW99" i="29" s="1"/>
  <c r="BX99" i="29" s="1"/>
  <c r="BY99" i="29" s="1"/>
  <c r="BO97" i="29"/>
  <c r="BW97" i="29" s="1"/>
  <c r="BX97" i="29" s="1"/>
  <c r="BY97" i="29" s="1"/>
  <c r="BO168" i="29"/>
  <c r="BW168" i="29" s="1"/>
  <c r="BX168" i="29" s="1"/>
  <c r="BY168" i="29" s="1"/>
  <c r="BO166" i="29"/>
  <c r="BW166" i="29" s="1"/>
  <c r="BX166" i="29" s="1"/>
  <c r="BY166" i="29" s="1"/>
  <c r="BO160" i="29"/>
  <c r="BW160" i="29" s="1"/>
  <c r="BX160" i="29" s="1"/>
  <c r="BY160" i="29" s="1"/>
  <c r="BO158" i="29"/>
  <c r="BW158" i="29" s="1"/>
  <c r="BX158" i="29" s="1"/>
  <c r="BY158" i="29" s="1"/>
  <c r="BO155" i="29"/>
  <c r="BW155" i="29" s="1"/>
  <c r="BX155" i="29" s="1"/>
  <c r="BY155" i="29" s="1"/>
  <c r="BO153" i="29"/>
  <c r="BW153" i="29" s="1"/>
  <c r="BX153" i="29" s="1"/>
  <c r="BY153" i="29" s="1"/>
  <c r="BO151" i="29"/>
  <c r="BW151" i="29" s="1"/>
  <c r="BX151" i="29" s="1"/>
  <c r="BY151" i="29" s="1"/>
  <c r="BO143" i="29"/>
  <c r="BW143" i="29" s="1"/>
  <c r="BX143" i="29" s="1"/>
  <c r="BY143" i="29" s="1"/>
  <c r="BO136" i="29"/>
  <c r="BW136" i="29" s="1"/>
  <c r="BX136" i="29" s="1"/>
  <c r="BY136" i="29" s="1"/>
  <c r="BO130" i="29"/>
  <c r="BW130" i="29" s="1"/>
  <c r="BX130" i="29" s="1"/>
  <c r="BY130" i="29" s="1"/>
  <c r="BO128" i="29"/>
  <c r="BW128" i="29" s="1"/>
  <c r="BX128" i="29" s="1"/>
  <c r="BY128" i="29" s="1"/>
  <c r="BO115" i="29"/>
  <c r="BW115" i="29" s="1"/>
  <c r="BX115" i="29" s="1"/>
  <c r="BY115" i="29" s="1"/>
  <c r="BO113" i="29"/>
  <c r="BW113" i="29" s="1"/>
  <c r="BX113" i="29" s="1"/>
  <c r="BY113" i="29" s="1"/>
  <c r="BO110" i="29"/>
  <c r="BW110" i="29" s="1"/>
  <c r="BX110" i="29" s="1"/>
  <c r="BY110" i="29" s="1"/>
  <c r="BO106" i="29"/>
  <c r="BW106" i="29" s="1"/>
  <c r="BX106" i="29" s="1"/>
  <c r="BY106" i="29" s="1"/>
  <c r="BO95" i="29"/>
  <c r="BW95" i="29" s="1"/>
  <c r="BX95" i="29" s="1"/>
  <c r="BY95" i="29" s="1"/>
  <c r="BO90" i="29"/>
  <c r="BW90" i="29" s="1"/>
  <c r="BX90" i="29" s="1"/>
  <c r="BY90" i="29" s="1"/>
  <c r="BO88" i="29"/>
  <c r="BW88" i="29" s="1"/>
  <c r="BX88" i="29" s="1"/>
  <c r="BY88" i="29" s="1"/>
  <c r="BO86" i="29"/>
  <c r="BW86" i="29" s="1"/>
  <c r="BX86" i="29" s="1"/>
  <c r="BY86" i="29" s="1"/>
  <c r="BO81" i="29"/>
  <c r="BW81" i="29" s="1"/>
  <c r="BX81" i="29" s="1"/>
  <c r="BY81" i="29" s="1"/>
  <c r="BO77" i="29"/>
  <c r="BW77" i="29" s="1"/>
  <c r="BX77" i="29" s="1"/>
  <c r="BY77" i="29" s="1"/>
  <c r="BO73" i="29"/>
  <c r="BW73" i="29" s="1"/>
  <c r="BX73" i="29" s="1"/>
  <c r="BY73" i="29" s="1"/>
  <c r="BO69" i="29"/>
  <c r="BW69" i="29" s="1"/>
  <c r="BX69" i="29" s="1"/>
  <c r="BY69" i="29" s="1"/>
  <c r="BO65" i="29"/>
  <c r="BW65" i="29" s="1"/>
  <c r="BX65" i="29" s="1"/>
  <c r="BY65" i="29" s="1"/>
  <c r="BO61" i="29"/>
  <c r="BW61" i="29" s="1"/>
  <c r="BX61" i="29" s="1"/>
  <c r="BY61" i="29" s="1"/>
  <c r="BO57" i="29"/>
  <c r="BW57" i="29" s="1"/>
  <c r="BX57" i="29" s="1"/>
  <c r="BY57" i="29" s="1"/>
  <c r="BO53" i="29"/>
  <c r="BW53" i="29" s="1"/>
  <c r="BX53" i="29" s="1"/>
  <c r="BY53" i="29" s="1"/>
  <c r="BO49" i="29"/>
  <c r="BW49" i="29" s="1"/>
  <c r="BX49" i="29" s="1"/>
  <c r="BY49" i="29" s="1"/>
  <c r="BO45" i="29"/>
  <c r="BW45" i="29" s="1"/>
  <c r="BX45" i="29" s="1"/>
  <c r="BY45" i="29" s="1"/>
  <c r="BO41" i="29"/>
  <c r="BW41" i="29" s="1"/>
  <c r="BX41" i="29" s="1"/>
  <c r="BY41" i="29" s="1"/>
  <c r="BO37" i="29"/>
  <c r="BW37" i="29" s="1"/>
  <c r="BX37" i="29" s="1"/>
  <c r="BY37" i="29" s="1"/>
  <c r="BO33" i="29"/>
  <c r="BW33" i="29" s="1"/>
  <c r="BX33" i="29" s="1"/>
  <c r="BY33" i="29" s="1"/>
  <c r="BO29" i="29"/>
  <c r="BW29" i="29" s="1"/>
  <c r="BX29" i="29" s="1"/>
  <c r="BY29" i="29" s="1"/>
  <c r="BO25" i="29"/>
  <c r="BW25" i="29" s="1"/>
  <c r="BX25" i="29" s="1"/>
  <c r="BY25" i="29" s="1"/>
  <c r="BO21" i="29"/>
  <c r="BW21" i="29" s="1"/>
  <c r="BX21" i="29" s="1"/>
  <c r="BY21" i="29" s="1"/>
  <c r="BO17" i="29"/>
  <c r="BW17" i="29" s="1"/>
  <c r="BX17" i="29" s="1"/>
  <c r="BY17" i="29" s="1"/>
  <c r="BO13" i="29"/>
  <c r="BW13" i="29" s="1"/>
  <c r="BX13" i="29" s="1"/>
  <c r="BY13" i="29" s="1"/>
  <c r="BO9" i="29"/>
  <c r="BW9" i="29" s="1"/>
  <c r="BX9" i="29" s="1"/>
  <c r="BY9" i="29" s="1"/>
  <c r="BO169" i="29"/>
  <c r="BW169" i="29" s="1"/>
  <c r="BX169" i="29" s="1"/>
  <c r="BY169" i="29" s="1"/>
  <c r="BO167" i="29"/>
  <c r="BW167" i="29" s="1"/>
  <c r="BX167" i="29" s="1"/>
  <c r="BY167" i="29" s="1"/>
  <c r="BO131" i="29"/>
  <c r="BW131" i="29" s="1"/>
  <c r="BX131" i="29" s="1"/>
  <c r="BY131" i="29" s="1"/>
  <c r="BO126" i="29"/>
  <c r="BW126" i="29" s="1"/>
  <c r="BX126" i="29" s="1"/>
  <c r="BY126" i="29" s="1"/>
  <c r="BO123" i="29"/>
  <c r="BW123" i="29" s="1"/>
  <c r="BX123" i="29" s="1"/>
  <c r="BY123" i="29" s="1"/>
  <c r="BO98" i="29"/>
  <c r="BW98" i="29" s="1"/>
  <c r="BX98" i="29" s="1"/>
  <c r="BY98" i="29" s="1"/>
  <c r="BO161" i="29"/>
  <c r="BW161" i="29" s="1"/>
  <c r="BX161" i="29" s="1"/>
  <c r="BY161" i="29" s="1"/>
  <c r="BO159" i="29"/>
  <c r="BW159" i="29" s="1"/>
  <c r="BX159" i="29" s="1"/>
  <c r="BY159" i="29" s="1"/>
  <c r="BO150" i="29"/>
  <c r="BW150" i="29" s="1"/>
  <c r="BX150" i="29" s="1"/>
  <c r="BY150" i="29" s="1"/>
  <c r="BO144" i="29"/>
  <c r="BW144" i="29" s="1"/>
  <c r="BX144" i="29" s="1"/>
  <c r="BY144" i="29" s="1"/>
  <c r="BO137" i="29"/>
  <c r="BW137" i="29" s="1"/>
  <c r="BX137" i="29" s="1"/>
  <c r="BY137" i="29" s="1"/>
  <c r="BO135" i="29"/>
  <c r="BW135" i="29" s="1"/>
  <c r="BX135" i="29" s="1"/>
  <c r="BY135" i="29" s="1"/>
  <c r="BO114" i="29"/>
  <c r="BW114" i="29" s="1"/>
  <c r="BX114" i="29" s="1"/>
  <c r="BY114" i="29" s="1"/>
  <c r="BO105" i="29"/>
  <c r="BW105" i="29" s="1"/>
  <c r="BX105" i="29" s="1"/>
  <c r="BY105" i="29" s="1"/>
  <c r="BO87" i="29"/>
  <c r="BW87" i="29" s="1"/>
  <c r="BX87" i="29" s="1"/>
  <c r="BY87" i="29" s="1"/>
  <c r="BO79" i="29"/>
  <c r="BW79" i="29" s="1"/>
  <c r="BX79" i="29" s="1"/>
  <c r="BY79" i="29" s="1"/>
  <c r="BO76" i="29"/>
  <c r="BW76" i="29" s="1"/>
  <c r="BX76" i="29" s="1"/>
  <c r="BY76" i="29" s="1"/>
  <c r="BO71" i="29"/>
  <c r="BW71" i="29" s="1"/>
  <c r="BX71" i="29" s="1"/>
  <c r="BY71" i="29" s="1"/>
  <c r="BO68" i="29"/>
  <c r="BW68" i="29" s="1"/>
  <c r="BX68" i="29" s="1"/>
  <c r="BY68" i="29" s="1"/>
  <c r="BO63" i="29"/>
  <c r="BW63" i="29" s="1"/>
  <c r="BX63" i="29" s="1"/>
  <c r="BY63" i="29" s="1"/>
  <c r="BO60" i="29"/>
  <c r="BW60" i="29" s="1"/>
  <c r="BX60" i="29" s="1"/>
  <c r="BY60" i="29" s="1"/>
  <c r="BO55" i="29"/>
  <c r="BW55" i="29" s="1"/>
  <c r="BX55" i="29" s="1"/>
  <c r="BY55" i="29" s="1"/>
  <c r="BO52" i="29"/>
  <c r="BW52" i="29" s="1"/>
  <c r="BX52" i="29" s="1"/>
  <c r="BY52" i="29" s="1"/>
  <c r="BO47" i="29"/>
  <c r="BW47" i="29" s="1"/>
  <c r="BX47" i="29" s="1"/>
  <c r="BY47" i="29" s="1"/>
  <c r="BO44" i="29"/>
  <c r="BW44" i="29" s="1"/>
  <c r="BX44" i="29" s="1"/>
  <c r="BY44" i="29" s="1"/>
  <c r="BO39" i="29"/>
  <c r="BW39" i="29" s="1"/>
  <c r="BX39" i="29" s="1"/>
  <c r="BY39" i="29" s="1"/>
  <c r="BO36" i="29"/>
  <c r="BW36" i="29" s="1"/>
  <c r="BX36" i="29" s="1"/>
  <c r="BY36" i="29" s="1"/>
  <c r="BO31" i="29"/>
  <c r="BW31" i="29" s="1"/>
  <c r="BX31" i="29" s="1"/>
  <c r="BY31" i="29" s="1"/>
  <c r="BO28" i="29"/>
  <c r="BW28" i="29" s="1"/>
  <c r="BX28" i="29" s="1"/>
  <c r="BY28" i="29" s="1"/>
  <c r="BO23" i="29"/>
  <c r="BW23" i="29" s="1"/>
  <c r="BX23" i="29" s="1"/>
  <c r="BY23" i="29" s="1"/>
  <c r="BO20" i="29"/>
  <c r="BW20" i="29" s="1"/>
  <c r="BX20" i="29" s="1"/>
  <c r="BY20" i="29" s="1"/>
  <c r="BO15" i="29"/>
  <c r="BW15" i="29" s="1"/>
  <c r="BX15" i="29" s="1"/>
  <c r="BY15" i="29" s="1"/>
  <c r="BO12" i="29"/>
  <c r="BW12" i="29" s="1"/>
  <c r="BX12" i="29" s="1"/>
  <c r="BY12" i="29" s="1"/>
  <c r="BO7" i="29"/>
  <c r="BW7" i="29" s="1"/>
  <c r="BX7" i="29" s="1"/>
  <c r="BY7" i="29" s="1"/>
  <c r="BO163" i="29"/>
  <c r="BW163" i="29" s="1"/>
  <c r="BX163" i="29" s="1"/>
  <c r="BY163" i="29" s="1"/>
  <c r="BO152" i="29"/>
  <c r="BW152" i="29" s="1"/>
  <c r="BX152" i="29" s="1"/>
  <c r="BY152" i="29" s="1"/>
  <c r="BO146" i="29"/>
  <c r="BW146" i="29" s="1"/>
  <c r="BX146" i="29" s="1"/>
  <c r="BY146" i="29" s="1"/>
  <c r="BO139" i="29"/>
  <c r="BW139" i="29" s="1"/>
  <c r="BX139" i="29" s="1"/>
  <c r="BY139" i="29" s="1"/>
  <c r="BO119" i="29"/>
  <c r="BW119" i="29" s="1"/>
  <c r="BX119" i="29" s="1"/>
  <c r="BY119" i="29" s="1"/>
  <c r="BO111" i="29"/>
  <c r="BW111" i="29" s="1"/>
  <c r="BX111" i="29" s="1"/>
  <c r="BY111" i="29" s="1"/>
  <c r="BO107" i="29"/>
  <c r="BW107" i="29" s="1"/>
  <c r="BX107" i="29" s="1"/>
  <c r="BY107" i="29" s="1"/>
  <c r="BO102" i="29"/>
  <c r="BW102" i="29" s="1"/>
  <c r="BX102" i="29" s="1"/>
  <c r="BY102" i="29" s="1"/>
  <c r="BO89" i="29"/>
  <c r="BW89" i="29" s="1"/>
  <c r="BX89" i="29" s="1"/>
  <c r="BY89" i="29" s="1"/>
  <c r="BO154" i="29"/>
  <c r="BW154" i="29" s="1"/>
  <c r="BX154" i="29" s="1"/>
  <c r="BY154" i="29" s="1"/>
  <c r="BO134" i="29"/>
  <c r="BW134" i="29" s="1"/>
  <c r="BX134" i="29" s="1"/>
  <c r="BY134" i="29" s="1"/>
  <c r="BO129" i="29"/>
  <c r="BW129" i="29" s="1"/>
  <c r="BX129" i="29" s="1"/>
  <c r="BY129" i="29" s="1"/>
  <c r="BO121" i="29"/>
  <c r="BW121" i="29" s="1"/>
  <c r="BX121" i="29" s="1"/>
  <c r="BY121" i="29" s="1"/>
  <c r="BO104" i="29"/>
  <c r="BW104" i="29" s="1"/>
  <c r="BX104" i="29" s="1"/>
  <c r="BY104" i="29" s="1"/>
  <c r="BO96" i="29"/>
  <c r="BW96" i="29" s="1"/>
  <c r="BX96" i="29" s="1"/>
  <c r="BY96" i="29" s="1"/>
  <c r="BO94" i="29"/>
  <c r="BW94" i="29" s="1"/>
  <c r="BX94" i="29" s="1"/>
  <c r="BY94" i="29" s="1"/>
  <c r="BO91" i="29"/>
  <c r="BW91" i="29" s="1"/>
  <c r="BX91" i="29" s="1"/>
  <c r="BY91" i="29" s="1"/>
  <c r="BO83" i="29"/>
  <c r="BW83" i="29" s="1"/>
  <c r="BX83" i="29" s="1"/>
  <c r="BY83" i="29" s="1"/>
  <c r="BO80" i="29"/>
  <c r="BW80" i="29" s="1"/>
  <c r="BX80" i="29" s="1"/>
  <c r="BY80" i="29" s="1"/>
  <c r="BO75" i="29"/>
  <c r="BW75" i="29" s="1"/>
  <c r="BX75" i="29" s="1"/>
  <c r="BY75" i="29" s="1"/>
  <c r="BO72" i="29"/>
  <c r="BW72" i="29" s="1"/>
  <c r="BX72" i="29" s="1"/>
  <c r="BY72" i="29" s="1"/>
  <c r="BO67" i="29"/>
  <c r="BW67" i="29" s="1"/>
  <c r="BX67" i="29" s="1"/>
  <c r="BY67" i="29" s="1"/>
  <c r="BO64" i="29"/>
  <c r="BW64" i="29" s="1"/>
  <c r="BX64" i="29" s="1"/>
  <c r="BY64" i="29" s="1"/>
  <c r="BO59" i="29"/>
  <c r="BW59" i="29" s="1"/>
  <c r="BX59" i="29" s="1"/>
  <c r="BY59" i="29" s="1"/>
  <c r="BO56" i="29"/>
  <c r="BW56" i="29" s="1"/>
  <c r="BX56" i="29" s="1"/>
  <c r="BY56" i="29" s="1"/>
  <c r="BO51" i="29"/>
  <c r="BW51" i="29" s="1"/>
  <c r="BX51" i="29" s="1"/>
  <c r="BY51" i="29" s="1"/>
  <c r="BO48" i="29"/>
  <c r="BW48" i="29" s="1"/>
  <c r="BX48" i="29" s="1"/>
  <c r="BY48" i="29" s="1"/>
  <c r="BO43" i="29"/>
  <c r="BW43" i="29" s="1"/>
  <c r="BX43" i="29" s="1"/>
  <c r="BY43" i="29" s="1"/>
  <c r="BO40" i="29"/>
  <c r="BW40" i="29" s="1"/>
  <c r="BX40" i="29" s="1"/>
  <c r="BY40" i="29" s="1"/>
  <c r="BO35" i="29"/>
  <c r="BW35" i="29" s="1"/>
  <c r="BX35" i="29" s="1"/>
  <c r="BY35" i="29" s="1"/>
  <c r="BO32" i="29"/>
  <c r="BW32" i="29" s="1"/>
  <c r="BX32" i="29" s="1"/>
  <c r="BY32" i="29" s="1"/>
  <c r="BO27" i="29"/>
  <c r="BW27" i="29" s="1"/>
  <c r="BX27" i="29" s="1"/>
  <c r="BY27" i="29" s="1"/>
  <c r="BO24" i="29"/>
  <c r="BW24" i="29" s="1"/>
  <c r="BX24" i="29" s="1"/>
  <c r="BY24" i="29" s="1"/>
  <c r="BO19" i="29"/>
  <c r="BW19" i="29" s="1"/>
  <c r="BX19" i="29" s="1"/>
  <c r="BY19" i="29" s="1"/>
  <c r="BO16" i="29"/>
  <c r="BW16" i="29" s="1"/>
  <c r="BX16" i="29" s="1"/>
  <c r="BY16" i="29" s="1"/>
  <c r="BO11" i="29"/>
  <c r="BW11" i="29" s="1"/>
  <c r="BX11" i="29" s="1"/>
  <c r="BY11" i="29" s="1"/>
  <c r="BO8" i="29"/>
  <c r="BW8" i="29" s="1"/>
  <c r="BX8" i="29" s="1"/>
  <c r="BY8" i="29" s="1"/>
  <c r="BO18" i="29"/>
  <c r="BW18" i="29" s="1"/>
  <c r="BX18" i="29" s="1"/>
  <c r="BY18" i="29" s="1"/>
  <c r="BO34" i="29"/>
  <c r="BW34" i="29" s="1"/>
  <c r="BX34" i="29" s="1"/>
  <c r="BY34" i="29" s="1"/>
  <c r="BO50" i="29"/>
  <c r="BW50" i="29" s="1"/>
  <c r="BX50" i="29" s="1"/>
  <c r="BY50" i="29" s="1"/>
  <c r="BO66" i="29"/>
  <c r="BW66" i="29" s="1"/>
  <c r="BX66" i="29" s="1"/>
  <c r="BY66" i="29" s="1"/>
  <c r="BO82" i="29"/>
  <c r="BW82" i="29" s="1"/>
  <c r="BX82" i="29" s="1"/>
  <c r="BY82" i="29" s="1"/>
  <c r="BO93" i="29"/>
  <c r="BW93" i="29" s="1"/>
  <c r="BX93" i="29" s="1"/>
  <c r="BY93" i="29" s="1"/>
  <c r="BO109" i="29"/>
  <c r="BW109" i="29" s="1"/>
  <c r="BX109" i="29" s="1"/>
  <c r="BY109" i="29" s="1"/>
  <c r="BO125" i="29"/>
  <c r="BW125" i="29" s="1"/>
  <c r="BX125" i="29" s="1"/>
  <c r="BY125" i="29" s="1"/>
  <c r="BO141" i="29"/>
  <c r="BW141" i="29" s="1"/>
  <c r="BX141" i="29" s="1"/>
  <c r="BY141" i="29" s="1"/>
  <c r="BO157" i="29"/>
  <c r="BW157" i="29" s="1"/>
  <c r="BX157" i="29" s="1"/>
  <c r="BY157" i="29" s="1"/>
  <c r="BO6" i="29"/>
  <c r="BO22" i="29"/>
  <c r="BW22" i="29" s="1"/>
  <c r="BX22" i="29" s="1"/>
  <c r="BY22" i="29" s="1"/>
  <c r="BO38" i="29"/>
  <c r="BW38" i="29" s="1"/>
  <c r="BX38" i="29" s="1"/>
  <c r="BY38" i="29" s="1"/>
  <c r="BO54" i="29"/>
  <c r="BW54" i="29" s="1"/>
  <c r="BX54" i="29" s="1"/>
  <c r="BY54" i="29" s="1"/>
  <c r="BO70" i="29"/>
  <c r="BW70" i="29" s="1"/>
  <c r="BX70" i="29" s="1"/>
  <c r="BY70" i="29" s="1"/>
  <c r="BO84" i="29"/>
  <c r="BW84" i="29" s="1"/>
  <c r="BX84" i="29" s="1"/>
  <c r="BY84" i="29" s="1"/>
  <c r="BO100" i="29"/>
  <c r="BW100" i="29" s="1"/>
  <c r="BX100" i="29" s="1"/>
  <c r="BY100" i="29" s="1"/>
  <c r="BO116" i="29"/>
  <c r="BW116" i="29" s="1"/>
  <c r="BX116" i="29" s="1"/>
  <c r="BY116" i="29" s="1"/>
  <c r="BO132" i="29"/>
  <c r="BW132" i="29" s="1"/>
  <c r="BX132" i="29" s="1"/>
  <c r="BY132" i="29" s="1"/>
  <c r="BO148" i="29"/>
  <c r="BW148" i="29" s="1"/>
  <c r="BX148" i="29" s="1"/>
  <c r="BY148" i="29" s="1"/>
  <c r="BO164" i="29"/>
  <c r="BW164" i="29" s="1"/>
  <c r="BX164" i="29" s="1"/>
  <c r="BY164" i="29" s="1"/>
  <c r="BO10" i="29"/>
  <c r="BW10" i="29" s="1"/>
  <c r="BX10" i="29" s="1"/>
  <c r="BY10" i="29" s="1"/>
  <c r="BO26" i="29"/>
  <c r="BW26" i="29" s="1"/>
  <c r="BX26" i="29" s="1"/>
  <c r="BY26" i="29" s="1"/>
  <c r="BO42" i="29"/>
  <c r="BW42" i="29" s="1"/>
  <c r="BX42" i="29" s="1"/>
  <c r="BY42" i="29" s="1"/>
  <c r="BO58" i="29"/>
  <c r="BW58" i="29" s="1"/>
  <c r="BX58" i="29" s="1"/>
  <c r="BY58" i="29" s="1"/>
  <c r="BO74" i="29"/>
  <c r="BW74" i="29" s="1"/>
  <c r="BX74" i="29" s="1"/>
  <c r="BY74" i="29" s="1"/>
  <c r="BO85" i="29"/>
  <c r="BW85" i="29" s="1"/>
  <c r="BX85" i="29" s="1"/>
  <c r="BY85" i="29" s="1"/>
  <c r="BO101" i="29"/>
  <c r="BW101" i="29" s="1"/>
  <c r="BX101" i="29" s="1"/>
  <c r="BY101" i="29" s="1"/>
  <c r="BO117" i="29"/>
  <c r="BW117" i="29" s="1"/>
  <c r="BX117" i="29" s="1"/>
  <c r="BY117" i="29" s="1"/>
  <c r="BO133" i="29"/>
  <c r="BW133" i="29" s="1"/>
  <c r="BX133" i="29" s="1"/>
  <c r="BY133" i="29" s="1"/>
  <c r="BO149" i="29"/>
  <c r="BW149" i="29" s="1"/>
  <c r="BX149" i="29" s="1"/>
  <c r="BY149" i="29" s="1"/>
  <c r="BO14" i="29"/>
  <c r="BW14" i="29" s="1"/>
  <c r="BX14" i="29" s="1"/>
  <c r="BY14" i="29" s="1"/>
  <c r="BO30" i="29"/>
  <c r="BW30" i="29" s="1"/>
  <c r="BX30" i="29" s="1"/>
  <c r="BY30" i="29" s="1"/>
  <c r="BO46" i="29"/>
  <c r="BW46" i="29" s="1"/>
  <c r="BX46" i="29" s="1"/>
  <c r="BY46" i="29" s="1"/>
  <c r="BO62" i="29"/>
  <c r="BW62" i="29" s="1"/>
  <c r="BX62" i="29" s="1"/>
  <c r="BY62" i="29" s="1"/>
  <c r="BO78" i="29"/>
  <c r="BW78" i="29" s="1"/>
  <c r="BX78" i="29" s="1"/>
  <c r="BY78" i="29" s="1"/>
  <c r="BO92" i="29"/>
  <c r="BW92" i="29" s="1"/>
  <c r="BX92" i="29" s="1"/>
  <c r="BY92" i="29" s="1"/>
  <c r="BO108" i="29"/>
  <c r="BW108" i="29" s="1"/>
  <c r="BX108" i="29" s="1"/>
  <c r="BY108" i="29" s="1"/>
  <c r="BO124" i="29"/>
  <c r="BW124" i="29" s="1"/>
  <c r="BX124" i="29" s="1"/>
  <c r="BY124" i="29" s="1"/>
  <c r="BO140" i="29"/>
  <c r="BW140" i="29" s="1"/>
  <c r="BX140" i="29" s="1"/>
  <c r="BY140" i="29" s="1"/>
  <c r="BO156" i="29"/>
  <c r="BW156" i="29" s="1"/>
  <c r="BX156" i="29" s="1"/>
  <c r="BY156" i="29" s="1"/>
  <c r="BO170" i="27"/>
  <c r="BV170" i="27" s="1"/>
  <c r="BW170" i="27" s="1"/>
  <c r="BX170" i="27" s="1"/>
  <c r="BY170" i="27" s="1"/>
  <c r="BO166" i="27"/>
  <c r="BV166" i="27" s="1"/>
  <c r="BW166" i="27" s="1"/>
  <c r="BX166" i="27" s="1"/>
  <c r="BY166" i="27" s="1"/>
  <c r="BO162" i="27"/>
  <c r="BV162" i="27" s="1"/>
  <c r="BW162" i="27" s="1"/>
  <c r="BX162" i="27" s="1"/>
  <c r="BY162" i="27" s="1"/>
  <c r="BO158" i="27"/>
  <c r="BV158" i="27" s="1"/>
  <c r="BW158" i="27" s="1"/>
  <c r="BX158" i="27" s="1"/>
  <c r="BY158" i="27" s="1"/>
  <c r="BO154" i="27"/>
  <c r="BV154" i="27" s="1"/>
  <c r="BW154" i="27" s="1"/>
  <c r="BX154" i="27" s="1"/>
  <c r="BY154" i="27" s="1"/>
  <c r="BO150" i="27"/>
  <c r="BV150" i="27" s="1"/>
  <c r="BW150" i="27" s="1"/>
  <c r="BX150" i="27" s="1"/>
  <c r="BY150" i="27" s="1"/>
  <c r="BO146" i="27"/>
  <c r="BV146" i="27" s="1"/>
  <c r="BW146" i="27" s="1"/>
  <c r="BX146" i="27" s="1"/>
  <c r="BY146" i="27" s="1"/>
  <c r="BO142" i="27"/>
  <c r="BV142" i="27" s="1"/>
  <c r="BW142" i="27" s="1"/>
  <c r="BX142" i="27" s="1"/>
  <c r="BY142" i="27" s="1"/>
  <c r="BO138" i="27"/>
  <c r="BV138" i="27" s="1"/>
  <c r="BW138" i="27" s="1"/>
  <c r="BX138" i="27" s="1"/>
  <c r="BY138" i="27" s="1"/>
  <c r="BO134" i="27"/>
  <c r="BV134" i="27" s="1"/>
  <c r="BW134" i="27" s="1"/>
  <c r="BX134" i="27" s="1"/>
  <c r="BY134" i="27" s="1"/>
  <c r="BO130" i="27"/>
  <c r="BV130" i="27" s="1"/>
  <c r="BW130" i="27" s="1"/>
  <c r="BX130" i="27" s="1"/>
  <c r="BY130" i="27" s="1"/>
  <c r="BO126" i="27"/>
  <c r="BV126" i="27" s="1"/>
  <c r="BW126" i="27" s="1"/>
  <c r="BX126" i="27" s="1"/>
  <c r="BY126" i="27" s="1"/>
  <c r="BO122" i="27"/>
  <c r="BV122" i="27" s="1"/>
  <c r="BW122" i="27" s="1"/>
  <c r="BX122" i="27" s="1"/>
  <c r="BY122" i="27" s="1"/>
  <c r="BO118" i="27"/>
  <c r="BV118" i="27" s="1"/>
  <c r="BW118" i="27" s="1"/>
  <c r="BX118" i="27" s="1"/>
  <c r="BY118" i="27" s="1"/>
  <c r="BO114" i="27"/>
  <c r="BV114" i="27" s="1"/>
  <c r="BW114" i="27" s="1"/>
  <c r="BX114" i="27" s="1"/>
  <c r="BY114" i="27" s="1"/>
  <c r="BO110" i="27"/>
  <c r="BV110" i="27" s="1"/>
  <c r="BW110" i="27" s="1"/>
  <c r="BX110" i="27" s="1"/>
  <c r="BY110" i="27" s="1"/>
  <c r="BO106" i="27"/>
  <c r="BV106" i="27" s="1"/>
  <c r="BW106" i="27" s="1"/>
  <c r="BX106" i="27" s="1"/>
  <c r="BY106" i="27" s="1"/>
  <c r="BO102" i="27"/>
  <c r="BV102" i="27" s="1"/>
  <c r="BW102" i="27" s="1"/>
  <c r="BX102" i="27" s="1"/>
  <c r="BY102" i="27" s="1"/>
  <c r="BO98" i="27"/>
  <c r="BV98" i="27" s="1"/>
  <c r="BW98" i="27" s="1"/>
  <c r="BX98" i="27" s="1"/>
  <c r="BY98" i="27" s="1"/>
  <c r="BO94" i="27"/>
  <c r="BV94" i="27" s="1"/>
  <c r="BW94" i="27" s="1"/>
  <c r="BX94" i="27" s="1"/>
  <c r="BY94" i="27" s="1"/>
  <c r="BO90" i="27"/>
  <c r="BV90" i="27" s="1"/>
  <c r="BW90" i="27" s="1"/>
  <c r="BX90" i="27" s="1"/>
  <c r="BY90" i="27" s="1"/>
  <c r="BO86" i="27"/>
  <c r="BV86" i="27" s="1"/>
  <c r="BW86" i="27" s="1"/>
  <c r="BX86" i="27" s="1"/>
  <c r="BY86" i="27" s="1"/>
  <c r="BO82" i="27"/>
  <c r="BV82" i="27" s="1"/>
  <c r="BW82" i="27" s="1"/>
  <c r="BX82" i="27" s="1"/>
  <c r="BY82" i="27" s="1"/>
  <c r="BO78" i="27"/>
  <c r="BV78" i="27" s="1"/>
  <c r="BW78" i="27" s="1"/>
  <c r="BX78" i="27" s="1"/>
  <c r="BY78" i="27" s="1"/>
  <c r="BO74" i="27"/>
  <c r="BV74" i="27" s="1"/>
  <c r="BW74" i="27" s="1"/>
  <c r="BX74" i="27" s="1"/>
  <c r="BY74" i="27" s="1"/>
  <c r="BO70" i="27"/>
  <c r="BV70" i="27" s="1"/>
  <c r="BW70" i="27" s="1"/>
  <c r="BX70" i="27" s="1"/>
  <c r="BY70" i="27" s="1"/>
  <c r="BO66" i="27"/>
  <c r="BV66" i="27" s="1"/>
  <c r="BW66" i="27" s="1"/>
  <c r="BX66" i="27" s="1"/>
  <c r="BY66" i="27" s="1"/>
  <c r="BO62" i="27"/>
  <c r="BV62" i="27" s="1"/>
  <c r="BW62" i="27" s="1"/>
  <c r="BX62" i="27" s="1"/>
  <c r="BY62" i="27" s="1"/>
  <c r="BO58" i="27"/>
  <c r="BV58" i="27" s="1"/>
  <c r="BW58" i="27" s="1"/>
  <c r="BX58" i="27" s="1"/>
  <c r="BY58" i="27" s="1"/>
  <c r="BO54" i="27"/>
  <c r="BV54" i="27" s="1"/>
  <c r="BW54" i="27" s="1"/>
  <c r="BX54" i="27" s="1"/>
  <c r="BY54" i="27" s="1"/>
  <c r="BO50" i="27"/>
  <c r="BV50" i="27" s="1"/>
  <c r="BW50" i="27" s="1"/>
  <c r="BX50" i="27" s="1"/>
  <c r="BY50" i="27" s="1"/>
  <c r="BO46" i="27"/>
  <c r="BV46" i="27" s="1"/>
  <c r="BW46" i="27" s="1"/>
  <c r="BX46" i="27" s="1"/>
  <c r="BY46" i="27" s="1"/>
  <c r="BO42" i="27"/>
  <c r="BV42" i="27" s="1"/>
  <c r="BW42" i="27" s="1"/>
  <c r="BX42" i="27" s="1"/>
  <c r="BY42" i="27" s="1"/>
  <c r="BO38" i="27"/>
  <c r="BV38" i="27" s="1"/>
  <c r="BW38" i="27" s="1"/>
  <c r="BX38" i="27" s="1"/>
  <c r="BY38" i="27" s="1"/>
  <c r="BO34" i="27"/>
  <c r="BV34" i="27" s="1"/>
  <c r="BW34" i="27" s="1"/>
  <c r="BX34" i="27" s="1"/>
  <c r="BY34" i="27" s="1"/>
  <c r="BO30" i="27"/>
  <c r="BV30" i="27" s="1"/>
  <c r="BW30" i="27" s="1"/>
  <c r="BX30" i="27" s="1"/>
  <c r="BY30" i="27" s="1"/>
  <c r="BO26" i="27"/>
  <c r="BV26" i="27" s="1"/>
  <c r="BW26" i="27" s="1"/>
  <c r="BX26" i="27" s="1"/>
  <c r="BY26" i="27" s="1"/>
  <c r="BO22" i="27"/>
  <c r="BV22" i="27" s="1"/>
  <c r="BW22" i="27" s="1"/>
  <c r="BX22" i="27" s="1"/>
  <c r="BY22" i="27" s="1"/>
  <c r="BO18" i="27"/>
  <c r="BV18" i="27" s="1"/>
  <c r="BW18" i="27" s="1"/>
  <c r="BX18" i="27" s="1"/>
  <c r="BY18" i="27" s="1"/>
  <c r="BO14" i="27"/>
  <c r="BV14" i="27" s="1"/>
  <c r="BW14" i="27" s="1"/>
  <c r="BX14" i="27" s="1"/>
  <c r="BY14" i="27" s="1"/>
  <c r="BO9" i="27"/>
  <c r="BV9" i="27" s="1"/>
  <c r="BW9" i="27" s="1"/>
  <c r="BX9" i="27" s="1"/>
  <c r="BY9" i="27" s="1"/>
  <c r="BO13" i="27"/>
  <c r="BV13" i="27" s="1"/>
  <c r="BW13" i="27" s="1"/>
  <c r="BX13" i="27" s="1"/>
  <c r="BY13" i="27" s="1"/>
  <c r="BO169" i="27"/>
  <c r="BV169" i="27" s="1"/>
  <c r="BW169" i="27" s="1"/>
  <c r="BX169" i="27" s="1"/>
  <c r="BY169" i="27" s="1"/>
  <c r="BO165" i="27"/>
  <c r="BV165" i="27" s="1"/>
  <c r="BW165" i="27" s="1"/>
  <c r="BX165" i="27" s="1"/>
  <c r="BY165" i="27" s="1"/>
  <c r="BO161" i="27"/>
  <c r="BV161" i="27" s="1"/>
  <c r="BW161" i="27" s="1"/>
  <c r="BX161" i="27" s="1"/>
  <c r="BY161" i="27" s="1"/>
  <c r="BO157" i="27"/>
  <c r="BV157" i="27" s="1"/>
  <c r="BW157" i="27" s="1"/>
  <c r="BX157" i="27" s="1"/>
  <c r="BY157" i="27" s="1"/>
  <c r="BO153" i="27"/>
  <c r="BV153" i="27" s="1"/>
  <c r="BW153" i="27" s="1"/>
  <c r="BX153" i="27" s="1"/>
  <c r="BY153" i="27" s="1"/>
  <c r="BO149" i="27"/>
  <c r="BV149" i="27" s="1"/>
  <c r="BW149" i="27" s="1"/>
  <c r="BX149" i="27" s="1"/>
  <c r="BY149" i="27" s="1"/>
  <c r="BO145" i="27"/>
  <c r="BV145" i="27" s="1"/>
  <c r="BW145" i="27" s="1"/>
  <c r="BX145" i="27" s="1"/>
  <c r="BY145" i="27" s="1"/>
  <c r="BO141" i="27"/>
  <c r="BV141" i="27" s="1"/>
  <c r="BW141" i="27" s="1"/>
  <c r="BX141" i="27" s="1"/>
  <c r="BY141" i="27" s="1"/>
  <c r="BO137" i="27"/>
  <c r="BV137" i="27" s="1"/>
  <c r="BW137" i="27" s="1"/>
  <c r="BX137" i="27" s="1"/>
  <c r="BY137" i="27" s="1"/>
  <c r="BO133" i="27"/>
  <c r="BV133" i="27" s="1"/>
  <c r="BW133" i="27" s="1"/>
  <c r="BX133" i="27" s="1"/>
  <c r="BY133" i="27" s="1"/>
  <c r="BO129" i="27"/>
  <c r="BV129" i="27" s="1"/>
  <c r="BW129" i="27" s="1"/>
  <c r="BX129" i="27" s="1"/>
  <c r="BY129" i="27" s="1"/>
  <c r="BO125" i="27"/>
  <c r="BV125" i="27" s="1"/>
  <c r="BW125" i="27" s="1"/>
  <c r="BX125" i="27" s="1"/>
  <c r="BY125" i="27" s="1"/>
  <c r="BO121" i="27"/>
  <c r="BV121" i="27" s="1"/>
  <c r="BW121" i="27" s="1"/>
  <c r="BX121" i="27" s="1"/>
  <c r="BY121" i="27" s="1"/>
  <c r="BO117" i="27"/>
  <c r="BV117" i="27" s="1"/>
  <c r="BW117" i="27" s="1"/>
  <c r="BX117" i="27" s="1"/>
  <c r="BY117" i="27" s="1"/>
  <c r="BO113" i="27"/>
  <c r="BV113" i="27" s="1"/>
  <c r="BW113" i="27" s="1"/>
  <c r="BX113" i="27" s="1"/>
  <c r="BY113" i="27" s="1"/>
  <c r="BO109" i="27"/>
  <c r="BV109" i="27" s="1"/>
  <c r="BW109" i="27" s="1"/>
  <c r="BX109" i="27" s="1"/>
  <c r="BY109" i="27" s="1"/>
  <c r="BO105" i="27"/>
  <c r="BV105" i="27" s="1"/>
  <c r="BW105" i="27" s="1"/>
  <c r="BX105" i="27" s="1"/>
  <c r="BY105" i="27" s="1"/>
  <c r="BO101" i="27"/>
  <c r="BV101" i="27" s="1"/>
  <c r="BW101" i="27" s="1"/>
  <c r="BX101" i="27" s="1"/>
  <c r="BY101" i="27" s="1"/>
  <c r="BO97" i="27"/>
  <c r="BV97" i="27" s="1"/>
  <c r="BW97" i="27" s="1"/>
  <c r="BX97" i="27" s="1"/>
  <c r="BY97" i="27" s="1"/>
  <c r="BO93" i="27"/>
  <c r="BV93" i="27" s="1"/>
  <c r="BW93" i="27" s="1"/>
  <c r="BX93" i="27" s="1"/>
  <c r="BY93" i="27" s="1"/>
  <c r="BO89" i="27"/>
  <c r="BV89" i="27" s="1"/>
  <c r="BW89" i="27" s="1"/>
  <c r="BX89" i="27" s="1"/>
  <c r="BY89" i="27" s="1"/>
  <c r="BO85" i="27"/>
  <c r="BV85" i="27" s="1"/>
  <c r="BW85" i="27" s="1"/>
  <c r="BX85" i="27" s="1"/>
  <c r="BY85" i="27" s="1"/>
  <c r="BO81" i="27"/>
  <c r="BV81" i="27" s="1"/>
  <c r="BW81" i="27" s="1"/>
  <c r="BX81" i="27" s="1"/>
  <c r="BY81" i="27" s="1"/>
  <c r="BO77" i="27"/>
  <c r="BV77" i="27" s="1"/>
  <c r="BW77" i="27" s="1"/>
  <c r="BX77" i="27" s="1"/>
  <c r="BY77" i="27" s="1"/>
  <c r="BO73" i="27"/>
  <c r="BV73" i="27" s="1"/>
  <c r="BW73" i="27" s="1"/>
  <c r="BX73" i="27" s="1"/>
  <c r="BY73" i="27" s="1"/>
  <c r="BO69" i="27"/>
  <c r="BV69" i="27" s="1"/>
  <c r="BW69" i="27" s="1"/>
  <c r="BX69" i="27" s="1"/>
  <c r="BY69" i="27" s="1"/>
  <c r="BO65" i="27"/>
  <c r="BV65" i="27" s="1"/>
  <c r="BW65" i="27" s="1"/>
  <c r="BX65" i="27" s="1"/>
  <c r="BY65" i="27" s="1"/>
  <c r="BO61" i="27"/>
  <c r="BV61" i="27" s="1"/>
  <c r="BW61" i="27" s="1"/>
  <c r="BX61" i="27" s="1"/>
  <c r="BY61" i="27" s="1"/>
  <c r="BO57" i="27"/>
  <c r="BV57" i="27" s="1"/>
  <c r="BW57" i="27" s="1"/>
  <c r="BX57" i="27" s="1"/>
  <c r="BY57" i="27" s="1"/>
  <c r="BO53" i="27"/>
  <c r="BV53" i="27" s="1"/>
  <c r="BW53" i="27" s="1"/>
  <c r="BX53" i="27" s="1"/>
  <c r="BY53" i="27" s="1"/>
  <c r="BO49" i="27"/>
  <c r="BV49" i="27" s="1"/>
  <c r="BW49" i="27" s="1"/>
  <c r="BX49" i="27" s="1"/>
  <c r="BY49" i="27" s="1"/>
  <c r="BO45" i="27"/>
  <c r="BV45" i="27" s="1"/>
  <c r="BW45" i="27" s="1"/>
  <c r="BX45" i="27" s="1"/>
  <c r="BY45" i="27" s="1"/>
  <c r="BO41" i="27"/>
  <c r="BV41" i="27" s="1"/>
  <c r="BW41" i="27" s="1"/>
  <c r="BX41" i="27" s="1"/>
  <c r="BY41" i="27" s="1"/>
  <c r="BO37" i="27"/>
  <c r="BV37" i="27" s="1"/>
  <c r="BW37" i="27" s="1"/>
  <c r="BX37" i="27" s="1"/>
  <c r="BY37" i="27" s="1"/>
  <c r="BO33" i="27"/>
  <c r="BV33" i="27" s="1"/>
  <c r="BW33" i="27" s="1"/>
  <c r="BX33" i="27" s="1"/>
  <c r="BY33" i="27" s="1"/>
  <c r="BO29" i="27"/>
  <c r="BV29" i="27" s="1"/>
  <c r="BW29" i="27" s="1"/>
  <c r="BX29" i="27" s="1"/>
  <c r="BY29" i="27" s="1"/>
  <c r="BO25" i="27"/>
  <c r="BV25" i="27" s="1"/>
  <c r="BW25" i="27" s="1"/>
  <c r="BX25" i="27" s="1"/>
  <c r="BY25" i="27" s="1"/>
  <c r="BO21" i="27"/>
  <c r="BV21" i="27" s="1"/>
  <c r="BW21" i="27" s="1"/>
  <c r="BX21" i="27" s="1"/>
  <c r="BY21" i="27" s="1"/>
  <c r="BO17" i="27"/>
  <c r="BV17" i="27" s="1"/>
  <c r="BW17" i="27" s="1"/>
  <c r="BX17" i="27" s="1"/>
  <c r="BY17" i="27" s="1"/>
  <c r="BO6" i="27"/>
  <c r="BO10" i="27"/>
  <c r="BV10" i="27" s="1"/>
  <c r="BW10" i="27" s="1"/>
  <c r="BX10" i="27" s="1"/>
  <c r="BY10" i="27" s="1"/>
  <c r="BO168" i="27"/>
  <c r="BV168" i="27" s="1"/>
  <c r="BW168" i="27" s="1"/>
  <c r="BX168" i="27" s="1"/>
  <c r="BY168" i="27" s="1"/>
  <c r="BO164" i="27"/>
  <c r="BV164" i="27" s="1"/>
  <c r="BW164" i="27" s="1"/>
  <c r="BX164" i="27" s="1"/>
  <c r="BY164" i="27" s="1"/>
  <c r="BO160" i="27"/>
  <c r="BV160" i="27" s="1"/>
  <c r="BW160" i="27" s="1"/>
  <c r="BX160" i="27" s="1"/>
  <c r="BY160" i="27" s="1"/>
  <c r="BO156" i="27"/>
  <c r="BV156" i="27" s="1"/>
  <c r="BW156" i="27" s="1"/>
  <c r="BX156" i="27" s="1"/>
  <c r="BY156" i="27" s="1"/>
  <c r="BO152" i="27"/>
  <c r="BV152" i="27" s="1"/>
  <c r="BW152" i="27" s="1"/>
  <c r="BX152" i="27" s="1"/>
  <c r="BY152" i="27" s="1"/>
  <c r="BO148" i="27"/>
  <c r="BV148" i="27" s="1"/>
  <c r="BW148" i="27" s="1"/>
  <c r="BX148" i="27" s="1"/>
  <c r="BY148" i="27" s="1"/>
  <c r="BO144" i="27"/>
  <c r="BV144" i="27" s="1"/>
  <c r="BW144" i="27" s="1"/>
  <c r="BX144" i="27" s="1"/>
  <c r="BY144" i="27" s="1"/>
  <c r="BO140" i="27"/>
  <c r="BV140" i="27" s="1"/>
  <c r="BW140" i="27" s="1"/>
  <c r="BX140" i="27" s="1"/>
  <c r="BY140" i="27" s="1"/>
  <c r="BO136" i="27"/>
  <c r="BV136" i="27" s="1"/>
  <c r="BW136" i="27" s="1"/>
  <c r="BX136" i="27" s="1"/>
  <c r="BY136" i="27" s="1"/>
  <c r="BO132" i="27"/>
  <c r="BV132" i="27" s="1"/>
  <c r="BW132" i="27" s="1"/>
  <c r="BX132" i="27" s="1"/>
  <c r="BY132" i="27" s="1"/>
  <c r="BO128" i="27"/>
  <c r="BV128" i="27" s="1"/>
  <c r="BW128" i="27" s="1"/>
  <c r="BX128" i="27" s="1"/>
  <c r="BY128" i="27" s="1"/>
  <c r="BO124" i="27"/>
  <c r="BV124" i="27" s="1"/>
  <c r="BW124" i="27" s="1"/>
  <c r="BX124" i="27" s="1"/>
  <c r="BY124" i="27" s="1"/>
  <c r="BO120" i="27"/>
  <c r="BV120" i="27" s="1"/>
  <c r="BW120" i="27" s="1"/>
  <c r="BX120" i="27" s="1"/>
  <c r="BY120" i="27" s="1"/>
  <c r="BO116" i="27"/>
  <c r="BV116" i="27" s="1"/>
  <c r="BW116" i="27" s="1"/>
  <c r="BX116" i="27" s="1"/>
  <c r="BY116" i="27" s="1"/>
  <c r="BO112" i="27"/>
  <c r="BV112" i="27" s="1"/>
  <c r="BW112" i="27" s="1"/>
  <c r="BX112" i="27" s="1"/>
  <c r="BY112" i="27" s="1"/>
  <c r="BO108" i="27"/>
  <c r="BV108" i="27" s="1"/>
  <c r="BW108" i="27" s="1"/>
  <c r="BX108" i="27" s="1"/>
  <c r="BY108" i="27" s="1"/>
  <c r="BO104" i="27"/>
  <c r="BV104" i="27" s="1"/>
  <c r="BW104" i="27" s="1"/>
  <c r="BX104" i="27" s="1"/>
  <c r="BY104" i="27" s="1"/>
  <c r="BO100" i="27"/>
  <c r="BV100" i="27" s="1"/>
  <c r="BW100" i="27" s="1"/>
  <c r="BX100" i="27" s="1"/>
  <c r="BY100" i="27" s="1"/>
  <c r="BO96" i="27"/>
  <c r="BV96" i="27" s="1"/>
  <c r="BW96" i="27" s="1"/>
  <c r="BX96" i="27" s="1"/>
  <c r="BY96" i="27" s="1"/>
  <c r="BO92" i="27"/>
  <c r="BV92" i="27" s="1"/>
  <c r="BW92" i="27" s="1"/>
  <c r="BX92" i="27" s="1"/>
  <c r="BY92" i="27" s="1"/>
  <c r="BO88" i="27"/>
  <c r="BV88" i="27" s="1"/>
  <c r="BW88" i="27" s="1"/>
  <c r="BX88" i="27" s="1"/>
  <c r="BY88" i="27" s="1"/>
  <c r="BO84" i="27"/>
  <c r="BV84" i="27" s="1"/>
  <c r="BW84" i="27" s="1"/>
  <c r="BX84" i="27" s="1"/>
  <c r="BY84" i="27" s="1"/>
  <c r="BO80" i="27"/>
  <c r="BV80" i="27" s="1"/>
  <c r="BW80" i="27" s="1"/>
  <c r="BX80" i="27" s="1"/>
  <c r="BY80" i="27" s="1"/>
  <c r="BO76" i="27"/>
  <c r="BV76" i="27" s="1"/>
  <c r="BW76" i="27" s="1"/>
  <c r="BX76" i="27" s="1"/>
  <c r="BY76" i="27" s="1"/>
  <c r="BO72" i="27"/>
  <c r="BV72" i="27" s="1"/>
  <c r="BW72" i="27" s="1"/>
  <c r="BX72" i="27" s="1"/>
  <c r="BY72" i="27" s="1"/>
  <c r="BO68" i="27"/>
  <c r="BV68" i="27" s="1"/>
  <c r="BW68" i="27" s="1"/>
  <c r="BX68" i="27" s="1"/>
  <c r="BY68" i="27" s="1"/>
  <c r="BO64" i="27"/>
  <c r="BV64" i="27" s="1"/>
  <c r="BW64" i="27" s="1"/>
  <c r="BX64" i="27" s="1"/>
  <c r="BY64" i="27" s="1"/>
  <c r="BO60" i="27"/>
  <c r="BV60" i="27" s="1"/>
  <c r="BW60" i="27" s="1"/>
  <c r="BX60" i="27" s="1"/>
  <c r="BY60" i="27" s="1"/>
  <c r="BO56" i="27"/>
  <c r="BV56" i="27" s="1"/>
  <c r="BW56" i="27" s="1"/>
  <c r="BX56" i="27" s="1"/>
  <c r="BY56" i="27" s="1"/>
  <c r="BO52" i="27"/>
  <c r="BV52" i="27" s="1"/>
  <c r="BW52" i="27" s="1"/>
  <c r="BX52" i="27" s="1"/>
  <c r="BY52" i="27" s="1"/>
  <c r="BO48" i="27"/>
  <c r="BV48" i="27" s="1"/>
  <c r="BW48" i="27" s="1"/>
  <c r="BX48" i="27" s="1"/>
  <c r="BY48" i="27" s="1"/>
  <c r="BO44" i="27"/>
  <c r="BV44" i="27" s="1"/>
  <c r="BW44" i="27" s="1"/>
  <c r="BX44" i="27" s="1"/>
  <c r="BY44" i="27" s="1"/>
  <c r="BO40" i="27"/>
  <c r="BV40" i="27" s="1"/>
  <c r="BW40" i="27" s="1"/>
  <c r="BX40" i="27" s="1"/>
  <c r="BY40" i="27" s="1"/>
  <c r="BO36" i="27"/>
  <c r="BV36" i="27" s="1"/>
  <c r="BW36" i="27" s="1"/>
  <c r="BX36" i="27" s="1"/>
  <c r="BY36" i="27" s="1"/>
  <c r="BO32" i="27"/>
  <c r="BV32" i="27" s="1"/>
  <c r="BW32" i="27" s="1"/>
  <c r="BX32" i="27" s="1"/>
  <c r="BY32" i="27" s="1"/>
  <c r="BO28" i="27"/>
  <c r="BV28" i="27" s="1"/>
  <c r="BW28" i="27" s="1"/>
  <c r="BX28" i="27" s="1"/>
  <c r="BY28" i="27" s="1"/>
  <c r="BO24" i="27"/>
  <c r="BV24" i="27" s="1"/>
  <c r="BW24" i="27" s="1"/>
  <c r="BX24" i="27" s="1"/>
  <c r="BY24" i="27" s="1"/>
  <c r="BO20" i="27"/>
  <c r="BV20" i="27" s="1"/>
  <c r="BW20" i="27" s="1"/>
  <c r="BX20" i="27" s="1"/>
  <c r="BY20" i="27" s="1"/>
  <c r="BO16" i="27"/>
  <c r="BV16" i="27" s="1"/>
  <c r="BW16" i="27" s="1"/>
  <c r="BX16" i="27" s="1"/>
  <c r="BY16" i="27" s="1"/>
  <c r="BO7" i="27"/>
  <c r="BV7" i="27" s="1"/>
  <c r="BW7" i="27" s="1"/>
  <c r="BX7" i="27" s="1"/>
  <c r="BY7" i="27" s="1"/>
  <c r="BO11" i="27"/>
  <c r="BV11" i="27" s="1"/>
  <c r="BW11" i="27" s="1"/>
  <c r="BX11" i="27" s="1"/>
  <c r="BY11" i="27" s="1"/>
  <c r="BO167" i="27"/>
  <c r="BV167" i="27" s="1"/>
  <c r="BW167" i="27" s="1"/>
  <c r="BX167" i="27" s="1"/>
  <c r="BY167" i="27" s="1"/>
  <c r="BO163" i="27"/>
  <c r="BV163" i="27" s="1"/>
  <c r="BW163" i="27" s="1"/>
  <c r="BX163" i="27" s="1"/>
  <c r="BY163" i="27" s="1"/>
  <c r="BO155" i="27"/>
  <c r="BV155" i="27" s="1"/>
  <c r="BW155" i="27" s="1"/>
  <c r="BX155" i="27" s="1"/>
  <c r="BY155" i="27" s="1"/>
  <c r="BO139" i="27"/>
  <c r="BV139" i="27" s="1"/>
  <c r="BW139" i="27" s="1"/>
  <c r="BX139" i="27" s="1"/>
  <c r="BY139" i="27" s="1"/>
  <c r="BO123" i="27"/>
  <c r="BV123" i="27" s="1"/>
  <c r="BW123" i="27" s="1"/>
  <c r="BX123" i="27" s="1"/>
  <c r="BY123" i="27" s="1"/>
  <c r="BO107" i="27"/>
  <c r="BV107" i="27" s="1"/>
  <c r="BW107" i="27" s="1"/>
  <c r="BX107" i="27" s="1"/>
  <c r="BY107" i="27" s="1"/>
  <c r="BO91" i="27"/>
  <c r="BV91" i="27" s="1"/>
  <c r="BW91" i="27" s="1"/>
  <c r="BX91" i="27" s="1"/>
  <c r="BY91" i="27" s="1"/>
  <c r="BO75" i="27"/>
  <c r="BV75" i="27" s="1"/>
  <c r="BW75" i="27" s="1"/>
  <c r="BX75" i="27" s="1"/>
  <c r="BY75" i="27" s="1"/>
  <c r="BO59" i="27"/>
  <c r="BV59" i="27" s="1"/>
  <c r="BW59" i="27" s="1"/>
  <c r="BX59" i="27" s="1"/>
  <c r="BY59" i="27" s="1"/>
  <c r="BO43" i="27"/>
  <c r="BV43" i="27" s="1"/>
  <c r="BW43" i="27" s="1"/>
  <c r="BX43" i="27" s="1"/>
  <c r="BY43" i="27" s="1"/>
  <c r="BO27" i="27"/>
  <c r="BV27" i="27" s="1"/>
  <c r="BW27" i="27" s="1"/>
  <c r="BX27" i="27" s="1"/>
  <c r="BY27" i="27" s="1"/>
  <c r="BO8" i="27"/>
  <c r="BV8" i="27" s="1"/>
  <c r="BW8" i="27" s="1"/>
  <c r="BX8" i="27" s="1"/>
  <c r="BY8" i="27" s="1"/>
  <c r="BO151" i="27"/>
  <c r="BV151" i="27" s="1"/>
  <c r="BW151" i="27" s="1"/>
  <c r="BX151" i="27" s="1"/>
  <c r="BY151" i="27" s="1"/>
  <c r="BO135" i="27"/>
  <c r="BV135" i="27" s="1"/>
  <c r="BW135" i="27" s="1"/>
  <c r="BX135" i="27" s="1"/>
  <c r="BY135" i="27" s="1"/>
  <c r="BO119" i="27"/>
  <c r="BV119" i="27" s="1"/>
  <c r="BW119" i="27" s="1"/>
  <c r="BX119" i="27" s="1"/>
  <c r="BY119" i="27" s="1"/>
  <c r="BO103" i="27"/>
  <c r="BV103" i="27" s="1"/>
  <c r="BW103" i="27" s="1"/>
  <c r="BX103" i="27" s="1"/>
  <c r="BY103" i="27" s="1"/>
  <c r="BO87" i="27"/>
  <c r="BV87" i="27" s="1"/>
  <c r="BW87" i="27" s="1"/>
  <c r="BX87" i="27" s="1"/>
  <c r="BY87" i="27" s="1"/>
  <c r="BO71" i="27"/>
  <c r="BV71" i="27" s="1"/>
  <c r="BW71" i="27" s="1"/>
  <c r="BX71" i="27" s="1"/>
  <c r="BY71" i="27" s="1"/>
  <c r="BO55" i="27"/>
  <c r="BV55" i="27" s="1"/>
  <c r="BW55" i="27" s="1"/>
  <c r="BX55" i="27" s="1"/>
  <c r="BY55" i="27" s="1"/>
  <c r="BO39" i="27"/>
  <c r="BV39" i="27" s="1"/>
  <c r="BW39" i="27" s="1"/>
  <c r="BX39" i="27" s="1"/>
  <c r="BY39" i="27" s="1"/>
  <c r="BO23" i="27"/>
  <c r="BV23" i="27" s="1"/>
  <c r="BW23" i="27" s="1"/>
  <c r="BX23" i="27" s="1"/>
  <c r="BY23" i="27" s="1"/>
  <c r="BO12" i="27"/>
  <c r="BV12" i="27" s="1"/>
  <c r="BW12" i="27" s="1"/>
  <c r="BX12" i="27" s="1"/>
  <c r="BY12" i="27" s="1"/>
  <c r="BO147" i="27"/>
  <c r="BV147" i="27" s="1"/>
  <c r="BW147" i="27" s="1"/>
  <c r="BX147" i="27" s="1"/>
  <c r="BY147" i="27" s="1"/>
  <c r="BO131" i="27"/>
  <c r="BV131" i="27" s="1"/>
  <c r="BW131" i="27" s="1"/>
  <c r="BX131" i="27" s="1"/>
  <c r="BY131" i="27" s="1"/>
  <c r="BO115" i="27"/>
  <c r="BV115" i="27" s="1"/>
  <c r="BW115" i="27" s="1"/>
  <c r="BX115" i="27" s="1"/>
  <c r="BY115" i="27" s="1"/>
  <c r="BO99" i="27"/>
  <c r="BV99" i="27" s="1"/>
  <c r="BW99" i="27" s="1"/>
  <c r="BX99" i="27" s="1"/>
  <c r="BY99" i="27" s="1"/>
  <c r="BO83" i="27"/>
  <c r="BV83" i="27" s="1"/>
  <c r="BW83" i="27" s="1"/>
  <c r="BX83" i="27" s="1"/>
  <c r="BY83" i="27" s="1"/>
  <c r="BO67" i="27"/>
  <c r="BV67" i="27" s="1"/>
  <c r="BW67" i="27" s="1"/>
  <c r="BX67" i="27" s="1"/>
  <c r="BY67" i="27" s="1"/>
  <c r="BO51" i="27"/>
  <c r="BV51" i="27" s="1"/>
  <c r="BW51" i="27" s="1"/>
  <c r="BX51" i="27" s="1"/>
  <c r="BY51" i="27" s="1"/>
  <c r="BO35" i="27"/>
  <c r="BV35" i="27" s="1"/>
  <c r="BW35" i="27" s="1"/>
  <c r="BX35" i="27" s="1"/>
  <c r="BY35" i="27" s="1"/>
  <c r="BO19" i="27"/>
  <c r="BV19" i="27" s="1"/>
  <c r="BW19" i="27" s="1"/>
  <c r="BX19" i="27" s="1"/>
  <c r="BY19" i="27" s="1"/>
  <c r="BO159" i="27"/>
  <c r="BV159" i="27" s="1"/>
  <c r="BW159" i="27" s="1"/>
  <c r="BX159" i="27" s="1"/>
  <c r="BY159" i="27" s="1"/>
  <c r="BO143" i="27"/>
  <c r="BV143" i="27" s="1"/>
  <c r="BW143" i="27" s="1"/>
  <c r="BX143" i="27" s="1"/>
  <c r="BY143" i="27" s="1"/>
  <c r="BO127" i="27"/>
  <c r="BV127" i="27" s="1"/>
  <c r="BW127" i="27" s="1"/>
  <c r="BX127" i="27" s="1"/>
  <c r="BY127" i="27" s="1"/>
  <c r="BO111" i="27"/>
  <c r="BV111" i="27" s="1"/>
  <c r="BW111" i="27" s="1"/>
  <c r="BX111" i="27" s="1"/>
  <c r="BY111" i="27" s="1"/>
  <c r="BO95" i="27"/>
  <c r="BV95" i="27" s="1"/>
  <c r="BW95" i="27" s="1"/>
  <c r="BX95" i="27" s="1"/>
  <c r="BY95" i="27" s="1"/>
  <c r="BO79" i="27"/>
  <c r="BV79" i="27" s="1"/>
  <c r="BW79" i="27" s="1"/>
  <c r="BX79" i="27" s="1"/>
  <c r="BY79" i="27" s="1"/>
  <c r="BO63" i="27"/>
  <c r="BV63" i="27" s="1"/>
  <c r="BW63" i="27" s="1"/>
  <c r="BX63" i="27" s="1"/>
  <c r="BY63" i="27" s="1"/>
  <c r="BO47" i="27"/>
  <c r="BV47" i="27" s="1"/>
  <c r="BW47" i="27" s="1"/>
  <c r="BX47" i="27" s="1"/>
  <c r="BY47" i="27" s="1"/>
  <c r="BO31" i="27"/>
  <c r="BV31" i="27" s="1"/>
  <c r="BW31" i="27" s="1"/>
  <c r="BX31" i="27" s="1"/>
  <c r="BY31" i="27" s="1"/>
  <c r="BO15" i="27"/>
  <c r="BV15" i="27" s="1"/>
  <c r="BW15" i="27" s="1"/>
  <c r="BX15" i="27" s="1"/>
  <c r="BY15" i="27" s="1"/>
  <c r="BO171" i="27" l="1"/>
  <c r="BV6" i="27"/>
  <c r="BO171" i="29"/>
  <c r="BW6" i="29"/>
  <c r="BW171" i="29" l="1"/>
  <c r="BX6" i="29"/>
  <c r="BV171" i="27"/>
  <c r="BV172" i="27" s="1"/>
  <c r="BV173" i="27" s="1"/>
  <c r="BW6" i="27"/>
  <c r="BW171" i="27" l="1"/>
  <c r="BX6" i="27"/>
  <c r="BX171" i="29"/>
  <c r="BY6" i="29"/>
  <c r="BY171" i="29" s="1"/>
  <c r="BX171" i="27" l="1"/>
  <c r="BY6" i="27"/>
  <c r="BY171" i="27" s="1"/>
  <c r="C6" i="22" l="1"/>
  <c r="O5" i="22"/>
  <c r="G5" i="22"/>
  <c r="F5" i="22" l="1"/>
  <c r="H5" i="22" s="1"/>
  <c r="K4" i="22"/>
  <c r="M6" i="22"/>
  <c r="M5" i="22" l="1"/>
  <c r="I5" i="22"/>
  <c r="K5" i="22"/>
  <c r="K6" i="22"/>
  <c r="I6" i="22"/>
  <c r="P6" i="22" l="1"/>
  <c r="N6" i="22" l="1"/>
  <c r="N4" i="22" s="1"/>
  <c r="L6" i="22"/>
  <c r="L4" i="22" s="1"/>
  <c r="P4" i="22"/>
  <c r="J6" i="22"/>
  <c r="C10" i="22" s="1"/>
  <c r="D10" i="22" s="1"/>
  <c r="Q5" i="22"/>
  <c r="P5" i="22" s="1"/>
  <c r="BN5" i="25" l="1"/>
  <c r="J4" i="22"/>
  <c r="E10" i="22"/>
  <c r="N5" i="22"/>
  <c r="L5" i="22"/>
  <c r="D11" i="22" l="1"/>
  <c r="BN5" i="26" s="1"/>
  <c r="BN6" i="26" s="1"/>
  <c r="BN58" i="25"/>
  <c r="BN39" i="25"/>
  <c r="BN105" i="25"/>
  <c r="BN45" i="25"/>
  <c r="BN17" i="25"/>
  <c r="BN136" i="25"/>
  <c r="BN112" i="25"/>
  <c r="BN82" i="25"/>
  <c r="BN27" i="25"/>
  <c r="BN29" i="25"/>
  <c r="BN57" i="25"/>
  <c r="BN6" i="25"/>
  <c r="BN11" i="25"/>
  <c r="BN26" i="25"/>
  <c r="BN152" i="25"/>
  <c r="BN24" i="25"/>
  <c r="BN12" i="25"/>
  <c r="BN128" i="25"/>
  <c r="BN103" i="25"/>
  <c r="BN61" i="25"/>
  <c r="BN23" i="25"/>
  <c r="BN84" i="25"/>
  <c r="BN97" i="25"/>
  <c r="BN15" i="25"/>
  <c r="BN25" i="25"/>
  <c r="BN34" i="25"/>
  <c r="BN51" i="25"/>
  <c r="BN43" i="25"/>
  <c r="BN83" i="25"/>
  <c r="BN40" i="25"/>
  <c r="BN22" i="25"/>
  <c r="BN7" i="25"/>
  <c r="BN47" i="25"/>
  <c r="BN28" i="25"/>
  <c r="BN69" i="25"/>
  <c r="BN16" i="25"/>
  <c r="BN92" i="25"/>
  <c r="BN122" i="25"/>
  <c r="BN96" i="25"/>
  <c r="BN18" i="25"/>
  <c r="BN64" i="25"/>
  <c r="BN8" i="25"/>
  <c r="BN114" i="25"/>
  <c r="BN93" i="25"/>
  <c r="BN9" i="25"/>
  <c r="BN62" i="25"/>
  <c r="BN130" i="25"/>
  <c r="BN75" i="25"/>
  <c r="BN56" i="25"/>
  <c r="BN100" i="25"/>
  <c r="BN168" i="25"/>
  <c r="BN72" i="25"/>
  <c r="BN126" i="25"/>
  <c r="BN102" i="25"/>
  <c r="BN150" i="25"/>
  <c r="BN101" i="25"/>
  <c r="BN104" i="25"/>
  <c r="BN37" i="25"/>
  <c r="BN63" i="25"/>
  <c r="BN38" i="25"/>
  <c r="BN139" i="25"/>
  <c r="BN71" i="25"/>
  <c r="BN52" i="25"/>
  <c r="BN147" i="25"/>
  <c r="BN131" i="25"/>
  <c r="BN121" i="25"/>
  <c r="BN46" i="25"/>
  <c r="BN36" i="25"/>
  <c r="BN120" i="25"/>
  <c r="BN10" i="25"/>
  <c r="BN188" i="25"/>
  <c r="BN175" i="25"/>
  <c r="BN151" i="25"/>
  <c r="BN60" i="25"/>
  <c r="BN76" i="25"/>
  <c r="BN140" i="25"/>
  <c r="BN158" i="25"/>
  <c r="BN107" i="25"/>
  <c r="BN164" i="25"/>
  <c r="BN85" i="25"/>
  <c r="BN91" i="25"/>
  <c r="BN145" i="25"/>
  <c r="BN146" i="25"/>
  <c r="BN14" i="25"/>
  <c r="BN133" i="25"/>
  <c r="BN79" i="25"/>
  <c r="BN70" i="25"/>
  <c r="BN95" i="25"/>
  <c r="BN184" i="25"/>
  <c r="BN171" i="25"/>
  <c r="BN42" i="25"/>
  <c r="BN44" i="25"/>
  <c r="BN48" i="25"/>
  <c r="BN65" i="25"/>
  <c r="BN185" i="25"/>
  <c r="BN149" i="25"/>
  <c r="BN31" i="25"/>
  <c r="BN35" i="25"/>
  <c r="BN94" i="25"/>
  <c r="BN123" i="25"/>
  <c r="BN157" i="25"/>
  <c r="BN160" i="25"/>
  <c r="BN141" i="25"/>
  <c r="BN134" i="25"/>
  <c r="BN154" i="25"/>
  <c r="BN109" i="25"/>
  <c r="BN182" i="25"/>
  <c r="BN178" i="25"/>
  <c r="BN30" i="25"/>
  <c r="BN135" i="25"/>
  <c r="BN176" i="25"/>
  <c r="BN78" i="25"/>
  <c r="BN19" i="25"/>
  <c r="BN41" i="25"/>
  <c r="BN73" i="25"/>
  <c r="BN108" i="25"/>
  <c r="BN53" i="25"/>
  <c r="BN106" i="25"/>
  <c r="BN162" i="25"/>
  <c r="BN177" i="25"/>
  <c r="BN189" i="25"/>
  <c r="BN88" i="25"/>
  <c r="BN80" i="25"/>
  <c r="BN74" i="25"/>
  <c r="BN117" i="25"/>
  <c r="BN144" i="25"/>
  <c r="BN68" i="25"/>
  <c r="BN59" i="25"/>
  <c r="BN32" i="25"/>
  <c r="BN54" i="25"/>
  <c r="BN49" i="25"/>
  <c r="BN98" i="25"/>
  <c r="BN127" i="25"/>
  <c r="BN183" i="25"/>
  <c r="BN87" i="25"/>
  <c r="BN155" i="25"/>
  <c r="BN20" i="25"/>
  <c r="BN81" i="25"/>
  <c r="BN50" i="25"/>
  <c r="BN125" i="25"/>
  <c r="BN159" i="25"/>
  <c r="BN181" i="25"/>
  <c r="BN179" i="25"/>
  <c r="BN55" i="25"/>
  <c r="BN89" i="25"/>
  <c r="BN143" i="25"/>
  <c r="BN86" i="25"/>
  <c r="BN13" i="25"/>
  <c r="BN187" i="25"/>
  <c r="BN153" i="25"/>
  <c r="BN111" i="25"/>
  <c r="BN67" i="25"/>
  <c r="BN33" i="25"/>
  <c r="BN66" i="25"/>
  <c r="BN124" i="25"/>
  <c r="BN161" i="25"/>
  <c r="BN174" i="25"/>
  <c r="BN156" i="25"/>
  <c r="BN170" i="25"/>
  <c r="BN110" i="25"/>
  <c r="BN137" i="25"/>
  <c r="BN148" i="25"/>
  <c r="BN163" i="25"/>
  <c r="BN138" i="25"/>
  <c r="BN172" i="25"/>
  <c r="BN132" i="25"/>
  <c r="BN119" i="25"/>
  <c r="BN173" i="25"/>
  <c r="BN21" i="25"/>
  <c r="BN118" i="25"/>
  <c r="BN116" i="25"/>
  <c r="BN142" i="25"/>
  <c r="BN186" i="25"/>
  <c r="BN77" i="25"/>
  <c r="BN169" i="25"/>
  <c r="BN165" i="25"/>
  <c r="BN166" i="25"/>
  <c r="BN180" i="25"/>
  <c r="BN90" i="25"/>
  <c r="BN129" i="25"/>
  <c r="BN99" i="25"/>
  <c r="BN167" i="25"/>
  <c r="BN115" i="25"/>
  <c r="BN113" i="25"/>
  <c r="F10" i="22"/>
  <c r="BO5" i="25" s="1"/>
  <c r="J5" i="22"/>
  <c r="BN35" i="26" l="1"/>
  <c r="BN88" i="26"/>
  <c r="BN22" i="26"/>
  <c r="BN66" i="26"/>
  <c r="BN81" i="26"/>
  <c r="BN154" i="26"/>
  <c r="BN136" i="26"/>
  <c r="BN165" i="26"/>
  <c r="BN77" i="26"/>
  <c r="BN51" i="26"/>
  <c r="BN89" i="26"/>
  <c r="BN80" i="26"/>
  <c r="BN118" i="26"/>
  <c r="BN137" i="26"/>
  <c r="BN130" i="26"/>
  <c r="BN10" i="26"/>
  <c r="BN92" i="26"/>
  <c r="BN142" i="26"/>
  <c r="BN99" i="26"/>
  <c r="BN112" i="26"/>
  <c r="BN107" i="26"/>
  <c r="BN34" i="26"/>
  <c r="BN84" i="26"/>
  <c r="BN61" i="26"/>
  <c r="BN140" i="26"/>
  <c r="BN64" i="26"/>
  <c r="BN151" i="26"/>
  <c r="BN117" i="26"/>
  <c r="BN162" i="26"/>
  <c r="BN78" i="26"/>
  <c r="BN71" i="26"/>
  <c r="BN166" i="26"/>
  <c r="BN93" i="26"/>
  <c r="BN95" i="26"/>
  <c r="BN70" i="26"/>
  <c r="BN145" i="26"/>
  <c r="BN132" i="26"/>
  <c r="BN57" i="26"/>
  <c r="BN168" i="26"/>
  <c r="BN119" i="26"/>
  <c r="BN125" i="26"/>
  <c r="BN116" i="26"/>
  <c r="BN114" i="26"/>
  <c r="BN23" i="26"/>
  <c r="BN56" i="26"/>
  <c r="BN129" i="26"/>
  <c r="BN67" i="26"/>
  <c r="BN74" i="26"/>
  <c r="BN43" i="26"/>
  <c r="BN164" i="26"/>
  <c r="BN60" i="26"/>
  <c r="BN131" i="26"/>
  <c r="BN48" i="26"/>
  <c r="BN149" i="26"/>
  <c r="BN101" i="26"/>
  <c r="BN122" i="26"/>
  <c r="BN105" i="26"/>
  <c r="BN72" i="26"/>
  <c r="BN82" i="26"/>
  <c r="BN62" i="26"/>
  <c r="BN134" i="26"/>
  <c r="BN25" i="26"/>
  <c r="BN31" i="26"/>
  <c r="BN52" i="26"/>
  <c r="BN73" i="26"/>
  <c r="BN53" i="26"/>
  <c r="BN27" i="26"/>
  <c r="BN153" i="26"/>
  <c r="BN87" i="26"/>
  <c r="BN86" i="26"/>
  <c r="BN96" i="26"/>
  <c r="BN159" i="26"/>
  <c r="BN121" i="26"/>
  <c r="BN120" i="26"/>
  <c r="BN97" i="26"/>
  <c r="BN124" i="26"/>
  <c r="BN76" i="26"/>
  <c r="BN8" i="26"/>
  <c r="BN68" i="26"/>
  <c r="BN152" i="26"/>
  <c r="BN58" i="26"/>
  <c r="BN170" i="26"/>
  <c r="BN36" i="26"/>
  <c r="BN37" i="26"/>
  <c r="BN32" i="26"/>
  <c r="BN79" i="26"/>
  <c r="BN26" i="26"/>
  <c r="BN50" i="26"/>
  <c r="BN47" i="26"/>
  <c r="BN94" i="26"/>
  <c r="BN141" i="26"/>
  <c r="BN155" i="26"/>
  <c r="BN12" i="26"/>
  <c r="BN40" i="26"/>
  <c r="BN85" i="26"/>
  <c r="BN30" i="26"/>
  <c r="BN147" i="26"/>
  <c r="BN91" i="26"/>
  <c r="BN148" i="26"/>
  <c r="BN7" i="26"/>
  <c r="BN11" i="26"/>
  <c r="BN41" i="26"/>
  <c r="BN42" i="26"/>
  <c r="BN28" i="26"/>
  <c r="BN123" i="26"/>
  <c r="BN139" i="26"/>
  <c r="BN127" i="26"/>
  <c r="BN17" i="26"/>
  <c r="BN115" i="26"/>
  <c r="BN111" i="26"/>
  <c r="BN138" i="26"/>
  <c r="BN128" i="26"/>
  <c r="BN21" i="26"/>
  <c r="BN161" i="26"/>
  <c r="BN49" i="26"/>
  <c r="BN44" i="26"/>
  <c r="BN59" i="26"/>
  <c r="BN15" i="26"/>
  <c r="BN75" i="26"/>
  <c r="BN135" i="26"/>
  <c r="BN133" i="26"/>
  <c r="BN65" i="26"/>
  <c r="BN54" i="26"/>
  <c r="BN45" i="26"/>
  <c r="BN167" i="26"/>
  <c r="BN55" i="26"/>
  <c r="BN90" i="26"/>
  <c r="BN33" i="26"/>
  <c r="BN69" i="26"/>
  <c r="BN63" i="26"/>
  <c r="BN38" i="26"/>
  <c r="BN14" i="26"/>
  <c r="BN16" i="26"/>
  <c r="BN46" i="26"/>
  <c r="BN9" i="26"/>
  <c r="BN156" i="26"/>
  <c r="BN83" i="26"/>
  <c r="BN39" i="26"/>
  <c r="BN29" i="26"/>
  <c r="BN13" i="26"/>
  <c r="BN18" i="26"/>
  <c r="BN169" i="26"/>
  <c r="BN158" i="26"/>
  <c r="BN163" i="26"/>
  <c r="BN143" i="26"/>
  <c r="BN98" i="26"/>
  <c r="BN102" i="26"/>
  <c r="BN19" i="26"/>
  <c r="BN108" i="26"/>
  <c r="BN160" i="26"/>
  <c r="BN24" i="26"/>
  <c r="BN157" i="26"/>
  <c r="BN104" i="26"/>
  <c r="BN106" i="26"/>
  <c r="BN126" i="26"/>
  <c r="BN113" i="26"/>
  <c r="BN103" i="26"/>
  <c r="BN146" i="26"/>
  <c r="BN110" i="26"/>
  <c r="BN150" i="26"/>
  <c r="BN100" i="26"/>
  <c r="BN144" i="26"/>
  <c r="BN20" i="26"/>
  <c r="BN109" i="26"/>
  <c r="BO7" i="25"/>
  <c r="BV7" i="25" s="1"/>
  <c r="BW7" i="25" s="1"/>
  <c r="BX7" i="25" s="1"/>
  <c r="BY7" i="25" s="1"/>
  <c r="BO26" i="25"/>
  <c r="BV26" i="25" s="1"/>
  <c r="BW26" i="25" s="1"/>
  <c r="BX26" i="25" s="1"/>
  <c r="BY26" i="25" s="1"/>
  <c r="BO8" i="25"/>
  <c r="BV8" i="25" s="1"/>
  <c r="BW8" i="25" s="1"/>
  <c r="BX8" i="25" s="1"/>
  <c r="BY8" i="25" s="1"/>
  <c r="BO39" i="25"/>
  <c r="BV39" i="25" s="1"/>
  <c r="BW39" i="25" s="1"/>
  <c r="BX39" i="25" s="1"/>
  <c r="BY39" i="25" s="1"/>
  <c r="BO164" i="25"/>
  <c r="BV164" i="25" s="1"/>
  <c r="BW164" i="25" s="1"/>
  <c r="BX164" i="25" s="1"/>
  <c r="BY164" i="25" s="1"/>
  <c r="BO122" i="25"/>
  <c r="BV122" i="25" s="1"/>
  <c r="BW122" i="25" s="1"/>
  <c r="BX122" i="25" s="1"/>
  <c r="BY122" i="25" s="1"/>
  <c r="BO126" i="25"/>
  <c r="BV126" i="25" s="1"/>
  <c r="BW126" i="25" s="1"/>
  <c r="BX126" i="25" s="1"/>
  <c r="BY126" i="25" s="1"/>
  <c r="BO82" i="25"/>
  <c r="BV82" i="25" s="1"/>
  <c r="BW82" i="25" s="1"/>
  <c r="BX82" i="25" s="1"/>
  <c r="BY82" i="25" s="1"/>
  <c r="BO83" i="25"/>
  <c r="BV83" i="25" s="1"/>
  <c r="BW83" i="25" s="1"/>
  <c r="BX83" i="25" s="1"/>
  <c r="BY83" i="25" s="1"/>
  <c r="BO69" i="25"/>
  <c r="BV69" i="25" s="1"/>
  <c r="BW69" i="25" s="1"/>
  <c r="BX69" i="25" s="1"/>
  <c r="BY69" i="25" s="1"/>
  <c r="BO29" i="25"/>
  <c r="BV29" i="25" s="1"/>
  <c r="BW29" i="25" s="1"/>
  <c r="BX29" i="25" s="1"/>
  <c r="BY29" i="25" s="1"/>
  <c r="BO64" i="25"/>
  <c r="BV64" i="25" s="1"/>
  <c r="BW64" i="25" s="1"/>
  <c r="BX64" i="25" s="1"/>
  <c r="BY64" i="25" s="1"/>
  <c r="BO45" i="25"/>
  <c r="BV45" i="25" s="1"/>
  <c r="BW45" i="25" s="1"/>
  <c r="BX45" i="25" s="1"/>
  <c r="BY45" i="25" s="1"/>
  <c r="BO147" i="25"/>
  <c r="BV147" i="25" s="1"/>
  <c r="BW147" i="25" s="1"/>
  <c r="BX147" i="25" s="1"/>
  <c r="BY147" i="25" s="1"/>
  <c r="BO12" i="25"/>
  <c r="BV12" i="25" s="1"/>
  <c r="BW12" i="25" s="1"/>
  <c r="BX12" i="25" s="1"/>
  <c r="BY12" i="25" s="1"/>
  <c r="BO146" i="25"/>
  <c r="BV146" i="25" s="1"/>
  <c r="BW146" i="25" s="1"/>
  <c r="BX146" i="25" s="1"/>
  <c r="BY146" i="25" s="1"/>
  <c r="BO114" i="25"/>
  <c r="BV114" i="25" s="1"/>
  <c r="BW114" i="25" s="1"/>
  <c r="BX114" i="25" s="1"/>
  <c r="BY114" i="25" s="1"/>
  <c r="BO112" i="25"/>
  <c r="BV112" i="25" s="1"/>
  <c r="BW112" i="25" s="1"/>
  <c r="BX112" i="25" s="1"/>
  <c r="BY112" i="25" s="1"/>
  <c r="BO71" i="25"/>
  <c r="BV71" i="25" s="1"/>
  <c r="BW71" i="25" s="1"/>
  <c r="BX71" i="25" s="1"/>
  <c r="BY71" i="25" s="1"/>
  <c r="BO76" i="25"/>
  <c r="BV76" i="25" s="1"/>
  <c r="BW76" i="25" s="1"/>
  <c r="BX76" i="25" s="1"/>
  <c r="BY76" i="25" s="1"/>
  <c r="BO63" i="25"/>
  <c r="BV63" i="25" s="1"/>
  <c r="BW63" i="25" s="1"/>
  <c r="BX63" i="25" s="1"/>
  <c r="BY63" i="25" s="1"/>
  <c r="BO24" i="25"/>
  <c r="BV24" i="25" s="1"/>
  <c r="BW24" i="25" s="1"/>
  <c r="BX24" i="25" s="1"/>
  <c r="BY24" i="25" s="1"/>
  <c r="BO62" i="25"/>
  <c r="BV62" i="25" s="1"/>
  <c r="BW62" i="25" s="1"/>
  <c r="BX62" i="25" s="1"/>
  <c r="BY62" i="25" s="1"/>
  <c r="BO58" i="25"/>
  <c r="BV58" i="25" s="1"/>
  <c r="BW58" i="25" s="1"/>
  <c r="BX58" i="25" s="1"/>
  <c r="BY58" i="25" s="1"/>
  <c r="BO11" i="25"/>
  <c r="BV11" i="25" s="1"/>
  <c r="BW11" i="25" s="1"/>
  <c r="BX11" i="25" s="1"/>
  <c r="BY11" i="25" s="1"/>
  <c r="BO44" i="25"/>
  <c r="BV44" i="25" s="1"/>
  <c r="BW44" i="25" s="1"/>
  <c r="BX44" i="25" s="1"/>
  <c r="BY44" i="25" s="1"/>
  <c r="BO102" i="25"/>
  <c r="BV102" i="25" s="1"/>
  <c r="BW102" i="25" s="1"/>
  <c r="BX102" i="25" s="1"/>
  <c r="BY102" i="25" s="1"/>
  <c r="BO43" i="25"/>
  <c r="BV43" i="25" s="1"/>
  <c r="BW43" i="25" s="1"/>
  <c r="BX43" i="25" s="1"/>
  <c r="BY43" i="25" s="1"/>
  <c r="BO57" i="25"/>
  <c r="BV57" i="25" s="1"/>
  <c r="BW57" i="25" s="1"/>
  <c r="BX57" i="25" s="1"/>
  <c r="BY57" i="25" s="1"/>
  <c r="BO51" i="25"/>
  <c r="BV51" i="25" s="1"/>
  <c r="BW51" i="25" s="1"/>
  <c r="BX51" i="25" s="1"/>
  <c r="BY51" i="25" s="1"/>
  <c r="BO22" i="25"/>
  <c r="BV22" i="25" s="1"/>
  <c r="BW22" i="25" s="1"/>
  <c r="BX22" i="25" s="1"/>
  <c r="BY22" i="25" s="1"/>
  <c r="BO34" i="25"/>
  <c r="BV34" i="25" s="1"/>
  <c r="BW34" i="25" s="1"/>
  <c r="BX34" i="25" s="1"/>
  <c r="BY34" i="25" s="1"/>
  <c r="BO17" i="25"/>
  <c r="BV17" i="25" s="1"/>
  <c r="BW17" i="25" s="1"/>
  <c r="BX17" i="25" s="1"/>
  <c r="BY17" i="25" s="1"/>
  <c r="BO128" i="25"/>
  <c r="BV128" i="25" s="1"/>
  <c r="BW128" i="25" s="1"/>
  <c r="BX128" i="25" s="1"/>
  <c r="BY128" i="25" s="1"/>
  <c r="BO97" i="25"/>
  <c r="BV97" i="25" s="1"/>
  <c r="BW97" i="25" s="1"/>
  <c r="BX97" i="25" s="1"/>
  <c r="BY97" i="25" s="1"/>
  <c r="BO36" i="25"/>
  <c r="BV36" i="25" s="1"/>
  <c r="BW36" i="25" s="1"/>
  <c r="BX36" i="25" s="1"/>
  <c r="BY36" i="25" s="1"/>
  <c r="BO46" i="25"/>
  <c r="BV46" i="25" s="1"/>
  <c r="BW46" i="25" s="1"/>
  <c r="BX46" i="25" s="1"/>
  <c r="BY46" i="25" s="1"/>
  <c r="BO47" i="25"/>
  <c r="BV47" i="25" s="1"/>
  <c r="BW47" i="25" s="1"/>
  <c r="BX47" i="25" s="1"/>
  <c r="BY47" i="25" s="1"/>
  <c r="BO120" i="25"/>
  <c r="BV120" i="25" s="1"/>
  <c r="BW120" i="25" s="1"/>
  <c r="BX120" i="25" s="1"/>
  <c r="BY120" i="25" s="1"/>
  <c r="BO96" i="25"/>
  <c r="BV96" i="25" s="1"/>
  <c r="BW96" i="25" s="1"/>
  <c r="BX96" i="25" s="1"/>
  <c r="BY96" i="25" s="1"/>
  <c r="BO105" i="25"/>
  <c r="BV105" i="25" s="1"/>
  <c r="BW105" i="25" s="1"/>
  <c r="BX105" i="25" s="1"/>
  <c r="BY105" i="25" s="1"/>
  <c r="BO15" i="25"/>
  <c r="BV15" i="25" s="1"/>
  <c r="BW15" i="25" s="1"/>
  <c r="BX15" i="25" s="1"/>
  <c r="BY15" i="25" s="1"/>
  <c r="BO6" i="25"/>
  <c r="BO133" i="25"/>
  <c r="BV133" i="25" s="1"/>
  <c r="BW133" i="25" s="1"/>
  <c r="BX133" i="25" s="1"/>
  <c r="BY133" i="25" s="1"/>
  <c r="BO150" i="25"/>
  <c r="BV150" i="25" s="1"/>
  <c r="BW150" i="25" s="1"/>
  <c r="BX150" i="25" s="1"/>
  <c r="BY150" i="25" s="1"/>
  <c r="BO27" i="25"/>
  <c r="BV27" i="25" s="1"/>
  <c r="BW27" i="25" s="1"/>
  <c r="BX27" i="25" s="1"/>
  <c r="BY27" i="25" s="1"/>
  <c r="BO136" i="25"/>
  <c r="BV136" i="25" s="1"/>
  <c r="BW136" i="25" s="1"/>
  <c r="BX136" i="25" s="1"/>
  <c r="BY136" i="25" s="1"/>
  <c r="BO93" i="25"/>
  <c r="BV93" i="25" s="1"/>
  <c r="BW93" i="25" s="1"/>
  <c r="BX93" i="25" s="1"/>
  <c r="BY93" i="25" s="1"/>
  <c r="BO84" i="25"/>
  <c r="BV84" i="25" s="1"/>
  <c r="BW84" i="25" s="1"/>
  <c r="BX84" i="25" s="1"/>
  <c r="BY84" i="25" s="1"/>
  <c r="BO10" i="25"/>
  <c r="BV10" i="25" s="1"/>
  <c r="BW10" i="25" s="1"/>
  <c r="BX10" i="25" s="1"/>
  <c r="BY10" i="25" s="1"/>
  <c r="BO79" i="25"/>
  <c r="BV79" i="25" s="1"/>
  <c r="BW79" i="25" s="1"/>
  <c r="BX79" i="25" s="1"/>
  <c r="BY79" i="25" s="1"/>
  <c r="BO151" i="25"/>
  <c r="BV151" i="25" s="1"/>
  <c r="BW151" i="25" s="1"/>
  <c r="BX151" i="25" s="1"/>
  <c r="BY151" i="25" s="1"/>
  <c r="BO152" i="25"/>
  <c r="BV152" i="25" s="1"/>
  <c r="BW152" i="25" s="1"/>
  <c r="BX152" i="25" s="1"/>
  <c r="BY152" i="25" s="1"/>
  <c r="BO103" i="25"/>
  <c r="BV103" i="25" s="1"/>
  <c r="BW103" i="25" s="1"/>
  <c r="BX103" i="25" s="1"/>
  <c r="BY103" i="25" s="1"/>
  <c r="BO56" i="25"/>
  <c r="BV56" i="25" s="1"/>
  <c r="BW56" i="25" s="1"/>
  <c r="BX56" i="25" s="1"/>
  <c r="BY56" i="25" s="1"/>
  <c r="BO131" i="25"/>
  <c r="BV131" i="25" s="1"/>
  <c r="BW131" i="25" s="1"/>
  <c r="BX131" i="25" s="1"/>
  <c r="BY131" i="25" s="1"/>
  <c r="BO121" i="25"/>
  <c r="BV121" i="25" s="1"/>
  <c r="BW121" i="25" s="1"/>
  <c r="BX121" i="25" s="1"/>
  <c r="BY121" i="25" s="1"/>
  <c r="BO85" i="25"/>
  <c r="BV85" i="25" s="1"/>
  <c r="BW85" i="25" s="1"/>
  <c r="BX85" i="25" s="1"/>
  <c r="BY85" i="25" s="1"/>
  <c r="BO100" i="25"/>
  <c r="BV100" i="25" s="1"/>
  <c r="BW100" i="25" s="1"/>
  <c r="BX100" i="25" s="1"/>
  <c r="BY100" i="25" s="1"/>
  <c r="BO139" i="25"/>
  <c r="BV139" i="25" s="1"/>
  <c r="BW139" i="25" s="1"/>
  <c r="BX139" i="25" s="1"/>
  <c r="BY139" i="25" s="1"/>
  <c r="BO175" i="25"/>
  <c r="BV175" i="25" s="1"/>
  <c r="BW175" i="25" s="1"/>
  <c r="BX175" i="25" s="1"/>
  <c r="BY175" i="25" s="1"/>
  <c r="BO107" i="25"/>
  <c r="BV107" i="25" s="1"/>
  <c r="BW107" i="25" s="1"/>
  <c r="BX107" i="25" s="1"/>
  <c r="BY107" i="25" s="1"/>
  <c r="BO9" i="25"/>
  <c r="BV9" i="25" s="1"/>
  <c r="BW9" i="25" s="1"/>
  <c r="BX9" i="25" s="1"/>
  <c r="BY9" i="25" s="1"/>
  <c r="BO37" i="25"/>
  <c r="BV37" i="25" s="1"/>
  <c r="BW37" i="25" s="1"/>
  <c r="BX37" i="25" s="1"/>
  <c r="BY37" i="25" s="1"/>
  <c r="BO95" i="25"/>
  <c r="BV95" i="25" s="1"/>
  <c r="BW95" i="25" s="1"/>
  <c r="BX95" i="25" s="1"/>
  <c r="BY95" i="25" s="1"/>
  <c r="BO18" i="25"/>
  <c r="BV18" i="25" s="1"/>
  <c r="BW18" i="25" s="1"/>
  <c r="BX18" i="25" s="1"/>
  <c r="BY18" i="25" s="1"/>
  <c r="BO38" i="25"/>
  <c r="BV38" i="25" s="1"/>
  <c r="BW38" i="25" s="1"/>
  <c r="BX38" i="25" s="1"/>
  <c r="BY38" i="25" s="1"/>
  <c r="BO171" i="25"/>
  <c r="BV171" i="25" s="1"/>
  <c r="BW171" i="25" s="1"/>
  <c r="BX171" i="25" s="1"/>
  <c r="BY171" i="25" s="1"/>
  <c r="BO42" i="25"/>
  <c r="BV42" i="25" s="1"/>
  <c r="BW42" i="25" s="1"/>
  <c r="BX42" i="25" s="1"/>
  <c r="BY42" i="25" s="1"/>
  <c r="BO92" i="25"/>
  <c r="BV92" i="25" s="1"/>
  <c r="BW92" i="25" s="1"/>
  <c r="BX92" i="25" s="1"/>
  <c r="BY92" i="25" s="1"/>
  <c r="BO145" i="25"/>
  <c r="BV145" i="25" s="1"/>
  <c r="BW145" i="25" s="1"/>
  <c r="BX145" i="25" s="1"/>
  <c r="BY145" i="25" s="1"/>
  <c r="BO52" i="25"/>
  <c r="BV52" i="25" s="1"/>
  <c r="BW52" i="25" s="1"/>
  <c r="BX52" i="25" s="1"/>
  <c r="BY52" i="25" s="1"/>
  <c r="BO14" i="25"/>
  <c r="BV14" i="25" s="1"/>
  <c r="BW14" i="25" s="1"/>
  <c r="BX14" i="25" s="1"/>
  <c r="BY14" i="25" s="1"/>
  <c r="BO130" i="25"/>
  <c r="BV130" i="25" s="1"/>
  <c r="BW130" i="25" s="1"/>
  <c r="BX130" i="25" s="1"/>
  <c r="BY130" i="25" s="1"/>
  <c r="BO72" i="25"/>
  <c r="BV72" i="25" s="1"/>
  <c r="BW72" i="25" s="1"/>
  <c r="BX72" i="25" s="1"/>
  <c r="BY72" i="25" s="1"/>
  <c r="BO140" i="25"/>
  <c r="BV140" i="25" s="1"/>
  <c r="BW140" i="25" s="1"/>
  <c r="BX140" i="25" s="1"/>
  <c r="BY140" i="25" s="1"/>
  <c r="BO28" i="25"/>
  <c r="BV28" i="25" s="1"/>
  <c r="BW28" i="25" s="1"/>
  <c r="BX28" i="25" s="1"/>
  <c r="BY28" i="25" s="1"/>
  <c r="BO40" i="25"/>
  <c r="BV40" i="25" s="1"/>
  <c r="BW40" i="25" s="1"/>
  <c r="BX40" i="25" s="1"/>
  <c r="BY40" i="25" s="1"/>
  <c r="BO23" i="25"/>
  <c r="BV23" i="25" s="1"/>
  <c r="BW23" i="25" s="1"/>
  <c r="BX23" i="25" s="1"/>
  <c r="BY23" i="25" s="1"/>
  <c r="BO75" i="25"/>
  <c r="BV75" i="25" s="1"/>
  <c r="BW75" i="25" s="1"/>
  <c r="BX75" i="25" s="1"/>
  <c r="BY75" i="25" s="1"/>
  <c r="BO61" i="25"/>
  <c r="BV61" i="25" s="1"/>
  <c r="BW61" i="25" s="1"/>
  <c r="BX61" i="25" s="1"/>
  <c r="BY61" i="25" s="1"/>
  <c r="BO91" i="25"/>
  <c r="BV91" i="25" s="1"/>
  <c r="BW91" i="25" s="1"/>
  <c r="BX91" i="25" s="1"/>
  <c r="BY91" i="25" s="1"/>
  <c r="BO70" i="25"/>
  <c r="BV70" i="25" s="1"/>
  <c r="BW70" i="25" s="1"/>
  <c r="BX70" i="25" s="1"/>
  <c r="BY70" i="25" s="1"/>
  <c r="BO184" i="25"/>
  <c r="BV184" i="25" s="1"/>
  <c r="BW184" i="25" s="1"/>
  <c r="BX184" i="25" s="1"/>
  <c r="BY184" i="25" s="1"/>
  <c r="BO16" i="25"/>
  <c r="BV16" i="25" s="1"/>
  <c r="BW16" i="25" s="1"/>
  <c r="BX16" i="25" s="1"/>
  <c r="BY16" i="25" s="1"/>
  <c r="BO158" i="25"/>
  <c r="BV158" i="25" s="1"/>
  <c r="BW158" i="25" s="1"/>
  <c r="BX158" i="25" s="1"/>
  <c r="BY158" i="25" s="1"/>
  <c r="BO104" i="25"/>
  <c r="BV104" i="25" s="1"/>
  <c r="BW104" i="25" s="1"/>
  <c r="BX104" i="25" s="1"/>
  <c r="BY104" i="25" s="1"/>
  <c r="BO188" i="25"/>
  <c r="BV188" i="25" s="1"/>
  <c r="BW188" i="25" s="1"/>
  <c r="BX188" i="25" s="1"/>
  <c r="BY188" i="25" s="1"/>
  <c r="BO101" i="25"/>
  <c r="BV101" i="25" s="1"/>
  <c r="BW101" i="25" s="1"/>
  <c r="BX101" i="25" s="1"/>
  <c r="BY101" i="25" s="1"/>
  <c r="BO60" i="25"/>
  <c r="BV60" i="25" s="1"/>
  <c r="BW60" i="25" s="1"/>
  <c r="BX60" i="25" s="1"/>
  <c r="BY60" i="25" s="1"/>
  <c r="BO168" i="25"/>
  <c r="BV168" i="25" s="1"/>
  <c r="BW168" i="25" s="1"/>
  <c r="BX168" i="25" s="1"/>
  <c r="BY168" i="25" s="1"/>
  <c r="BO25" i="25"/>
  <c r="BV25" i="25" s="1"/>
  <c r="BW25" i="25" s="1"/>
  <c r="BX25" i="25" s="1"/>
  <c r="BY25" i="25" s="1"/>
  <c r="BO55" i="25"/>
  <c r="BV55" i="25" s="1"/>
  <c r="BW55" i="25" s="1"/>
  <c r="BX55" i="25" s="1"/>
  <c r="BY55" i="25" s="1"/>
  <c r="BO80" i="25"/>
  <c r="BV80" i="25" s="1"/>
  <c r="BW80" i="25" s="1"/>
  <c r="BX80" i="25" s="1"/>
  <c r="BY80" i="25" s="1"/>
  <c r="BO161" i="25"/>
  <c r="BV161" i="25" s="1"/>
  <c r="BW161" i="25" s="1"/>
  <c r="BX161" i="25" s="1"/>
  <c r="BY161" i="25" s="1"/>
  <c r="BO68" i="25"/>
  <c r="BV68" i="25" s="1"/>
  <c r="BW68" i="25" s="1"/>
  <c r="BX68" i="25" s="1"/>
  <c r="BY68" i="25" s="1"/>
  <c r="BO174" i="25"/>
  <c r="BV174" i="25" s="1"/>
  <c r="BW174" i="25" s="1"/>
  <c r="BX174" i="25" s="1"/>
  <c r="BY174" i="25" s="1"/>
  <c r="BO111" i="25"/>
  <c r="BV111" i="25" s="1"/>
  <c r="BW111" i="25" s="1"/>
  <c r="BX111" i="25" s="1"/>
  <c r="BY111" i="25" s="1"/>
  <c r="BO89" i="25"/>
  <c r="BV89" i="25" s="1"/>
  <c r="BW89" i="25" s="1"/>
  <c r="BX89" i="25" s="1"/>
  <c r="BY89" i="25" s="1"/>
  <c r="BO54" i="25"/>
  <c r="BV54" i="25" s="1"/>
  <c r="BW54" i="25" s="1"/>
  <c r="BX54" i="25" s="1"/>
  <c r="BY54" i="25" s="1"/>
  <c r="BO98" i="25"/>
  <c r="BV98" i="25" s="1"/>
  <c r="BW98" i="25" s="1"/>
  <c r="BX98" i="25" s="1"/>
  <c r="BY98" i="25" s="1"/>
  <c r="BO156" i="25"/>
  <c r="BV156" i="25" s="1"/>
  <c r="BW156" i="25" s="1"/>
  <c r="BX156" i="25" s="1"/>
  <c r="BY156" i="25" s="1"/>
  <c r="BO183" i="25"/>
  <c r="BV183" i="25" s="1"/>
  <c r="BW183" i="25" s="1"/>
  <c r="BX183" i="25" s="1"/>
  <c r="BY183" i="25" s="1"/>
  <c r="BO180" i="25"/>
  <c r="BV180" i="25" s="1"/>
  <c r="BW180" i="25" s="1"/>
  <c r="BX180" i="25" s="1"/>
  <c r="BY180" i="25" s="1"/>
  <c r="BO143" i="25"/>
  <c r="BV143" i="25" s="1"/>
  <c r="BW143" i="25" s="1"/>
  <c r="BX143" i="25" s="1"/>
  <c r="BY143" i="25" s="1"/>
  <c r="BO86" i="25"/>
  <c r="BV86" i="25" s="1"/>
  <c r="BW86" i="25" s="1"/>
  <c r="BX86" i="25" s="1"/>
  <c r="BY86" i="25" s="1"/>
  <c r="BO172" i="25"/>
  <c r="BV172" i="25" s="1"/>
  <c r="BW172" i="25" s="1"/>
  <c r="BX172" i="25" s="1"/>
  <c r="BY172" i="25" s="1"/>
  <c r="BO99" i="25"/>
  <c r="BV99" i="25" s="1"/>
  <c r="BW99" i="25" s="1"/>
  <c r="BX99" i="25" s="1"/>
  <c r="BY99" i="25" s="1"/>
  <c r="BO20" i="25"/>
  <c r="BV20" i="25" s="1"/>
  <c r="BW20" i="25" s="1"/>
  <c r="BX20" i="25" s="1"/>
  <c r="BY20" i="25" s="1"/>
  <c r="BO187" i="25"/>
  <c r="BV187" i="25" s="1"/>
  <c r="BW187" i="25" s="1"/>
  <c r="BX187" i="25" s="1"/>
  <c r="BY187" i="25" s="1"/>
  <c r="BO179" i="25"/>
  <c r="BV179" i="25" s="1"/>
  <c r="BW179" i="25" s="1"/>
  <c r="BX179" i="25" s="1"/>
  <c r="BY179" i="25" s="1"/>
  <c r="BO48" i="25"/>
  <c r="BV48" i="25" s="1"/>
  <c r="BW48" i="25" s="1"/>
  <c r="BX48" i="25" s="1"/>
  <c r="BY48" i="25" s="1"/>
  <c r="BO65" i="25"/>
  <c r="BV65" i="25" s="1"/>
  <c r="BW65" i="25" s="1"/>
  <c r="BX65" i="25" s="1"/>
  <c r="BY65" i="25" s="1"/>
  <c r="BO66" i="25"/>
  <c r="BV66" i="25" s="1"/>
  <c r="BW66" i="25" s="1"/>
  <c r="BX66" i="25" s="1"/>
  <c r="BY66" i="25" s="1"/>
  <c r="BO124" i="25"/>
  <c r="BV124" i="25" s="1"/>
  <c r="BW124" i="25" s="1"/>
  <c r="BX124" i="25" s="1"/>
  <c r="BY124" i="25" s="1"/>
  <c r="BO74" i="25"/>
  <c r="BV74" i="25" s="1"/>
  <c r="BW74" i="25" s="1"/>
  <c r="BX74" i="25" s="1"/>
  <c r="BY74" i="25" s="1"/>
  <c r="BO144" i="25"/>
  <c r="BV144" i="25" s="1"/>
  <c r="BW144" i="25" s="1"/>
  <c r="BX144" i="25" s="1"/>
  <c r="BY144" i="25" s="1"/>
  <c r="BO31" i="25"/>
  <c r="BV31" i="25" s="1"/>
  <c r="BW31" i="25" s="1"/>
  <c r="BX31" i="25" s="1"/>
  <c r="BY31" i="25" s="1"/>
  <c r="BO110" i="25"/>
  <c r="BV110" i="25" s="1"/>
  <c r="BW110" i="25" s="1"/>
  <c r="BX110" i="25" s="1"/>
  <c r="BY110" i="25" s="1"/>
  <c r="BO137" i="25"/>
  <c r="BV137" i="25" s="1"/>
  <c r="BW137" i="25" s="1"/>
  <c r="BX137" i="25" s="1"/>
  <c r="BY137" i="25" s="1"/>
  <c r="BO163" i="25"/>
  <c r="BV163" i="25" s="1"/>
  <c r="BW163" i="25" s="1"/>
  <c r="BX163" i="25" s="1"/>
  <c r="BY163" i="25" s="1"/>
  <c r="BO154" i="25"/>
  <c r="BV154" i="25" s="1"/>
  <c r="BW154" i="25" s="1"/>
  <c r="BX154" i="25" s="1"/>
  <c r="BY154" i="25" s="1"/>
  <c r="BO178" i="25"/>
  <c r="BV178" i="25" s="1"/>
  <c r="BW178" i="25" s="1"/>
  <c r="BX178" i="25" s="1"/>
  <c r="BY178" i="25" s="1"/>
  <c r="BO135" i="25"/>
  <c r="BV135" i="25" s="1"/>
  <c r="BW135" i="25" s="1"/>
  <c r="BX135" i="25" s="1"/>
  <c r="BY135" i="25" s="1"/>
  <c r="BO176" i="25"/>
  <c r="BV176" i="25" s="1"/>
  <c r="BW176" i="25" s="1"/>
  <c r="BX176" i="25" s="1"/>
  <c r="BY176" i="25" s="1"/>
  <c r="BO13" i="25"/>
  <c r="BV13" i="25" s="1"/>
  <c r="BW13" i="25" s="1"/>
  <c r="BX13" i="25" s="1"/>
  <c r="BY13" i="25" s="1"/>
  <c r="BO77" i="25"/>
  <c r="BV77" i="25" s="1"/>
  <c r="BW77" i="25" s="1"/>
  <c r="BX77" i="25" s="1"/>
  <c r="BY77" i="25" s="1"/>
  <c r="BO41" i="25"/>
  <c r="BV41" i="25" s="1"/>
  <c r="BW41" i="25" s="1"/>
  <c r="BX41" i="25" s="1"/>
  <c r="BY41" i="25" s="1"/>
  <c r="BO132" i="25"/>
  <c r="BV132" i="25" s="1"/>
  <c r="BW132" i="25" s="1"/>
  <c r="BX132" i="25" s="1"/>
  <c r="BY132" i="25" s="1"/>
  <c r="BO108" i="25"/>
  <c r="BV108" i="25" s="1"/>
  <c r="BW108" i="25" s="1"/>
  <c r="BX108" i="25" s="1"/>
  <c r="BY108" i="25" s="1"/>
  <c r="BO119" i="25"/>
  <c r="BV119" i="25" s="1"/>
  <c r="BW119" i="25" s="1"/>
  <c r="BX119" i="25" s="1"/>
  <c r="BY119" i="25" s="1"/>
  <c r="BO177" i="25"/>
  <c r="BV177" i="25" s="1"/>
  <c r="BW177" i="25" s="1"/>
  <c r="BX177" i="25" s="1"/>
  <c r="BY177" i="25" s="1"/>
  <c r="BO21" i="25"/>
  <c r="BV21" i="25" s="1"/>
  <c r="BW21" i="25" s="1"/>
  <c r="BX21" i="25" s="1"/>
  <c r="BY21" i="25" s="1"/>
  <c r="BO165" i="25"/>
  <c r="BV165" i="25" s="1"/>
  <c r="BW165" i="25" s="1"/>
  <c r="BX165" i="25" s="1"/>
  <c r="BY165" i="25" s="1"/>
  <c r="BO185" i="25"/>
  <c r="BV185" i="25" s="1"/>
  <c r="BW185" i="25" s="1"/>
  <c r="BX185" i="25" s="1"/>
  <c r="BY185" i="25" s="1"/>
  <c r="BO149" i="25"/>
  <c r="BV149" i="25" s="1"/>
  <c r="BW149" i="25" s="1"/>
  <c r="BX149" i="25" s="1"/>
  <c r="BY149" i="25" s="1"/>
  <c r="BO59" i="25"/>
  <c r="BV59" i="25" s="1"/>
  <c r="BW59" i="25" s="1"/>
  <c r="BX59" i="25" s="1"/>
  <c r="BY59" i="25" s="1"/>
  <c r="BO67" i="25"/>
  <c r="BV67" i="25" s="1"/>
  <c r="BW67" i="25" s="1"/>
  <c r="BX67" i="25" s="1"/>
  <c r="BY67" i="25" s="1"/>
  <c r="BO33" i="25"/>
  <c r="BV33" i="25" s="1"/>
  <c r="BW33" i="25" s="1"/>
  <c r="BX33" i="25" s="1"/>
  <c r="BY33" i="25" s="1"/>
  <c r="BO127" i="25"/>
  <c r="BV127" i="25" s="1"/>
  <c r="BW127" i="25" s="1"/>
  <c r="BX127" i="25" s="1"/>
  <c r="BY127" i="25" s="1"/>
  <c r="BO157" i="25"/>
  <c r="BV157" i="25" s="1"/>
  <c r="BW157" i="25" s="1"/>
  <c r="BX157" i="25" s="1"/>
  <c r="BY157" i="25" s="1"/>
  <c r="BO134" i="25"/>
  <c r="BV134" i="25" s="1"/>
  <c r="BW134" i="25" s="1"/>
  <c r="BX134" i="25" s="1"/>
  <c r="BY134" i="25" s="1"/>
  <c r="BO182" i="25"/>
  <c r="BV182" i="25" s="1"/>
  <c r="BW182" i="25" s="1"/>
  <c r="BX182" i="25" s="1"/>
  <c r="BY182" i="25" s="1"/>
  <c r="BO115" i="25"/>
  <c r="BV115" i="25" s="1"/>
  <c r="BW115" i="25" s="1"/>
  <c r="BX115" i="25" s="1"/>
  <c r="BY115" i="25" s="1"/>
  <c r="BO73" i="25"/>
  <c r="BV73" i="25" s="1"/>
  <c r="BW73" i="25" s="1"/>
  <c r="BX73" i="25" s="1"/>
  <c r="BY73" i="25" s="1"/>
  <c r="BO81" i="25"/>
  <c r="BV81" i="25" s="1"/>
  <c r="BW81" i="25" s="1"/>
  <c r="BX81" i="25" s="1"/>
  <c r="BY81" i="25" s="1"/>
  <c r="BO50" i="25"/>
  <c r="BV50" i="25" s="1"/>
  <c r="BW50" i="25" s="1"/>
  <c r="BX50" i="25" s="1"/>
  <c r="BY50" i="25" s="1"/>
  <c r="BO162" i="25"/>
  <c r="BV162" i="25" s="1"/>
  <c r="BW162" i="25" s="1"/>
  <c r="BX162" i="25" s="1"/>
  <c r="BY162" i="25" s="1"/>
  <c r="BO88" i="25"/>
  <c r="BV88" i="25" s="1"/>
  <c r="BW88" i="25" s="1"/>
  <c r="BX88" i="25" s="1"/>
  <c r="BY88" i="25" s="1"/>
  <c r="BO117" i="25"/>
  <c r="BV117" i="25" s="1"/>
  <c r="BW117" i="25" s="1"/>
  <c r="BX117" i="25" s="1"/>
  <c r="BY117" i="25" s="1"/>
  <c r="BO94" i="25"/>
  <c r="BV94" i="25" s="1"/>
  <c r="BW94" i="25" s="1"/>
  <c r="BX94" i="25" s="1"/>
  <c r="BY94" i="25" s="1"/>
  <c r="BO116" i="25"/>
  <c r="BV116" i="25" s="1"/>
  <c r="BW116" i="25" s="1"/>
  <c r="BX116" i="25" s="1"/>
  <c r="BY116" i="25" s="1"/>
  <c r="BO170" i="25"/>
  <c r="BV170" i="25" s="1"/>
  <c r="BW170" i="25" s="1"/>
  <c r="BX170" i="25" s="1"/>
  <c r="BY170" i="25" s="1"/>
  <c r="BO153" i="25"/>
  <c r="BV153" i="25" s="1"/>
  <c r="BW153" i="25" s="1"/>
  <c r="BX153" i="25" s="1"/>
  <c r="BY153" i="25" s="1"/>
  <c r="BO32" i="25"/>
  <c r="BV32" i="25" s="1"/>
  <c r="BW32" i="25" s="1"/>
  <c r="BX32" i="25" s="1"/>
  <c r="BY32" i="25" s="1"/>
  <c r="BO49" i="25"/>
  <c r="BV49" i="25" s="1"/>
  <c r="BW49" i="25" s="1"/>
  <c r="BX49" i="25" s="1"/>
  <c r="BY49" i="25" s="1"/>
  <c r="BO123" i="25"/>
  <c r="BV123" i="25" s="1"/>
  <c r="BW123" i="25" s="1"/>
  <c r="BX123" i="25" s="1"/>
  <c r="BY123" i="25" s="1"/>
  <c r="BO160" i="25"/>
  <c r="BV160" i="25" s="1"/>
  <c r="BW160" i="25" s="1"/>
  <c r="BX160" i="25" s="1"/>
  <c r="BY160" i="25" s="1"/>
  <c r="BO87" i="25"/>
  <c r="BV87" i="25" s="1"/>
  <c r="BW87" i="25" s="1"/>
  <c r="BX87" i="25" s="1"/>
  <c r="BY87" i="25" s="1"/>
  <c r="BO90" i="25"/>
  <c r="BV90" i="25" s="1"/>
  <c r="BW90" i="25" s="1"/>
  <c r="BX90" i="25" s="1"/>
  <c r="BY90" i="25" s="1"/>
  <c r="BO109" i="25"/>
  <c r="BV109" i="25" s="1"/>
  <c r="BW109" i="25" s="1"/>
  <c r="BX109" i="25" s="1"/>
  <c r="BY109" i="25" s="1"/>
  <c r="BO30" i="25"/>
  <c r="BV30" i="25" s="1"/>
  <c r="BW30" i="25" s="1"/>
  <c r="BX30" i="25" s="1"/>
  <c r="BY30" i="25" s="1"/>
  <c r="BO78" i="25"/>
  <c r="BV78" i="25" s="1"/>
  <c r="BW78" i="25" s="1"/>
  <c r="BX78" i="25" s="1"/>
  <c r="BY78" i="25" s="1"/>
  <c r="BO155" i="25"/>
  <c r="BV155" i="25" s="1"/>
  <c r="BW155" i="25" s="1"/>
  <c r="BX155" i="25" s="1"/>
  <c r="BY155" i="25" s="1"/>
  <c r="BO167" i="25"/>
  <c r="BV167" i="25" s="1"/>
  <c r="BW167" i="25" s="1"/>
  <c r="BX167" i="25" s="1"/>
  <c r="BY167" i="25" s="1"/>
  <c r="BO181" i="25"/>
  <c r="BV181" i="25" s="1"/>
  <c r="BW181" i="25" s="1"/>
  <c r="BX181" i="25" s="1"/>
  <c r="BY181" i="25" s="1"/>
  <c r="BO113" i="25"/>
  <c r="BV113" i="25" s="1"/>
  <c r="BW113" i="25" s="1"/>
  <c r="BX113" i="25" s="1"/>
  <c r="BY113" i="25" s="1"/>
  <c r="BO166" i="25"/>
  <c r="BV166" i="25" s="1"/>
  <c r="BW166" i="25" s="1"/>
  <c r="BX166" i="25" s="1"/>
  <c r="BY166" i="25" s="1"/>
  <c r="BO141" i="25"/>
  <c r="BV141" i="25" s="1"/>
  <c r="BW141" i="25" s="1"/>
  <c r="BX141" i="25" s="1"/>
  <c r="BY141" i="25" s="1"/>
  <c r="BO129" i="25"/>
  <c r="BV129" i="25" s="1"/>
  <c r="BW129" i="25" s="1"/>
  <c r="BX129" i="25" s="1"/>
  <c r="BY129" i="25" s="1"/>
  <c r="BO125" i="25"/>
  <c r="BV125" i="25" s="1"/>
  <c r="BW125" i="25" s="1"/>
  <c r="BX125" i="25" s="1"/>
  <c r="BY125" i="25" s="1"/>
  <c r="BO159" i="25"/>
  <c r="BV159" i="25" s="1"/>
  <c r="BW159" i="25" s="1"/>
  <c r="BX159" i="25" s="1"/>
  <c r="BY159" i="25" s="1"/>
  <c r="BO35" i="25"/>
  <c r="BV35" i="25" s="1"/>
  <c r="BW35" i="25" s="1"/>
  <c r="BX35" i="25" s="1"/>
  <c r="BY35" i="25" s="1"/>
  <c r="BO138" i="25"/>
  <c r="BV138" i="25" s="1"/>
  <c r="BW138" i="25" s="1"/>
  <c r="BX138" i="25" s="1"/>
  <c r="BY138" i="25" s="1"/>
  <c r="BO169" i="25"/>
  <c r="BV169" i="25" s="1"/>
  <c r="BW169" i="25" s="1"/>
  <c r="BX169" i="25" s="1"/>
  <c r="BY169" i="25" s="1"/>
  <c r="BO118" i="25"/>
  <c r="BV118" i="25" s="1"/>
  <c r="BW118" i="25" s="1"/>
  <c r="BX118" i="25" s="1"/>
  <c r="BY118" i="25" s="1"/>
  <c r="BO142" i="25"/>
  <c r="BV142" i="25" s="1"/>
  <c r="BW142" i="25" s="1"/>
  <c r="BX142" i="25" s="1"/>
  <c r="BY142" i="25" s="1"/>
  <c r="BO19" i="25"/>
  <c r="BV19" i="25" s="1"/>
  <c r="BW19" i="25" s="1"/>
  <c r="BX19" i="25" s="1"/>
  <c r="BY19" i="25" s="1"/>
  <c r="BO186" i="25"/>
  <c r="BV186" i="25" s="1"/>
  <c r="BW186" i="25" s="1"/>
  <c r="BX186" i="25" s="1"/>
  <c r="BY186" i="25" s="1"/>
  <c r="BO53" i="25"/>
  <c r="BV53" i="25" s="1"/>
  <c r="BW53" i="25" s="1"/>
  <c r="BX53" i="25" s="1"/>
  <c r="BY53" i="25" s="1"/>
  <c r="BO106" i="25"/>
  <c r="BV106" i="25" s="1"/>
  <c r="BW106" i="25" s="1"/>
  <c r="BX106" i="25" s="1"/>
  <c r="BY106" i="25" s="1"/>
  <c r="BO189" i="25"/>
  <c r="BV189" i="25" s="1"/>
  <c r="BW189" i="25" s="1"/>
  <c r="BX189" i="25" s="1"/>
  <c r="BY189" i="25" s="1"/>
  <c r="BO148" i="25"/>
  <c r="BV148" i="25" s="1"/>
  <c r="BW148" i="25" s="1"/>
  <c r="BX148" i="25" s="1"/>
  <c r="BY148" i="25" s="1"/>
  <c r="BO173" i="25"/>
  <c r="BV173" i="25" s="1"/>
  <c r="BW173" i="25" s="1"/>
  <c r="BX173" i="25" s="1"/>
  <c r="BY173" i="25" s="1"/>
  <c r="BN190" i="25"/>
  <c r="F11" i="22"/>
  <c r="BO5" i="26" s="1"/>
  <c r="BN171" i="26" l="1"/>
  <c r="BO160" i="26"/>
  <c r="BV160" i="26" s="1"/>
  <c r="BW160" i="26" s="1"/>
  <c r="BX160" i="26" s="1"/>
  <c r="BY160" i="26" s="1"/>
  <c r="BO139" i="26"/>
  <c r="BV139" i="26" s="1"/>
  <c r="BW139" i="26" s="1"/>
  <c r="BX139" i="26" s="1"/>
  <c r="BY139" i="26" s="1"/>
  <c r="BO124" i="26"/>
  <c r="BV124" i="26" s="1"/>
  <c r="BW124" i="26" s="1"/>
  <c r="BX124" i="26" s="1"/>
  <c r="BY124" i="26" s="1"/>
  <c r="BO116" i="26"/>
  <c r="BV116" i="26" s="1"/>
  <c r="BW116" i="26" s="1"/>
  <c r="BX116" i="26" s="1"/>
  <c r="BY116" i="26" s="1"/>
  <c r="BO110" i="26"/>
  <c r="BV110" i="26" s="1"/>
  <c r="BW110" i="26" s="1"/>
  <c r="BX110" i="26" s="1"/>
  <c r="BY110" i="26" s="1"/>
  <c r="BO106" i="26"/>
  <c r="BV106" i="26" s="1"/>
  <c r="BW106" i="26" s="1"/>
  <c r="BX106" i="26" s="1"/>
  <c r="BY106" i="26" s="1"/>
  <c r="BO102" i="26"/>
  <c r="BV102" i="26" s="1"/>
  <c r="BW102" i="26" s="1"/>
  <c r="BX102" i="26" s="1"/>
  <c r="BY102" i="26" s="1"/>
  <c r="BO98" i="26"/>
  <c r="BV98" i="26" s="1"/>
  <c r="BW98" i="26" s="1"/>
  <c r="BX98" i="26" s="1"/>
  <c r="BY98" i="26" s="1"/>
  <c r="BO20" i="26"/>
  <c r="BV20" i="26" s="1"/>
  <c r="BW20" i="26" s="1"/>
  <c r="BX20" i="26" s="1"/>
  <c r="BY20" i="26" s="1"/>
  <c r="BO158" i="26"/>
  <c r="BV158" i="26" s="1"/>
  <c r="BW158" i="26" s="1"/>
  <c r="BX158" i="26" s="1"/>
  <c r="BY158" i="26" s="1"/>
  <c r="BO138" i="26"/>
  <c r="BV138" i="26" s="1"/>
  <c r="BW138" i="26" s="1"/>
  <c r="BX138" i="26" s="1"/>
  <c r="BY138" i="26" s="1"/>
  <c r="BO122" i="26"/>
  <c r="BV122" i="26" s="1"/>
  <c r="BW122" i="26" s="1"/>
  <c r="BX122" i="26" s="1"/>
  <c r="BY122" i="26" s="1"/>
  <c r="BO114" i="26"/>
  <c r="BV114" i="26" s="1"/>
  <c r="BW114" i="26" s="1"/>
  <c r="BX114" i="26" s="1"/>
  <c r="BY114" i="26" s="1"/>
  <c r="BO109" i="26"/>
  <c r="BV109" i="26" s="1"/>
  <c r="BW109" i="26" s="1"/>
  <c r="BX109" i="26" s="1"/>
  <c r="BY109" i="26" s="1"/>
  <c r="BO105" i="26"/>
  <c r="BV105" i="26" s="1"/>
  <c r="BW105" i="26" s="1"/>
  <c r="BX105" i="26" s="1"/>
  <c r="BY105" i="26" s="1"/>
  <c r="BO101" i="26"/>
  <c r="BV101" i="26" s="1"/>
  <c r="BW101" i="26" s="1"/>
  <c r="BX101" i="26" s="1"/>
  <c r="BY101" i="26" s="1"/>
  <c r="BO97" i="26"/>
  <c r="BV97" i="26" s="1"/>
  <c r="BW97" i="26" s="1"/>
  <c r="BX97" i="26" s="1"/>
  <c r="BY97" i="26" s="1"/>
  <c r="BO19" i="26"/>
  <c r="BV19" i="26" s="1"/>
  <c r="BW19" i="26" s="1"/>
  <c r="BX19" i="26" s="1"/>
  <c r="BY19" i="26" s="1"/>
  <c r="BO143" i="26"/>
  <c r="BV143" i="26" s="1"/>
  <c r="BW143" i="26" s="1"/>
  <c r="BX143" i="26" s="1"/>
  <c r="BY143" i="26" s="1"/>
  <c r="BO118" i="26"/>
  <c r="BV118" i="26" s="1"/>
  <c r="BW118" i="26" s="1"/>
  <c r="BX118" i="26" s="1"/>
  <c r="BY118" i="26" s="1"/>
  <c r="BO107" i="26"/>
  <c r="BV107" i="26" s="1"/>
  <c r="BW107" i="26" s="1"/>
  <c r="BX107" i="26" s="1"/>
  <c r="BY107" i="26" s="1"/>
  <c r="BO99" i="26"/>
  <c r="BV99" i="26" s="1"/>
  <c r="BW99" i="26" s="1"/>
  <c r="BX99" i="26" s="1"/>
  <c r="BY99" i="26" s="1"/>
  <c r="BO128" i="26"/>
  <c r="BV128" i="26" s="1"/>
  <c r="BW128" i="26" s="1"/>
  <c r="BX128" i="26" s="1"/>
  <c r="BY128" i="26" s="1"/>
  <c r="BO112" i="26"/>
  <c r="BV112" i="26" s="1"/>
  <c r="BW112" i="26" s="1"/>
  <c r="BX112" i="26" s="1"/>
  <c r="BY112" i="26" s="1"/>
  <c r="BO104" i="26"/>
  <c r="BV104" i="26" s="1"/>
  <c r="BW104" i="26" s="1"/>
  <c r="BX104" i="26" s="1"/>
  <c r="BY104" i="26" s="1"/>
  <c r="BO24" i="26"/>
  <c r="BV24" i="26" s="1"/>
  <c r="BW24" i="26" s="1"/>
  <c r="BX24" i="26" s="1"/>
  <c r="BY24" i="26" s="1"/>
  <c r="BO162" i="26"/>
  <c r="BV162" i="26" s="1"/>
  <c r="BW162" i="26" s="1"/>
  <c r="BX162" i="26" s="1"/>
  <c r="BY162" i="26" s="1"/>
  <c r="BO126" i="26"/>
  <c r="BV126" i="26" s="1"/>
  <c r="BW126" i="26" s="1"/>
  <c r="BX126" i="26" s="1"/>
  <c r="BY126" i="26" s="1"/>
  <c r="BO111" i="26"/>
  <c r="BV111" i="26" s="1"/>
  <c r="BW111" i="26" s="1"/>
  <c r="BX111" i="26" s="1"/>
  <c r="BY111" i="26" s="1"/>
  <c r="BO103" i="26"/>
  <c r="BV103" i="26" s="1"/>
  <c r="BW103" i="26" s="1"/>
  <c r="BX103" i="26" s="1"/>
  <c r="BY103" i="26" s="1"/>
  <c r="BO21" i="26"/>
  <c r="BV21" i="26" s="1"/>
  <c r="BW21" i="26" s="1"/>
  <c r="BX21" i="26" s="1"/>
  <c r="BY21" i="26" s="1"/>
  <c r="BO151" i="26"/>
  <c r="BV151" i="26" s="1"/>
  <c r="BW151" i="26" s="1"/>
  <c r="BX151" i="26" s="1"/>
  <c r="BY151" i="26" s="1"/>
  <c r="BO120" i="26"/>
  <c r="BV120" i="26" s="1"/>
  <c r="BW120" i="26" s="1"/>
  <c r="BX120" i="26" s="1"/>
  <c r="BY120" i="26" s="1"/>
  <c r="BO108" i="26"/>
  <c r="BV108" i="26" s="1"/>
  <c r="BW108" i="26" s="1"/>
  <c r="BX108" i="26" s="1"/>
  <c r="BY108" i="26" s="1"/>
  <c r="BO100" i="26"/>
  <c r="BV100" i="26" s="1"/>
  <c r="BW100" i="26" s="1"/>
  <c r="BX100" i="26" s="1"/>
  <c r="BY100" i="26" s="1"/>
  <c r="BO17" i="26"/>
  <c r="BV17" i="26" s="1"/>
  <c r="BW17" i="26" s="1"/>
  <c r="BX17" i="26" s="1"/>
  <c r="BY17" i="26" s="1"/>
  <c r="BO115" i="26"/>
  <c r="BV115" i="26" s="1"/>
  <c r="BW115" i="26" s="1"/>
  <c r="BX115" i="26" s="1"/>
  <c r="BY115" i="26" s="1"/>
  <c r="BO161" i="26"/>
  <c r="BV161" i="26" s="1"/>
  <c r="BW161" i="26" s="1"/>
  <c r="BX161" i="26" s="1"/>
  <c r="BY161" i="26" s="1"/>
  <c r="BO127" i="26"/>
  <c r="BV127" i="26" s="1"/>
  <c r="BW127" i="26" s="1"/>
  <c r="BX127" i="26" s="1"/>
  <c r="BY127" i="26" s="1"/>
  <c r="BO163" i="26"/>
  <c r="BV163" i="26" s="1"/>
  <c r="BW163" i="26" s="1"/>
  <c r="BX163" i="26" s="1"/>
  <c r="BY163" i="26" s="1"/>
  <c r="BO113" i="26"/>
  <c r="BV113" i="26" s="1"/>
  <c r="BW113" i="26" s="1"/>
  <c r="BX113" i="26" s="1"/>
  <c r="BY113" i="26" s="1"/>
  <c r="BO146" i="26"/>
  <c r="BV146" i="26" s="1"/>
  <c r="BW146" i="26" s="1"/>
  <c r="BX146" i="26" s="1"/>
  <c r="BY146" i="26" s="1"/>
  <c r="BO157" i="26"/>
  <c r="BV157" i="26" s="1"/>
  <c r="BW157" i="26" s="1"/>
  <c r="BX157" i="26" s="1"/>
  <c r="BY157" i="26" s="1"/>
  <c r="BO117" i="26"/>
  <c r="BV117" i="26" s="1"/>
  <c r="BW117" i="26" s="1"/>
  <c r="BX117" i="26" s="1"/>
  <c r="BY117" i="26" s="1"/>
  <c r="BO144" i="26"/>
  <c r="BV144" i="26" s="1"/>
  <c r="BW144" i="26" s="1"/>
  <c r="BX144" i="26" s="1"/>
  <c r="BY144" i="26" s="1"/>
  <c r="BO123" i="26"/>
  <c r="BV123" i="26" s="1"/>
  <c r="BW123" i="26" s="1"/>
  <c r="BX123" i="26" s="1"/>
  <c r="BY123" i="26" s="1"/>
  <c r="BO119" i="26"/>
  <c r="BV119" i="26" s="1"/>
  <c r="BW119" i="26" s="1"/>
  <c r="BX119" i="26" s="1"/>
  <c r="BY119" i="26" s="1"/>
  <c r="BO149" i="26"/>
  <c r="BV149" i="26" s="1"/>
  <c r="BW149" i="26" s="1"/>
  <c r="BX149" i="26" s="1"/>
  <c r="BY149" i="26" s="1"/>
  <c r="BO150" i="26"/>
  <c r="BV150" i="26" s="1"/>
  <c r="BW150" i="26" s="1"/>
  <c r="BX150" i="26" s="1"/>
  <c r="BY150" i="26" s="1"/>
  <c r="BO142" i="26"/>
  <c r="BV142" i="26" s="1"/>
  <c r="BW142" i="26" s="1"/>
  <c r="BX142" i="26" s="1"/>
  <c r="BY142" i="26" s="1"/>
  <c r="BO121" i="26"/>
  <c r="BV121" i="26" s="1"/>
  <c r="BW121" i="26" s="1"/>
  <c r="BX121" i="26" s="1"/>
  <c r="BY121" i="26" s="1"/>
  <c r="BO159" i="26"/>
  <c r="BV159" i="26" s="1"/>
  <c r="BW159" i="26" s="1"/>
  <c r="BX159" i="26" s="1"/>
  <c r="BY159" i="26" s="1"/>
  <c r="BO125" i="26"/>
  <c r="BV125" i="26" s="1"/>
  <c r="BW125" i="26" s="1"/>
  <c r="BX125" i="26" s="1"/>
  <c r="BY125" i="26" s="1"/>
  <c r="BO62" i="26"/>
  <c r="BV62" i="26" s="1"/>
  <c r="BW62" i="26" s="1"/>
  <c r="BX62" i="26" s="1"/>
  <c r="BY62" i="26" s="1"/>
  <c r="BO50" i="26"/>
  <c r="BV50" i="26" s="1"/>
  <c r="BW50" i="26" s="1"/>
  <c r="BX50" i="26" s="1"/>
  <c r="BY50" i="26" s="1"/>
  <c r="BO56" i="26"/>
  <c r="BV56" i="26" s="1"/>
  <c r="BW56" i="26" s="1"/>
  <c r="BX56" i="26" s="1"/>
  <c r="BY56" i="26" s="1"/>
  <c r="BO132" i="26"/>
  <c r="BV132" i="26" s="1"/>
  <c r="BW132" i="26" s="1"/>
  <c r="BX132" i="26" s="1"/>
  <c r="BY132" i="26" s="1"/>
  <c r="BO136" i="26"/>
  <c r="BV136" i="26" s="1"/>
  <c r="BW136" i="26" s="1"/>
  <c r="BX136" i="26" s="1"/>
  <c r="BY136" i="26" s="1"/>
  <c r="BO31" i="26"/>
  <c r="BV31" i="26" s="1"/>
  <c r="BW31" i="26" s="1"/>
  <c r="BX31" i="26" s="1"/>
  <c r="BY31" i="26" s="1"/>
  <c r="BO88" i="26"/>
  <c r="BV88" i="26" s="1"/>
  <c r="BW88" i="26" s="1"/>
  <c r="BX88" i="26" s="1"/>
  <c r="BY88" i="26" s="1"/>
  <c r="BO27" i="26"/>
  <c r="BV27" i="26" s="1"/>
  <c r="BW27" i="26" s="1"/>
  <c r="BX27" i="26" s="1"/>
  <c r="BY27" i="26" s="1"/>
  <c r="BO140" i="26"/>
  <c r="BV140" i="26" s="1"/>
  <c r="BW140" i="26" s="1"/>
  <c r="BX140" i="26" s="1"/>
  <c r="BY140" i="26" s="1"/>
  <c r="BO52" i="26"/>
  <c r="BV52" i="26" s="1"/>
  <c r="BW52" i="26" s="1"/>
  <c r="BX52" i="26" s="1"/>
  <c r="BY52" i="26" s="1"/>
  <c r="BO74" i="26"/>
  <c r="BV74" i="26" s="1"/>
  <c r="BW74" i="26" s="1"/>
  <c r="BX74" i="26" s="1"/>
  <c r="BY74" i="26" s="1"/>
  <c r="BO85" i="26"/>
  <c r="BV85" i="26" s="1"/>
  <c r="BW85" i="26" s="1"/>
  <c r="BX85" i="26" s="1"/>
  <c r="BY85" i="26" s="1"/>
  <c r="BO90" i="26"/>
  <c r="BV90" i="26" s="1"/>
  <c r="BW90" i="26" s="1"/>
  <c r="BX90" i="26" s="1"/>
  <c r="BY90" i="26" s="1"/>
  <c r="BO82" i="26"/>
  <c r="BV82" i="26" s="1"/>
  <c r="BW82" i="26" s="1"/>
  <c r="BX82" i="26" s="1"/>
  <c r="BY82" i="26" s="1"/>
  <c r="BO34" i="26"/>
  <c r="BV34" i="26" s="1"/>
  <c r="BW34" i="26" s="1"/>
  <c r="BX34" i="26" s="1"/>
  <c r="BY34" i="26" s="1"/>
  <c r="BO53" i="26"/>
  <c r="BV53" i="26" s="1"/>
  <c r="BW53" i="26" s="1"/>
  <c r="BX53" i="26" s="1"/>
  <c r="BY53" i="26" s="1"/>
  <c r="BO130" i="26"/>
  <c r="BV130" i="26" s="1"/>
  <c r="BW130" i="26" s="1"/>
  <c r="BX130" i="26" s="1"/>
  <c r="BY130" i="26" s="1"/>
  <c r="BO54" i="26"/>
  <c r="BV54" i="26" s="1"/>
  <c r="BW54" i="26" s="1"/>
  <c r="BX54" i="26" s="1"/>
  <c r="BY54" i="26" s="1"/>
  <c r="BO23" i="26"/>
  <c r="BV23" i="26" s="1"/>
  <c r="BW23" i="26" s="1"/>
  <c r="BX23" i="26" s="1"/>
  <c r="BY23" i="26" s="1"/>
  <c r="BO32" i="26"/>
  <c r="BV32" i="26" s="1"/>
  <c r="BW32" i="26" s="1"/>
  <c r="BX32" i="26" s="1"/>
  <c r="BY32" i="26" s="1"/>
  <c r="BO43" i="26"/>
  <c r="BV43" i="26" s="1"/>
  <c r="BW43" i="26" s="1"/>
  <c r="BX43" i="26" s="1"/>
  <c r="BY43" i="26" s="1"/>
  <c r="BO63" i="26"/>
  <c r="BV63" i="26" s="1"/>
  <c r="BW63" i="26" s="1"/>
  <c r="BX63" i="26" s="1"/>
  <c r="BY63" i="26" s="1"/>
  <c r="BO44" i="26"/>
  <c r="BV44" i="26" s="1"/>
  <c r="BW44" i="26" s="1"/>
  <c r="BX44" i="26" s="1"/>
  <c r="BY44" i="26" s="1"/>
  <c r="BO129" i="26"/>
  <c r="BV129" i="26" s="1"/>
  <c r="BW129" i="26" s="1"/>
  <c r="BX129" i="26" s="1"/>
  <c r="BY129" i="26" s="1"/>
  <c r="BO73" i="26"/>
  <c r="BV73" i="26" s="1"/>
  <c r="BW73" i="26" s="1"/>
  <c r="BX73" i="26" s="1"/>
  <c r="BY73" i="26" s="1"/>
  <c r="BO65" i="26"/>
  <c r="BV65" i="26" s="1"/>
  <c r="BW65" i="26" s="1"/>
  <c r="BX65" i="26" s="1"/>
  <c r="BY65" i="26" s="1"/>
  <c r="BO69" i="26"/>
  <c r="BV69" i="26" s="1"/>
  <c r="BW69" i="26" s="1"/>
  <c r="BX69" i="26" s="1"/>
  <c r="BY69" i="26" s="1"/>
  <c r="BO72" i="26"/>
  <c r="BV72" i="26" s="1"/>
  <c r="BW72" i="26" s="1"/>
  <c r="BX72" i="26" s="1"/>
  <c r="BY72" i="26" s="1"/>
  <c r="BO6" i="26"/>
  <c r="BO137" i="26"/>
  <c r="BV137" i="26" s="1"/>
  <c r="BW137" i="26" s="1"/>
  <c r="BX137" i="26" s="1"/>
  <c r="BY137" i="26" s="1"/>
  <c r="BO167" i="26"/>
  <c r="BV167" i="26" s="1"/>
  <c r="BW167" i="26" s="1"/>
  <c r="BX167" i="26" s="1"/>
  <c r="BY167" i="26" s="1"/>
  <c r="BO42" i="26"/>
  <c r="BV42" i="26" s="1"/>
  <c r="BW42" i="26" s="1"/>
  <c r="BX42" i="26" s="1"/>
  <c r="BY42" i="26" s="1"/>
  <c r="BO48" i="26"/>
  <c r="BV48" i="26" s="1"/>
  <c r="BW48" i="26" s="1"/>
  <c r="BX48" i="26" s="1"/>
  <c r="BY48" i="26" s="1"/>
  <c r="BO168" i="26"/>
  <c r="BV168" i="26" s="1"/>
  <c r="BW168" i="26" s="1"/>
  <c r="BX168" i="26" s="1"/>
  <c r="BY168" i="26" s="1"/>
  <c r="BO49" i="26"/>
  <c r="BV49" i="26" s="1"/>
  <c r="BW49" i="26" s="1"/>
  <c r="BX49" i="26" s="1"/>
  <c r="BY49" i="26" s="1"/>
  <c r="BO33" i="26"/>
  <c r="BV33" i="26" s="1"/>
  <c r="BW33" i="26" s="1"/>
  <c r="BX33" i="26" s="1"/>
  <c r="BY33" i="26" s="1"/>
  <c r="BO36" i="26"/>
  <c r="BV36" i="26" s="1"/>
  <c r="BW36" i="26" s="1"/>
  <c r="BX36" i="26" s="1"/>
  <c r="BY36" i="26" s="1"/>
  <c r="BO86" i="26"/>
  <c r="BV86" i="26" s="1"/>
  <c r="BW86" i="26" s="1"/>
  <c r="BX86" i="26" s="1"/>
  <c r="BY86" i="26" s="1"/>
  <c r="BO67" i="26"/>
  <c r="BV67" i="26" s="1"/>
  <c r="BW67" i="26" s="1"/>
  <c r="BX67" i="26" s="1"/>
  <c r="BY67" i="26" s="1"/>
  <c r="BO66" i="26"/>
  <c r="BV66" i="26" s="1"/>
  <c r="BW66" i="26" s="1"/>
  <c r="BX66" i="26" s="1"/>
  <c r="BY66" i="26" s="1"/>
  <c r="BO35" i="26"/>
  <c r="BV35" i="26" s="1"/>
  <c r="BW35" i="26" s="1"/>
  <c r="BX35" i="26" s="1"/>
  <c r="BY35" i="26" s="1"/>
  <c r="BO45" i="26"/>
  <c r="BV45" i="26" s="1"/>
  <c r="BW45" i="26" s="1"/>
  <c r="BX45" i="26" s="1"/>
  <c r="BY45" i="26" s="1"/>
  <c r="BO15" i="26"/>
  <c r="BV15" i="26" s="1"/>
  <c r="BW15" i="26" s="1"/>
  <c r="BX15" i="26" s="1"/>
  <c r="BY15" i="26" s="1"/>
  <c r="BO79" i="26"/>
  <c r="BV79" i="26" s="1"/>
  <c r="BW79" i="26" s="1"/>
  <c r="BX79" i="26" s="1"/>
  <c r="BY79" i="26" s="1"/>
  <c r="BO25" i="26"/>
  <c r="BV25" i="26" s="1"/>
  <c r="BW25" i="26" s="1"/>
  <c r="BX25" i="26" s="1"/>
  <c r="BY25" i="26" s="1"/>
  <c r="BO152" i="26"/>
  <c r="BV152" i="26" s="1"/>
  <c r="BW152" i="26" s="1"/>
  <c r="BX152" i="26" s="1"/>
  <c r="BY152" i="26" s="1"/>
  <c r="BO76" i="26"/>
  <c r="BV76" i="26" s="1"/>
  <c r="BW76" i="26" s="1"/>
  <c r="BX76" i="26" s="1"/>
  <c r="BY76" i="26" s="1"/>
  <c r="BO59" i="26"/>
  <c r="BV59" i="26" s="1"/>
  <c r="BW59" i="26" s="1"/>
  <c r="BX59" i="26" s="1"/>
  <c r="BY59" i="26" s="1"/>
  <c r="BO47" i="26"/>
  <c r="BV47" i="26" s="1"/>
  <c r="BW47" i="26" s="1"/>
  <c r="BX47" i="26" s="1"/>
  <c r="BY47" i="26" s="1"/>
  <c r="BO51" i="26"/>
  <c r="BV51" i="26" s="1"/>
  <c r="BW51" i="26" s="1"/>
  <c r="BX51" i="26" s="1"/>
  <c r="BY51" i="26" s="1"/>
  <c r="BO95" i="26"/>
  <c r="BV95" i="26" s="1"/>
  <c r="BW95" i="26" s="1"/>
  <c r="BX95" i="26" s="1"/>
  <c r="BY95" i="26" s="1"/>
  <c r="BO81" i="26"/>
  <c r="BV81" i="26" s="1"/>
  <c r="BW81" i="26" s="1"/>
  <c r="BX81" i="26" s="1"/>
  <c r="BY81" i="26" s="1"/>
  <c r="BO154" i="26"/>
  <c r="BV154" i="26" s="1"/>
  <c r="BW154" i="26" s="1"/>
  <c r="BX154" i="26" s="1"/>
  <c r="BY154" i="26" s="1"/>
  <c r="BO135" i="26"/>
  <c r="BV135" i="26" s="1"/>
  <c r="BW135" i="26" s="1"/>
  <c r="BX135" i="26" s="1"/>
  <c r="BY135" i="26" s="1"/>
  <c r="BO92" i="26"/>
  <c r="BV92" i="26" s="1"/>
  <c r="BW92" i="26" s="1"/>
  <c r="BX92" i="26" s="1"/>
  <c r="BY92" i="26" s="1"/>
  <c r="BO77" i="26"/>
  <c r="BV77" i="26" s="1"/>
  <c r="BW77" i="26" s="1"/>
  <c r="BX77" i="26" s="1"/>
  <c r="BY77" i="26" s="1"/>
  <c r="BO153" i="26"/>
  <c r="BV153" i="26" s="1"/>
  <c r="BW153" i="26" s="1"/>
  <c r="BX153" i="26" s="1"/>
  <c r="BY153" i="26" s="1"/>
  <c r="BO55" i="26"/>
  <c r="BV55" i="26" s="1"/>
  <c r="BW55" i="26" s="1"/>
  <c r="BX55" i="26" s="1"/>
  <c r="BY55" i="26" s="1"/>
  <c r="BO9" i="26"/>
  <c r="BV9" i="26" s="1"/>
  <c r="BW9" i="26" s="1"/>
  <c r="BX9" i="26" s="1"/>
  <c r="BY9" i="26" s="1"/>
  <c r="BO147" i="26"/>
  <c r="BV147" i="26" s="1"/>
  <c r="BW147" i="26" s="1"/>
  <c r="BX147" i="26" s="1"/>
  <c r="BY147" i="26" s="1"/>
  <c r="BO46" i="26"/>
  <c r="BV46" i="26" s="1"/>
  <c r="BW46" i="26" s="1"/>
  <c r="BX46" i="26" s="1"/>
  <c r="BY46" i="26" s="1"/>
  <c r="BO30" i="26"/>
  <c r="BV30" i="26" s="1"/>
  <c r="BW30" i="26" s="1"/>
  <c r="BX30" i="26" s="1"/>
  <c r="BY30" i="26" s="1"/>
  <c r="BO18" i="26"/>
  <c r="BV18" i="26" s="1"/>
  <c r="BW18" i="26" s="1"/>
  <c r="BX18" i="26" s="1"/>
  <c r="BY18" i="26" s="1"/>
  <c r="BO58" i="26"/>
  <c r="BV58" i="26" s="1"/>
  <c r="BW58" i="26" s="1"/>
  <c r="BX58" i="26" s="1"/>
  <c r="BY58" i="26" s="1"/>
  <c r="BO93" i="26"/>
  <c r="BV93" i="26" s="1"/>
  <c r="BW93" i="26" s="1"/>
  <c r="BX93" i="26" s="1"/>
  <c r="BY93" i="26" s="1"/>
  <c r="BO29" i="26"/>
  <c r="BV29" i="26" s="1"/>
  <c r="BW29" i="26" s="1"/>
  <c r="BX29" i="26" s="1"/>
  <c r="BY29" i="26" s="1"/>
  <c r="BO64" i="26"/>
  <c r="BV64" i="26" s="1"/>
  <c r="BW64" i="26" s="1"/>
  <c r="BX64" i="26" s="1"/>
  <c r="BY64" i="26" s="1"/>
  <c r="BO145" i="26"/>
  <c r="BV145" i="26" s="1"/>
  <c r="BW145" i="26" s="1"/>
  <c r="BX145" i="26" s="1"/>
  <c r="BY145" i="26" s="1"/>
  <c r="BO40" i="26"/>
  <c r="BV40" i="26" s="1"/>
  <c r="BW40" i="26" s="1"/>
  <c r="BX40" i="26" s="1"/>
  <c r="BY40" i="26" s="1"/>
  <c r="BO38" i="26"/>
  <c r="BV38" i="26" s="1"/>
  <c r="BW38" i="26" s="1"/>
  <c r="BX38" i="26" s="1"/>
  <c r="BY38" i="26" s="1"/>
  <c r="BO12" i="26"/>
  <c r="BV12" i="26" s="1"/>
  <c r="BW12" i="26" s="1"/>
  <c r="BX12" i="26" s="1"/>
  <c r="BY12" i="26" s="1"/>
  <c r="BO78" i="26"/>
  <c r="BV78" i="26" s="1"/>
  <c r="BW78" i="26" s="1"/>
  <c r="BX78" i="26" s="1"/>
  <c r="BY78" i="26" s="1"/>
  <c r="BO70" i="26"/>
  <c r="BV70" i="26" s="1"/>
  <c r="BW70" i="26" s="1"/>
  <c r="BX70" i="26" s="1"/>
  <c r="BY70" i="26" s="1"/>
  <c r="BO28" i="26"/>
  <c r="BV28" i="26" s="1"/>
  <c r="BW28" i="26" s="1"/>
  <c r="BX28" i="26" s="1"/>
  <c r="BY28" i="26" s="1"/>
  <c r="BO96" i="26"/>
  <c r="BV96" i="26" s="1"/>
  <c r="BW96" i="26" s="1"/>
  <c r="BX96" i="26" s="1"/>
  <c r="BY96" i="26" s="1"/>
  <c r="BO141" i="26"/>
  <c r="BV141" i="26" s="1"/>
  <c r="BW141" i="26" s="1"/>
  <c r="BX141" i="26" s="1"/>
  <c r="BY141" i="26" s="1"/>
  <c r="BO37" i="26"/>
  <c r="BV37" i="26" s="1"/>
  <c r="BW37" i="26" s="1"/>
  <c r="BX37" i="26" s="1"/>
  <c r="BY37" i="26" s="1"/>
  <c r="BO166" i="26"/>
  <c r="BV166" i="26" s="1"/>
  <c r="BW166" i="26" s="1"/>
  <c r="BX166" i="26" s="1"/>
  <c r="BY166" i="26" s="1"/>
  <c r="BO133" i="26"/>
  <c r="BV133" i="26" s="1"/>
  <c r="BW133" i="26" s="1"/>
  <c r="BX133" i="26" s="1"/>
  <c r="BY133" i="26" s="1"/>
  <c r="BO41" i="26"/>
  <c r="BV41" i="26" s="1"/>
  <c r="BW41" i="26" s="1"/>
  <c r="BX41" i="26" s="1"/>
  <c r="BY41" i="26" s="1"/>
  <c r="BO94" i="26"/>
  <c r="BV94" i="26" s="1"/>
  <c r="BW94" i="26" s="1"/>
  <c r="BX94" i="26" s="1"/>
  <c r="BY94" i="26" s="1"/>
  <c r="BO7" i="26"/>
  <c r="BV7" i="26" s="1"/>
  <c r="BW7" i="26" s="1"/>
  <c r="BX7" i="26" s="1"/>
  <c r="BY7" i="26" s="1"/>
  <c r="BO148" i="26"/>
  <c r="BV148" i="26" s="1"/>
  <c r="BW148" i="26" s="1"/>
  <c r="BX148" i="26" s="1"/>
  <c r="BY148" i="26" s="1"/>
  <c r="BO10" i="26"/>
  <c r="BV10" i="26" s="1"/>
  <c r="BW10" i="26" s="1"/>
  <c r="BX10" i="26" s="1"/>
  <c r="BY10" i="26" s="1"/>
  <c r="BO75" i="26"/>
  <c r="BV75" i="26" s="1"/>
  <c r="BW75" i="26" s="1"/>
  <c r="BX75" i="26" s="1"/>
  <c r="BY75" i="26" s="1"/>
  <c r="BO71" i="26"/>
  <c r="BV71" i="26" s="1"/>
  <c r="BW71" i="26" s="1"/>
  <c r="BX71" i="26" s="1"/>
  <c r="BY71" i="26" s="1"/>
  <c r="BO131" i="26"/>
  <c r="BV131" i="26" s="1"/>
  <c r="BW131" i="26" s="1"/>
  <c r="BX131" i="26" s="1"/>
  <c r="BY131" i="26" s="1"/>
  <c r="BO39" i="26"/>
  <c r="BV39" i="26" s="1"/>
  <c r="BW39" i="26" s="1"/>
  <c r="BX39" i="26" s="1"/>
  <c r="BY39" i="26" s="1"/>
  <c r="BO14" i="26"/>
  <c r="BV14" i="26" s="1"/>
  <c r="BW14" i="26" s="1"/>
  <c r="BX14" i="26" s="1"/>
  <c r="BY14" i="26" s="1"/>
  <c r="BO22" i="26"/>
  <c r="BV22" i="26" s="1"/>
  <c r="BW22" i="26" s="1"/>
  <c r="BX22" i="26" s="1"/>
  <c r="BY22" i="26" s="1"/>
  <c r="BO84" i="26"/>
  <c r="BV84" i="26" s="1"/>
  <c r="BW84" i="26" s="1"/>
  <c r="BX84" i="26" s="1"/>
  <c r="BY84" i="26" s="1"/>
  <c r="BO80" i="26"/>
  <c r="BV80" i="26" s="1"/>
  <c r="BW80" i="26" s="1"/>
  <c r="BX80" i="26" s="1"/>
  <c r="BY80" i="26" s="1"/>
  <c r="BO155" i="26"/>
  <c r="BV155" i="26" s="1"/>
  <c r="BW155" i="26" s="1"/>
  <c r="BX155" i="26" s="1"/>
  <c r="BY155" i="26" s="1"/>
  <c r="BO169" i="26"/>
  <c r="BV169" i="26" s="1"/>
  <c r="BW169" i="26" s="1"/>
  <c r="BX169" i="26" s="1"/>
  <c r="BY169" i="26" s="1"/>
  <c r="BO89" i="26"/>
  <c r="BV89" i="26" s="1"/>
  <c r="BW89" i="26" s="1"/>
  <c r="BX89" i="26" s="1"/>
  <c r="BY89" i="26" s="1"/>
  <c r="BO165" i="26"/>
  <c r="BV165" i="26" s="1"/>
  <c r="BW165" i="26" s="1"/>
  <c r="BX165" i="26" s="1"/>
  <c r="BY165" i="26" s="1"/>
  <c r="BO134" i="26"/>
  <c r="BV134" i="26" s="1"/>
  <c r="BW134" i="26" s="1"/>
  <c r="BX134" i="26" s="1"/>
  <c r="BY134" i="26" s="1"/>
  <c r="BO61" i="26"/>
  <c r="BV61" i="26" s="1"/>
  <c r="BW61" i="26" s="1"/>
  <c r="BX61" i="26" s="1"/>
  <c r="BY61" i="26" s="1"/>
  <c r="BO13" i="26"/>
  <c r="BV13" i="26" s="1"/>
  <c r="BW13" i="26" s="1"/>
  <c r="BX13" i="26" s="1"/>
  <c r="BY13" i="26" s="1"/>
  <c r="BO16" i="26"/>
  <c r="BV16" i="26" s="1"/>
  <c r="BW16" i="26" s="1"/>
  <c r="BX16" i="26" s="1"/>
  <c r="BY16" i="26" s="1"/>
  <c r="BO164" i="26"/>
  <c r="BV164" i="26" s="1"/>
  <c r="BW164" i="26" s="1"/>
  <c r="BX164" i="26" s="1"/>
  <c r="BY164" i="26" s="1"/>
  <c r="BO87" i="26"/>
  <c r="BV87" i="26" s="1"/>
  <c r="BW87" i="26" s="1"/>
  <c r="BX87" i="26" s="1"/>
  <c r="BY87" i="26" s="1"/>
  <c r="BO57" i="26"/>
  <c r="BV57" i="26" s="1"/>
  <c r="BW57" i="26" s="1"/>
  <c r="BX57" i="26" s="1"/>
  <c r="BY57" i="26" s="1"/>
  <c r="BO83" i="26"/>
  <c r="BV83" i="26" s="1"/>
  <c r="BW83" i="26" s="1"/>
  <c r="BX83" i="26" s="1"/>
  <c r="BY83" i="26" s="1"/>
  <c r="BO156" i="26"/>
  <c r="BV156" i="26" s="1"/>
  <c r="BW156" i="26" s="1"/>
  <c r="BX156" i="26" s="1"/>
  <c r="BY156" i="26" s="1"/>
  <c r="BO91" i="26"/>
  <c r="BV91" i="26" s="1"/>
  <c r="BW91" i="26" s="1"/>
  <c r="BX91" i="26" s="1"/>
  <c r="BY91" i="26" s="1"/>
  <c r="BO170" i="26"/>
  <c r="BV170" i="26" s="1"/>
  <c r="BW170" i="26" s="1"/>
  <c r="BX170" i="26" s="1"/>
  <c r="BY170" i="26" s="1"/>
  <c r="BO60" i="26"/>
  <c r="BV60" i="26" s="1"/>
  <c r="BW60" i="26" s="1"/>
  <c r="BX60" i="26" s="1"/>
  <c r="BY60" i="26" s="1"/>
  <c r="BO26" i="26"/>
  <c r="BV26" i="26" s="1"/>
  <c r="BW26" i="26" s="1"/>
  <c r="BX26" i="26" s="1"/>
  <c r="BY26" i="26" s="1"/>
  <c r="BO11" i="26"/>
  <c r="BV11" i="26" s="1"/>
  <c r="BW11" i="26" s="1"/>
  <c r="BX11" i="26" s="1"/>
  <c r="BY11" i="26" s="1"/>
  <c r="BO8" i="26"/>
  <c r="BV8" i="26" s="1"/>
  <c r="BW8" i="26" s="1"/>
  <c r="BX8" i="26" s="1"/>
  <c r="BY8" i="26" s="1"/>
  <c r="BO68" i="26"/>
  <c r="BV68" i="26" s="1"/>
  <c r="BW68" i="26" s="1"/>
  <c r="BX68" i="26" s="1"/>
  <c r="BY68" i="26" s="1"/>
  <c r="BO190" i="25"/>
  <c r="BV6" i="25"/>
  <c r="BV190" i="25" l="1"/>
  <c r="BW6" i="25"/>
  <c r="BO171" i="26"/>
  <c r="BV6" i="26"/>
  <c r="BV171" i="26" l="1"/>
  <c r="BW6" i="26"/>
  <c r="BW190" i="25"/>
  <c r="BX6" i="25"/>
  <c r="BX190" i="25" l="1"/>
  <c r="BY6" i="25"/>
  <c r="BY190" i="25" s="1"/>
  <c r="BW171" i="26"/>
  <c r="BX6" i="26"/>
  <c r="C22" i="22" l="1"/>
  <c r="D22" i="22" s="1"/>
  <c r="BX171" i="26"/>
  <c r="BY6" i="26"/>
  <c r="BY171" i="26" s="1"/>
  <c r="C23" i="22" s="1"/>
  <c r="D23" i="22" s="1"/>
  <c r="C24" i="22" l="1"/>
  <c r="D24" i="22" s="1"/>
  <c r="BO5" i="28" l="1"/>
  <c r="BO5" i="30"/>
  <c r="BO127" i="30" l="1"/>
  <c r="BW127" i="30" s="1"/>
  <c r="BX127" i="30" s="1"/>
  <c r="BY127" i="30" s="1"/>
  <c r="BO8" i="30"/>
  <c r="BW8" i="30" s="1"/>
  <c r="BX8" i="30" s="1"/>
  <c r="BY8" i="30" s="1"/>
  <c r="BO32" i="30"/>
  <c r="BW32" i="30" s="1"/>
  <c r="BX32" i="30" s="1"/>
  <c r="BY32" i="30" s="1"/>
  <c r="BO153" i="30"/>
  <c r="BW153" i="30" s="1"/>
  <c r="BX153" i="30" s="1"/>
  <c r="BY153" i="30" s="1"/>
  <c r="BO185" i="30"/>
  <c r="BW185" i="30" s="1"/>
  <c r="BX185" i="30" s="1"/>
  <c r="BY185" i="30" s="1"/>
  <c r="BO24" i="30"/>
  <c r="BW24" i="30" s="1"/>
  <c r="BX24" i="30" s="1"/>
  <c r="BY24" i="30" s="1"/>
  <c r="BO65" i="30"/>
  <c r="BW65" i="30" s="1"/>
  <c r="BX65" i="30" s="1"/>
  <c r="BY65" i="30" s="1"/>
  <c r="BO149" i="30"/>
  <c r="BW149" i="30" s="1"/>
  <c r="BX149" i="30" s="1"/>
  <c r="BY149" i="30" s="1"/>
  <c r="BO181" i="30"/>
  <c r="BW181" i="30" s="1"/>
  <c r="BX181" i="30" s="1"/>
  <c r="BY181" i="30" s="1"/>
  <c r="BO36" i="30"/>
  <c r="BW36" i="30" s="1"/>
  <c r="BX36" i="30" s="1"/>
  <c r="BY36" i="30" s="1"/>
  <c r="BO97" i="30"/>
  <c r="BW97" i="30" s="1"/>
  <c r="BX97" i="30" s="1"/>
  <c r="BY97" i="30" s="1"/>
  <c r="BO38" i="30"/>
  <c r="BW38" i="30" s="1"/>
  <c r="BX38" i="30" s="1"/>
  <c r="BY38" i="30" s="1"/>
  <c r="BO60" i="30"/>
  <c r="BW60" i="30" s="1"/>
  <c r="BX60" i="30" s="1"/>
  <c r="BY60" i="30" s="1"/>
  <c r="BO182" i="30"/>
  <c r="BW182" i="30" s="1"/>
  <c r="BX182" i="30" s="1"/>
  <c r="BY182" i="30" s="1"/>
  <c r="BO174" i="30"/>
  <c r="BW174" i="30" s="1"/>
  <c r="BX174" i="30" s="1"/>
  <c r="BY174" i="30" s="1"/>
  <c r="BO166" i="30"/>
  <c r="BW166" i="30" s="1"/>
  <c r="BX166" i="30" s="1"/>
  <c r="BY166" i="30" s="1"/>
  <c r="BO158" i="30"/>
  <c r="BW158" i="30" s="1"/>
  <c r="BX158" i="30" s="1"/>
  <c r="BY158" i="30" s="1"/>
  <c r="BO150" i="30"/>
  <c r="BW150" i="30" s="1"/>
  <c r="BX150" i="30" s="1"/>
  <c r="BY150" i="30" s="1"/>
  <c r="BO141" i="30"/>
  <c r="BW141" i="30" s="1"/>
  <c r="BX141" i="30" s="1"/>
  <c r="BY141" i="30" s="1"/>
  <c r="BO132" i="30"/>
  <c r="BW132" i="30" s="1"/>
  <c r="BX132" i="30" s="1"/>
  <c r="BY132" i="30" s="1"/>
  <c r="BO124" i="30"/>
  <c r="BW124" i="30" s="1"/>
  <c r="BX124" i="30" s="1"/>
  <c r="BY124" i="30" s="1"/>
  <c r="BO116" i="30"/>
  <c r="BW116" i="30" s="1"/>
  <c r="BX116" i="30" s="1"/>
  <c r="BY116" i="30" s="1"/>
  <c r="BO108" i="30"/>
  <c r="BW108" i="30" s="1"/>
  <c r="BX108" i="30" s="1"/>
  <c r="BY108" i="30" s="1"/>
  <c r="BO100" i="30"/>
  <c r="BW100" i="30" s="1"/>
  <c r="BX100" i="30" s="1"/>
  <c r="BY100" i="30" s="1"/>
  <c r="BO92" i="30"/>
  <c r="BW92" i="30" s="1"/>
  <c r="BX92" i="30" s="1"/>
  <c r="BY92" i="30" s="1"/>
  <c r="BO84" i="30"/>
  <c r="BW84" i="30" s="1"/>
  <c r="BX84" i="30" s="1"/>
  <c r="BY84" i="30" s="1"/>
  <c r="BO76" i="30"/>
  <c r="BW76" i="30" s="1"/>
  <c r="BX76" i="30" s="1"/>
  <c r="BY76" i="30" s="1"/>
  <c r="BO68" i="30"/>
  <c r="BW68" i="30" s="1"/>
  <c r="BX68" i="30" s="1"/>
  <c r="BY68" i="30" s="1"/>
  <c r="BO144" i="30"/>
  <c r="BW144" i="30" s="1"/>
  <c r="BX144" i="30" s="1"/>
  <c r="BY144" i="30" s="1"/>
  <c r="BO136" i="30"/>
  <c r="BW136" i="30" s="1"/>
  <c r="BX136" i="30" s="1"/>
  <c r="BY136" i="30" s="1"/>
  <c r="BO115" i="30"/>
  <c r="BW115" i="30" s="1"/>
  <c r="BX115" i="30" s="1"/>
  <c r="BY115" i="30" s="1"/>
  <c r="BO77" i="30"/>
  <c r="BW77" i="30" s="1"/>
  <c r="BX77" i="30" s="1"/>
  <c r="BY77" i="30" s="1"/>
  <c r="BO57" i="30"/>
  <c r="BW57" i="30" s="1"/>
  <c r="BX57" i="30" s="1"/>
  <c r="BY57" i="30" s="1"/>
  <c r="BO49" i="30"/>
  <c r="BW49" i="30" s="1"/>
  <c r="BX49" i="30" s="1"/>
  <c r="BY49" i="30" s="1"/>
  <c r="BO41" i="30"/>
  <c r="BW41" i="30" s="1"/>
  <c r="BX41" i="30" s="1"/>
  <c r="BY41" i="30" s="1"/>
  <c r="BO33" i="30"/>
  <c r="BW33" i="30" s="1"/>
  <c r="BX33" i="30" s="1"/>
  <c r="BY33" i="30" s="1"/>
  <c r="BO25" i="30"/>
  <c r="BW25" i="30" s="1"/>
  <c r="BX25" i="30" s="1"/>
  <c r="BY25" i="30" s="1"/>
  <c r="BO17" i="30"/>
  <c r="BW17" i="30" s="1"/>
  <c r="BX17" i="30" s="1"/>
  <c r="BY17" i="30" s="1"/>
  <c r="BO9" i="30"/>
  <c r="BW9" i="30" s="1"/>
  <c r="BX9" i="30" s="1"/>
  <c r="BY9" i="30" s="1"/>
  <c r="BO180" i="30"/>
  <c r="BW180" i="30" s="1"/>
  <c r="BX180" i="30" s="1"/>
  <c r="BY180" i="30" s="1"/>
  <c r="BO164" i="30"/>
  <c r="BW164" i="30" s="1"/>
  <c r="BX164" i="30" s="1"/>
  <c r="BY164" i="30" s="1"/>
  <c r="BO148" i="30"/>
  <c r="BW148" i="30" s="1"/>
  <c r="BX148" i="30" s="1"/>
  <c r="BY148" i="30" s="1"/>
  <c r="BO103" i="30"/>
  <c r="BW103" i="30" s="1"/>
  <c r="BX103" i="30" s="1"/>
  <c r="BY103" i="30" s="1"/>
  <c r="BO71" i="30"/>
  <c r="BW71" i="30" s="1"/>
  <c r="BX71" i="30" s="1"/>
  <c r="BY71" i="30" s="1"/>
  <c r="BO18" i="30"/>
  <c r="BW18" i="30" s="1"/>
  <c r="BX18" i="30" s="1"/>
  <c r="BY18" i="30" s="1"/>
  <c r="BO50" i="30"/>
  <c r="BW50" i="30" s="1"/>
  <c r="BX50" i="30" s="1"/>
  <c r="BY50" i="30" s="1"/>
  <c r="BO83" i="30"/>
  <c r="BW83" i="30" s="1"/>
  <c r="BX83" i="30" s="1"/>
  <c r="BY83" i="30" s="1"/>
  <c r="BO117" i="30"/>
  <c r="BW117" i="30" s="1"/>
  <c r="BX117" i="30" s="1"/>
  <c r="BY117" i="30" s="1"/>
  <c r="BO14" i="30"/>
  <c r="BW14" i="30" s="1"/>
  <c r="BX14" i="30" s="1"/>
  <c r="BY14" i="30" s="1"/>
  <c r="BO91" i="30"/>
  <c r="BW91" i="30" s="1"/>
  <c r="BX91" i="30" s="1"/>
  <c r="BY91" i="30" s="1"/>
  <c r="BO177" i="30"/>
  <c r="BW177" i="30" s="1"/>
  <c r="BX177" i="30" s="1"/>
  <c r="BY177" i="30" s="1"/>
  <c r="BO56" i="30"/>
  <c r="BW56" i="30" s="1"/>
  <c r="BX56" i="30" s="1"/>
  <c r="BY56" i="30" s="1"/>
  <c r="BO125" i="30"/>
  <c r="BW125" i="30" s="1"/>
  <c r="BX125" i="30" s="1"/>
  <c r="BY125" i="30" s="1"/>
  <c r="BO189" i="30"/>
  <c r="BW189" i="30" s="1"/>
  <c r="BX189" i="30" s="1"/>
  <c r="BY189" i="30" s="1"/>
  <c r="BO12" i="30"/>
  <c r="BW12" i="30" s="1"/>
  <c r="BX12" i="30" s="1"/>
  <c r="BY12" i="30" s="1"/>
  <c r="BO81" i="30"/>
  <c r="BW81" i="30" s="1"/>
  <c r="BX81" i="30" s="1"/>
  <c r="BY81" i="30" s="1"/>
  <c r="BO44" i="30"/>
  <c r="BW44" i="30" s="1"/>
  <c r="BX44" i="30" s="1"/>
  <c r="BY44" i="30" s="1"/>
  <c r="BO183" i="30"/>
  <c r="BW183" i="30" s="1"/>
  <c r="BX183" i="30" s="1"/>
  <c r="BY183" i="30" s="1"/>
  <c r="BO171" i="30"/>
  <c r="BW171" i="30" s="1"/>
  <c r="BX171" i="30" s="1"/>
  <c r="BY171" i="30" s="1"/>
  <c r="BO162" i="30"/>
  <c r="BW162" i="30" s="1"/>
  <c r="BX162" i="30" s="1"/>
  <c r="BY162" i="30" s="1"/>
  <c r="BO151" i="30"/>
  <c r="BW151" i="30" s="1"/>
  <c r="BX151" i="30" s="1"/>
  <c r="BY151" i="30" s="1"/>
  <c r="BO138" i="30"/>
  <c r="BW138" i="30" s="1"/>
  <c r="BX138" i="30" s="1"/>
  <c r="BY138" i="30" s="1"/>
  <c r="BO128" i="30"/>
  <c r="BW128" i="30" s="1"/>
  <c r="BX128" i="30" s="1"/>
  <c r="BY128" i="30" s="1"/>
  <c r="BO118" i="30"/>
  <c r="BW118" i="30" s="1"/>
  <c r="BX118" i="30" s="1"/>
  <c r="BY118" i="30" s="1"/>
  <c r="BO106" i="30"/>
  <c r="BW106" i="30" s="1"/>
  <c r="BX106" i="30" s="1"/>
  <c r="BY106" i="30" s="1"/>
  <c r="BO96" i="30"/>
  <c r="BW96" i="30" s="1"/>
  <c r="BX96" i="30" s="1"/>
  <c r="BY96" i="30" s="1"/>
  <c r="BO86" i="30"/>
  <c r="BW86" i="30" s="1"/>
  <c r="BX86" i="30" s="1"/>
  <c r="BY86" i="30" s="1"/>
  <c r="BO74" i="30"/>
  <c r="BW74" i="30" s="1"/>
  <c r="BX74" i="30" s="1"/>
  <c r="BY74" i="30" s="1"/>
  <c r="BO64" i="30"/>
  <c r="BW64" i="30" s="1"/>
  <c r="BX64" i="30" s="1"/>
  <c r="BY64" i="30" s="1"/>
  <c r="BO139" i="30"/>
  <c r="BW139" i="30" s="1"/>
  <c r="BX139" i="30" s="1"/>
  <c r="BY139" i="30" s="1"/>
  <c r="BO101" i="30"/>
  <c r="BW101" i="30" s="1"/>
  <c r="BX101" i="30" s="1"/>
  <c r="BY101" i="30" s="1"/>
  <c r="BO61" i="30"/>
  <c r="BW61" i="30" s="1"/>
  <c r="BX61" i="30" s="1"/>
  <c r="BY61" i="30" s="1"/>
  <c r="BO51" i="30"/>
  <c r="BW51" i="30" s="1"/>
  <c r="BX51" i="30" s="1"/>
  <c r="BY51" i="30" s="1"/>
  <c r="BO39" i="30"/>
  <c r="BW39" i="30" s="1"/>
  <c r="BX39" i="30" s="1"/>
  <c r="BY39" i="30" s="1"/>
  <c r="BO29" i="30"/>
  <c r="BW29" i="30" s="1"/>
  <c r="BX29" i="30" s="1"/>
  <c r="BY29" i="30" s="1"/>
  <c r="BO19" i="30"/>
  <c r="BW19" i="30" s="1"/>
  <c r="BX19" i="30" s="1"/>
  <c r="BY19" i="30" s="1"/>
  <c r="BO7" i="30"/>
  <c r="BW7" i="30" s="1"/>
  <c r="BX7" i="30" s="1"/>
  <c r="BY7" i="30" s="1"/>
  <c r="BO172" i="30"/>
  <c r="BW172" i="30" s="1"/>
  <c r="BX172" i="30" s="1"/>
  <c r="BY172" i="30" s="1"/>
  <c r="BO152" i="30"/>
  <c r="BW152" i="30" s="1"/>
  <c r="BX152" i="30" s="1"/>
  <c r="BY152" i="30" s="1"/>
  <c r="BO95" i="30"/>
  <c r="BW95" i="30" s="1"/>
  <c r="BX95" i="30" s="1"/>
  <c r="BY95" i="30" s="1"/>
  <c r="BO6" i="30"/>
  <c r="BO42" i="30"/>
  <c r="BW42" i="30" s="1"/>
  <c r="BX42" i="30" s="1"/>
  <c r="BY42" i="30" s="1"/>
  <c r="BO89" i="30"/>
  <c r="BW89" i="30" s="1"/>
  <c r="BX89" i="30" s="1"/>
  <c r="BY89" i="30" s="1"/>
  <c r="BO16" i="30"/>
  <c r="BW16" i="30" s="1"/>
  <c r="BX16" i="30" s="1"/>
  <c r="BY16" i="30" s="1"/>
  <c r="BO111" i="30"/>
  <c r="BW111" i="30" s="1"/>
  <c r="BX111" i="30" s="1"/>
  <c r="BY111" i="30" s="1"/>
  <c r="BO62" i="30"/>
  <c r="BW62" i="30" s="1"/>
  <c r="BX62" i="30" s="1"/>
  <c r="BY62" i="30" s="1"/>
  <c r="BO157" i="30"/>
  <c r="BW157" i="30" s="1"/>
  <c r="BX157" i="30" s="1"/>
  <c r="BY157" i="30" s="1"/>
  <c r="BO22" i="30"/>
  <c r="BW22" i="30" s="1"/>
  <c r="BX22" i="30" s="1"/>
  <c r="BY22" i="30" s="1"/>
  <c r="BO28" i="30"/>
  <c r="BW28" i="30" s="1"/>
  <c r="BX28" i="30" s="1"/>
  <c r="BY28" i="30" s="1"/>
  <c r="BO48" i="30"/>
  <c r="BW48" i="30" s="1"/>
  <c r="BX48" i="30" s="1"/>
  <c r="BY48" i="30" s="1"/>
  <c r="BO179" i="30"/>
  <c r="BW179" i="30" s="1"/>
  <c r="BX179" i="30" s="1"/>
  <c r="BY179" i="30" s="1"/>
  <c r="BO170" i="30"/>
  <c r="BW170" i="30" s="1"/>
  <c r="BX170" i="30" s="1"/>
  <c r="BY170" i="30" s="1"/>
  <c r="BO159" i="30"/>
  <c r="BW159" i="30" s="1"/>
  <c r="BX159" i="30" s="1"/>
  <c r="BY159" i="30" s="1"/>
  <c r="BO146" i="30"/>
  <c r="BW146" i="30" s="1"/>
  <c r="BX146" i="30" s="1"/>
  <c r="BY146" i="30" s="1"/>
  <c r="BO137" i="30"/>
  <c r="BW137" i="30" s="1"/>
  <c r="BX137" i="30" s="1"/>
  <c r="BY137" i="30" s="1"/>
  <c r="BO126" i="30"/>
  <c r="BW126" i="30" s="1"/>
  <c r="BX126" i="30" s="1"/>
  <c r="BY126" i="30" s="1"/>
  <c r="BO114" i="30"/>
  <c r="BW114" i="30" s="1"/>
  <c r="BX114" i="30" s="1"/>
  <c r="BY114" i="30" s="1"/>
  <c r="BO104" i="30"/>
  <c r="BW104" i="30" s="1"/>
  <c r="BX104" i="30" s="1"/>
  <c r="BY104" i="30" s="1"/>
  <c r="BO94" i="30"/>
  <c r="BW94" i="30" s="1"/>
  <c r="BX94" i="30" s="1"/>
  <c r="BY94" i="30" s="1"/>
  <c r="BO82" i="30"/>
  <c r="BW82" i="30" s="1"/>
  <c r="BX82" i="30" s="1"/>
  <c r="BY82" i="30" s="1"/>
  <c r="BO72" i="30"/>
  <c r="BW72" i="30" s="1"/>
  <c r="BX72" i="30" s="1"/>
  <c r="BY72" i="30" s="1"/>
  <c r="BO147" i="30"/>
  <c r="BW147" i="30" s="1"/>
  <c r="BX147" i="30" s="1"/>
  <c r="BY147" i="30" s="1"/>
  <c r="BO135" i="30"/>
  <c r="BW135" i="30" s="1"/>
  <c r="BX135" i="30" s="1"/>
  <c r="BY135" i="30" s="1"/>
  <c r="BO93" i="30"/>
  <c r="BW93" i="30" s="1"/>
  <c r="BX93" i="30" s="1"/>
  <c r="BY93" i="30" s="1"/>
  <c r="BO59" i="30"/>
  <c r="BW59" i="30" s="1"/>
  <c r="BX59" i="30" s="1"/>
  <c r="BY59" i="30" s="1"/>
  <c r="BO47" i="30"/>
  <c r="BW47" i="30" s="1"/>
  <c r="BX47" i="30" s="1"/>
  <c r="BY47" i="30" s="1"/>
  <c r="BO37" i="30"/>
  <c r="BW37" i="30" s="1"/>
  <c r="BX37" i="30" s="1"/>
  <c r="BY37" i="30" s="1"/>
  <c r="BO27" i="30"/>
  <c r="BW27" i="30" s="1"/>
  <c r="BX27" i="30" s="1"/>
  <c r="BY27" i="30" s="1"/>
  <c r="BO15" i="30"/>
  <c r="BW15" i="30" s="1"/>
  <c r="BX15" i="30" s="1"/>
  <c r="BY15" i="30" s="1"/>
  <c r="BO188" i="30"/>
  <c r="BW188" i="30" s="1"/>
  <c r="BX188" i="30" s="1"/>
  <c r="BY188" i="30" s="1"/>
  <c r="BO168" i="30"/>
  <c r="BW168" i="30" s="1"/>
  <c r="BX168" i="30" s="1"/>
  <c r="BY168" i="30" s="1"/>
  <c r="BO129" i="30"/>
  <c r="BW129" i="30" s="1"/>
  <c r="BX129" i="30" s="1"/>
  <c r="BY129" i="30" s="1"/>
  <c r="BO87" i="30"/>
  <c r="BW87" i="30" s="1"/>
  <c r="BX87" i="30" s="1"/>
  <c r="BY87" i="30" s="1"/>
  <c r="BO10" i="30"/>
  <c r="BW10" i="30" s="1"/>
  <c r="BX10" i="30" s="1"/>
  <c r="BY10" i="30" s="1"/>
  <c r="BO58" i="30"/>
  <c r="BW58" i="30" s="1"/>
  <c r="BX58" i="30" s="1"/>
  <c r="BY58" i="30" s="1"/>
  <c r="BO99" i="30"/>
  <c r="BW99" i="30" s="1"/>
  <c r="BX99" i="30" s="1"/>
  <c r="BY99" i="30" s="1"/>
  <c r="BO20" i="30"/>
  <c r="BW20" i="30" s="1"/>
  <c r="BX20" i="30" s="1"/>
  <c r="BY20" i="30" s="1"/>
  <c r="BO161" i="30"/>
  <c r="BW161" i="30" s="1"/>
  <c r="BX161" i="30" s="1"/>
  <c r="BY161" i="30" s="1"/>
  <c r="BO107" i="30"/>
  <c r="BW107" i="30" s="1"/>
  <c r="BX107" i="30" s="1"/>
  <c r="BY107" i="30" s="1"/>
  <c r="BO165" i="30"/>
  <c r="BW165" i="30" s="1"/>
  <c r="BX165" i="30" s="1"/>
  <c r="BY165" i="30" s="1"/>
  <c r="BO54" i="30"/>
  <c r="BW54" i="30" s="1"/>
  <c r="BX54" i="30" s="1"/>
  <c r="BY54" i="30" s="1"/>
  <c r="BO30" i="30"/>
  <c r="BW30" i="30" s="1"/>
  <c r="BX30" i="30" s="1"/>
  <c r="BY30" i="30" s="1"/>
  <c r="BO109" i="30"/>
  <c r="BW109" i="30" s="1"/>
  <c r="BX109" i="30" s="1"/>
  <c r="BY109" i="30" s="1"/>
  <c r="BO187" i="30"/>
  <c r="BW187" i="30" s="1"/>
  <c r="BX187" i="30" s="1"/>
  <c r="BY187" i="30" s="1"/>
  <c r="BO178" i="30"/>
  <c r="BW178" i="30" s="1"/>
  <c r="BX178" i="30" s="1"/>
  <c r="BY178" i="30" s="1"/>
  <c r="BO167" i="30"/>
  <c r="BW167" i="30" s="1"/>
  <c r="BX167" i="30" s="1"/>
  <c r="BY167" i="30" s="1"/>
  <c r="BO155" i="30"/>
  <c r="BW155" i="30" s="1"/>
  <c r="BX155" i="30" s="1"/>
  <c r="BY155" i="30" s="1"/>
  <c r="BO145" i="30"/>
  <c r="BW145" i="30" s="1"/>
  <c r="BX145" i="30" s="1"/>
  <c r="BY145" i="30" s="1"/>
  <c r="BO134" i="30"/>
  <c r="BW134" i="30" s="1"/>
  <c r="BX134" i="30" s="1"/>
  <c r="BY134" i="30" s="1"/>
  <c r="BO122" i="30"/>
  <c r="BW122" i="30" s="1"/>
  <c r="BX122" i="30" s="1"/>
  <c r="BY122" i="30" s="1"/>
  <c r="BO112" i="30"/>
  <c r="BW112" i="30" s="1"/>
  <c r="BX112" i="30" s="1"/>
  <c r="BY112" i="30" s="1"/>
  <c r="BO102" i="30"/>
  <c r="BW102" i="30" s="1"/>
  <c r="BX102" i="30" s="1"/>
  <c r="BY102" i="30" s="1"/>
  <c r="BO90" i="30"/>
  <c r="BW90" i="30" s="1"/>
  <c r="BX90" i="30" s="1"/>
  <c r="BY90" i="30" s="1"/>
  <c r="BO80" i="30"/>
  <c r="BW80" i="30" s="1"/>
  <c r="BX80" i="30" s="1"/>
  <c r="BY80" i="30" s="1"/>
  <c r="BO70" i="30"/>
  <c r="BW70" i="30" s="1"/>
  <c r="BX70" i="30" s="1"/>
  <c r="BY70" i="30" s="1"/>
  <c r="BO143" i="30"/>
  <c r="BW143" i="30" s="1"/>
  <c r="BX143" i="30" s="1"/>
  <c r="BY143" i="30" s="1"/>
  <c r="BO131" i="30"/>
  <c r="BW131" i="30" s="1"/>
  <c r="BX131" i="30" s="1"/>
  <c r="BY131" i="30" s="1"/>
  <c r="BO85" i="30"/>
  <c r="BW85" i="30" s="1"/>
  <c r="BX85" i="30" s="1"/>
  <c r="BY85" i="30" s="1"/>
  <c r="BO55" i="30"/>
  <c r="BW55" i="30" s="1"/>
  <c r="BX55" i="30" s="1"/>
  <c r="BY55" i="30" s="1"/>
  <c r="BO45" i="30"/>
  <c r="BW45" i="30" s="1"/>
  <c r="BX45" i="30" s="1"/>
  <c r="BY45" i="30" s="1"/>
  <c r="BO35" i="30"/>
  <c r="BW35" i="30" s="1"/>
  <c r="BX35" i="30" s="1"/>
  <c r="BY35" i="30" s="1"/>
  <c r="BO23" i="30"/>
  <c r="BW23" i="30" s="1"/>
  <c r="BX23" i="30" s="1"/>
  <c r="BY23" i="30" s="1"/>
  <c r="BO13" i="30"/>
  <c r="BW13" i="30" s="1"/>
  <c r="BX13" i="30" s="1"/>
  <c r="BY13" i="30" s="1"/>
  <c r="BO184" i="30"/>
  <c r="BW184" i="30" s="1"/>
  <c r="BX184" i="30" s="1"/>
  <c r="BY184" i="30" s="1"/>
  <c r="BO160" i="30"/>
  <c r="BW160" i="30" s="1"/>
  <c r="BX160" i="30" s="1"/>
  <c r="BY160" i="30" s="1"/>
  <c r="BO121" i="30"/>
  <c r="BW121" i="30" s="1"/>
  <c r="BX121" i="30" s="1"/>
  <c r="BY121" i="30" s="1"/>
  <c r="BO52" i="30"/>
  <c r="BW52" i="30" s="1"/>
  <c r="BX52" i="30" s="1"/>
  <c r="BY52" i="30" s="1"/>
  <c r="BO119" i="30"/>
  <c r="BW119" i="30" s="1"/>
  <c r="BX119" i="30" s="1"/>
  <c r="BY119" i="30" s="1"/>
  <c r="BO186" i="30"/>
  <c r="BW186" i="30" s="1"/>
  <c r="BX186" i="30" s="1"/>
  <c r="BY186" i="30" s="1"/>
  <c r="BO142" i="30"/>
  <c r="BW142" i="30" s="1"/>
  <c r="BX142" i="30" s="1"/>
  <c r="BY142" i="30" s="1"/>
  <c r="BO98" i="30"/>
  <c r="BW98" i="30" s="1"/>
  <c r="BX98" i="30" s="1"/>
  <c r="BY98" i="30" s="1"/>
  <c r="BO140" i="30"/>
  <c r="BW140" i="30" s="1"/>
  <c r="BX140" i="30" s="1"/>
  <c r="BY140" i="30" s="1"/>
  <c r="BO43" i="30"/>
  <c r="BW43" i="30" s="1"/>
  <c r="BX43" i="30" s="1"/>
  <c r="BY43" i="30" s="1"/>
  <c r="BO176" i="30"/>
  <c r="BW176" i="30" s="1"/>
  <c r="BX176" i="30" s="1"/>
  <c r="BY176" i="30" s="1"/>
  <c r="BO63" i="30"/>
  <c r="BW63" i="30" s="1"/>
  <c r="BX63" i="30" s="1"/>
  <c r="BY63" i="30" s="1"/>
  <c r="BO73" i="30"/>
  <c r="BW73" i="30" s="1"/>
  <c r="BX73" i="30" s="1"/>
  <c r="BY73" i="30" s="1"/>
  <c r="BO169" i="30"/>
  <c r="BW169" i="30" s="1"/>
  <c r="BX169" i="30" s="1"/>
  <c r="BY169" i="30" s="1"/>
  <c r="BO173" i="30"/>
  <c r="BW173" i="30" s="1"/>
  <c r="BX173" i="30" s="1"/>
  <c r="BY173" i="30" s="1"/>
  <c r="BO40" i="30"/>
  <c r="BW40" i="30" s="1"/>
  <c r="BX40" i="30" s="1"/>
  <c r="BY40" i="30" s="1"/>
  <c r="BO175" i="30"/>
  <c r="BW175" i="30" s="1"/>
  <c r="BX175" i="30" s="1"/>
  <c r="BY175" i="30" s="1"/>
  <c r="BO130" i="30"/>
  <c r="BW130" i="30" s="1"/>
  <c r="BX130" i="30" s="1"/>
  <c r="BY130" i="30" s="1"/>
  <c r="BO88" i="30"/>
  <c r="BW88" i="30" s="1"/>
  <c r="BX88" i="30" s="1"/>
  <c r="BY88" i="30" s="1"/>
  <c r="BO123" i="30"/>
  <c r="BW123" i="30" s="1"/>
  <c r="BX123" i="30" s="1"/>
  <c r="BY123" i="30" s="1"/>
  <c r="BO31" i="30"/>
  <c r="BW31" i="30" s="1"/>
  <c r="BX31" i="30" s="1"/>
  <c r="BY31" i="30" s="1"/>
  <c r="BO156" i="30"/>
  <c r="BW156" i="30" s="1"/>
  <c r="BX156" i="30" s="1"/>
  <c r="BY156" i="30" s="1"/>
  <c r="BO26" i="30"/>
  <c r="BW26" i="30" s="1"/>
  <c r="BX26" i="30" s="1"/>
  <c r="BY26" i="30" s="1"/>
  <c r="BO105" i="30"/>
  <c r="BW105" i="30" s="1"/>
  <c r="BX105" i="30" s="1"/>
  <c r="BY105" i="30" s="1"/>
  <c r="BO163" i="30"/>
  <c r="BW163" i="30" s="1"/>
  <c r="BX163" i="30" s="1"/>
  <c r="BY163" i="30" s="1"/>
  <c r="BO120" i="30"/>
  <c r="BW120" i="30" s="1"/>
  <c r="BX120" i="30" s="1"/>
  <c r="BY120" i="30" s="1"/>
  <c r="BO78" i="30"/>
  <c r="BW78" i="30" s="1"/>
  <c r="BX78" i="30" s="1"/>
  <c r="BY78" i="30" s="1"/>
  <c r="BO69" i="30"/>
  <c r="BW69" i="30" s="1"/>
  <c r="BX69" i="30" s="1"/>
  <c r="BY69" i="30" s="1"/>
  <c r="BO21" i="30"/>
  <c r="BW21" i="30" s="1"/>
  <c r="BX21" i="30" s="1"/>
  <c r="BY21" i="30" s="1"/>
  <c r="BO113" i="30"/>
  <c r="BW113" i="30" s="1"/>
  <c r="BX113" i="30" s="1"/>
  <c r="BY113" i="30" s="1"/>
  <c r="BO34" i="30"/>
  <c r="BW34" i="30" s="1"/>
  <c r="BX34" i="30" s="1"/>
  <c r="BY34" i="30" s="1"/>
  <c r="BO133" i="30"/>
  <c r="BW133" i="30" s="1"/>
  <c r="BX133" i="30" s="1"/>
  <c r="BY133" i="30" s="1"/>
  <c r="BO46" i="30"/>
  <c r="BW46" i="30" s="1"/>
  <c r="BX46" i="30" s="1"/>
  <c r="BY46" i="30" s="1"/>
  <c r="BO75" i="30"/>
  <c r="BW75" i="30" s="1"/>
  <c r="BX75" i="30" s="1"/>
  <c r="BY75" i="30" s="1"/>
  <c r="BO154" i="30"/>
  <c r="BW154" i="30" s="1"/>
  <c r="BX154" i="30" s="1"/>
  <c r="BY154" i="30" s="1"/>
  <c r="BO110" i="30"/>
  <c r="BW110" i="30" s="1"/>
  <c r="BX110" i="30" s="1"/>
  <c r="BY110" i="30" s="1"/>
  <c r="BO66" i="30"/>
  <c r="BW66" i="30" s="1"/>
  <c r="BX66" i="30" s="1"/>
  <c r="BY66" i="30" s="1"/>
  <c r="BO53" i="30"/>
  <c r="BW53" i="30" s="1"/>
  <c r="BX53" i="30" s="1"/>
  <c r="BY53" i="30" s="1"/>
  <c r="BO11" i="30"/>
  <c r="BW11" i="30" s="1"/>
  <c r="BX11" i="30" s="1"/>
  <c r="BY11" i="30" s="1"/>
  <c r="BO79" i="30"/>
  <c r="BW79" i="30" s="1"/>
  <c r="BX79" i="30" s="1"/>
  <c r="BY79" i="30" s="1"/>
  <c r="BO67" i="30"/>
  <c r="BW67" i="30" s="1"/>
  <c r="BX67" i="30" s="1"/>
  <c r="BY67" i="30" s="1"/>
  <c r="BO142" i="28"/>
  <c r="BV142" i="28" s="1"/>
  <c r="BW142" i="28" s="1"/>
  <c r="BX142" i="28" s="1"/>
  <c r="BY142" i="28" s="1"/>
  <c r="BO124" i="28"/>
  <c r="BV124" i="28" s="1"/>
  <c r="BW124" i="28" s="1"/>
  <c r="BX124" i="28" s="1"/>
  <c r="BY124" i="28" s="1"/>
  <c r="BO69" i="28"/>
  <c r="BO59" i="28"/>
  <c r="BV59" i="28" s="1"/>
  <c r="BW59" i="28" s="1"/>
  <c r="BX59" i="28" s="1"/>
  <c r="BY59" i="28" s="1"/>
  <c r="BO37" i="28"/>
  <c r="BV37" i="28" s="1"/>
  <c r="BW37" i="28" s="1"/>
  <c r="BX37" i="28" s="1"/>
  <c r="BY37" i="28" s="1"/>
  <c r="BO36" i="28"/>
  <c r="BV36" i="28" s="1"/>
  <c r="BW36" i="28" s="1"/>
  <c r="BX36" i="28" s="1"/>
  <c r="BY36" i="28" s="1"/>
  <c r="BO158" i="28"/>
  <c r="BV158" i="28" s="1"/>
  <c r="BW158" i="28" s="1"/>
  <c r="BX158" i="28" s="1"/>
  <c r="BY158" i="28" s="1"/>
  <c r="BO87" i="28"/>
  <c r="BV87" i="28" s="1"/>
  <c r="BW87" i="28" s="1"/>
  <c r="BX87" i="28" s="1"/>
  <c r="BY87" i="28" s="1"/>
  <c r="BO24" i="28"/>
  <c r="BV24" i="28" s="1"/>
  <c r="BW24" i="28" s="1"/>
  <c r="BX24" i="28" s="1"/>
  <c r="BY24" i="28" s="1"/>
  <c r="BO103" i="28"/>
  <c r="BV103" i="28" s="1"/>
  <c r="BW103" i="28" s="1"/>
  <c r="BX103" i="28" s="1"/>
  <c r="BY103" i="28" s="1"/>
  <c r="BO55" i="28"/>
  <c r="BV55" i="28" s="1"/>
  <c r="BW55" i="28" s="1"/>
  <c r="BX55" i="28" s="1"/>
  <c r="BY55" i="28" s="1"/>
  <c r="BO71" i="28"/>
  <c r="BV71" i="28" s="1"/>
  <c r="BW71" i="28" s="1"/>
  <c r="BX71" i="28" s="1"/>
  <c r="BY71" i="28" s="1"/>
  <c r="BO43" i="28"/>
  <c r="BV43" i="28" s="1"/>
  <c r="BW43" i="28" s="1"/>
  <c r="BX43" i="28" s="1"/>
  <c r="BY43" i="28" s="1"/>
  <c r="BO18" i="28"/>
  <c r="BV18" i="28" s="1"/>
  <c r="BW18" i="28" s="1"/>
  <c r="BX18" i="28" s="1"/>
  <c r="BY18" i="28" s="1"/>
  <c r="BO51" i="28"/>
  <c r="BV51" i="28" s="1"/>
  <c r="BW51" i="28" s="1"/>
  <c r="BX51" i="28" s="1"/>
  <c r="BY51" i="28" s="1"/>
  <c r="BO99" i="28"/>
  <c r="BV99" i="28" s="1"/>
  <c r="BW99" i="28" s="1"/>
  <c r="BX99" i="28" s="1"/>
  <c r="BY99" i="28" s="1"/>
  <c r="BO188" i="28"/>
  <c r="BV188" i="28" s="1"/>
  <c r="BW188" i="28" s="1"/>
  <c r="BX188" i="28" s="1"/>
  <c r="BY188" i="28" s="1"/>
  <c r="BO180" i="28"/>
  <c r="BV180" i="28" s="1"/>
  <c r="BW180" i="28" s="1"/>
  <c r="BX180" i="28" s="1"/>
  <c r="BY180" i="28" s="1"/>
  <c r="BO172" i="28"/>
  <c r="BV172" i="28" s="1"/>
  <c r="BW172" i="28" s="1"/>
  <c r="BX172" i="28" s="1"/>
  <c r="BY172" i="28" s="1"/>
  <c r="BO164" i="28"/>
  <c r="BV164" i="28" s="1"/>
  <c r="BW164" i="28" s="1"/>
  <c r="BX164" i="28" s="1"/>
  <c r="BY164" i="28" s="1"/>
  <c r="BO155" i="28"/>
  <c r="BV155" i="28" s="1"/>
  <c r="BW155" i="28" s="1"/>
  <c r="BX155" i="28" s="1"/>
  <c r="BY155" i="28" s="1"/>
  <c r="BO147" i="28"/>
  <c r="BV147" i="28" s="1"/>
  <c r="BW147" i="28" s="1"/>
  <c r="BX147" i="28" s="1"/>
  <c r="BY147" i="28" s="1"/>
  <c r="BO139" i="28"/>
  <c r="BV139" i="28" s="1"/>
  <c r="BW139" i="28" s="1"/>
  <c r="BX139" i="28" s="1"/>
  <c r="BY139" i="28" s="1"/>
  <c r="BO131" i="28"/>
  <c r="BV131" i="28" s="1"/>
  <c r="BW131" i="28" s="1"/>
  <c r="BX131" i="28" s="1"/>
  <c r="BY131" i="28" s="1"/>
  <c r="BO123" i="28"/>
  <c r="BV123" i="28" s="1"/>
  <c r="BW123" i="28" s="1"/>
  <c r="BX123" i="28" s="1"/>
  <c r="BY123" i="28" s="1"/>
  <c r="BO156" i="28"/>
  <c r="BV156" i="28" s="1"/>
  <c r="BW156" i="28" s="1"/>
  <c r="BX156" i="28" s="1"/>
  <c r="BY156" i="28" s="1"/>
  <c r="BO136" i="28"/>
  <c r="BV136" i="28" s="1"/>
  <c r="BW136" i="28" s="1"/>
  <c r="BX136" i="28" s="1"/>
  <c r="BY136" i="28" s="1"/>
  <c r="BO114" i="28"/>
  <c r="BV114" i="28" s="1"/>
  <c r="BW114" i="28" s="1"/>
  <c r="BX114" i="28" s="1"/>
  <c r="BY114" i="28" s="1"/>
  <c r="BO106" i="28"/>
  <c r="BV106" i="28" s="1"/>
  <c r="BW106" i="28" s="1"/>
  <c r="BX106" i="28" s="1"/>
  <c r="BY106" i="28" s="1"/>
  <c r="BO98" i="28"/>
  <c r="BV98" i="28" s="1"/>
  <c r="BW98" i="28" s="1"/>
  <c r="BX98" i="28" s="1"/>
  <c r="BY98" i="28" s="1"/>
  <c r="BO90" i="28"/>
  <c r="BV90" i="28" s="1"/>
  <c r="BW90" i="28" s="1"/>
  <c r="BX90" i="28" s="1"/>
  <c r="BY90" i="28" s="1"/>
  <c r="BO82" i="28"/>
  <c r="BV82" i="28" s="1"/>
  <c r="BW82" i="28" s="1"/>
  <c r="BX82" i="28" s="1"/>
  <c r="BY82" i="28" s="1"/>
  <c r="BO74" i="28"/>
  <c r="BV74" i="28" s="1"/>
  <c r="BW74" i="28" s="1"/>
  <c r="BX74" i="28" s="1"/>
  <c r="BY74" i="28" s="1"/>
  <c r="BO66" i="28"/>
  <c r="BV66" i="28" s="1"/>
  <c r="BW66" i="28" s="1"/>
  <c r="BX66" i="28" s="1"/>
  <c r="BY66" i="28" s="1"/>
  <c r="BO58" i="28"/>
  <c r="BV58" i="28" s="1"/>
  <c r="BW58" i="28" s="1"/>
  <c r="BX58" i="28" s="1"/>
  <c r="BY58" i="28" s="1"/>
  <c r="BO50" i="28"/>
  <c r="BV50" i="28" s="1"/>
  <c r="BW50" i="28" s="1"/>
  <c r="BX50" i="28" s="1"/>
  <c r="BY50" i="28" s="1"/>
  <c r="BO42" i="28"/>
  <c r="BV42" i="28" s="1"/>
  <c r="BW42" i="28" s="1"/>
  <c r="BX42" i="28" s="1"/>
  <c r="BY42" i="28" s="1"/>
  <c r="BO182" i="28"/>
  <c r="BV182" i="28" s="1"/>
  <c r="BW182" i="28" s="1"/>
  <c r="BX182" i="28" s="1"/>
  <c r="BY182" i="28" s="1"/>
  <c r="BO166" i="28"/>
  <c r="BV166" i="28" s="1"/>
  <c r="BW166" i="28" s="1"/>
  <c r="BX166" i="28" s="1"/>
  <c r="BY166" i="28" s="1"/>
  <c r="BO132" i="28"/>
  <c r="BV132" i="28" s="1"/>
  <c r="BW132" i="28" s="1"/>
  <c r="BX132" i="28" s="1"/>
  <c r="BY132" i="28" s="1"/>
  <c r="BO93" i="28"/>
  <c r="BV93" i="28" s="1"/>
  <c r="BW93" i="28" s="1"/>
  <c r="BX93" i="28" s="1"/>
  <c r="BY93" i="28" s="1"/>
  <c r="BO179" i="28"/>
  <c r="BV179" i="28" s="1"/>
  <c r="BW179" i="28" s="1"/>
  <c r="BX179" i="28" s="1"/>
  <c r="BY179" i="28" s="1"/>
  <c r="BO163" i="28"/>
  <c r="BV163" i="28" s="1"/>
  <c r="BW163" i="28" s="1"/>
  <c r="BX163" i="28" s="1"/>
  <c r="BY163" i="28" s="1"/>
  <c r="BO122" i="28"/>
  <c r="BV122" i="28" s="1"/>
  <c r="BW122" i="28" s="1"/>
  <c r="BX122" i="28" s="1"/>
  <c r="BY122" i="28" s="1"/>
  <c r="BO89" i="28"/>
  <c r="BO57" i="28"/>
  <c r="BV57" i="28" s="1"/>
  <c r="BW57" i="28" s="1"/>
  <c r="BX57" i="28" s="1"/>
  <c r="BY57" i="28" s="1"/>
  <c r="BO33" i="28"/>
  <c r="BV33" i="28" s="1"/>
  <c r="BW33" i="28" s="1"/>
  <c r="BX33" i="28" s="1"/>
  <c r="BY33" i="28" s="1"/>
  <c r="BO25" i="28"/>
  <c r="BV25" i="28" s="1"/>
  <c r="BW25" i="28" s="1"/>
  <c r="BX25" i="28" s="1"/>
  <c r="BY25" i="28" s="1"/>
  <c r="BO95" i="28"/>
  <c r="BV95" i="28" s="1"/>
  <c r="BW95" i="28" s="1"/>
  <c r="BX95" i="28" s="1"/>
  <c r="BY95" i="28" s="1"/>
  <c r="BO75" i="28"/>
  <c r="BV75" i="28" s="1"/>
  <c r="BW75" i="28" s="1"/>
  <c r="BX75" i="28" s="1"/>
  <c r="BY75" i="28" s="1"/>
  <c r="BO45" i="28"/>
  <c r="BV45" i="28" s="1"/>
  <c r="BW45" i="28" s="1"/>
  <c r="BX45" i="28" s="1"/>
  <c r="BY45" i="28" s="1"/>
  <c r="BO115" i="28"/>
  <c r="BV115" i="28" s="1"/>
  <c r="BW115" i="28" s="1"/>
  <c r="BX115" i="28" s="1"/>
  <c r="BY115" i="28" s="1"/>
  <c r="BO184" i="28"/>
  <c r="BO173" i="28"/>
  <c r="BV173" i="28" s="1"/>
  <c r="BW173" i="28" s="1"/>
  <c r="BX173" i="28" s="1"/>
  <c r="BY173" i="28" s="1"/>
  <c r="BO161" i="28"/>
  <c r="BV161" i="28" s="1"/>
  <c r="BW161" i="28" s="1"/>
  <c r="BX161" i="28" s="1"/>
  <c r="BY161" i="28" s="1"/>
  <c r="BO151" i="28"/>
  <c r="BV151" i="28" s="1"/>
  <c r="BW151" i="28" s="1"/>
  <c r="BX151" i="28" s="1"/>
  <c r="BY151" i="28" s="1"/>
  <c r="BO141" i="28"/>
  <c r="BV141" i="28" s="1"/>
  <c r="BW141" i="28" s="1"/>
  <c r="BX141" i="28" s="1"/>
  <c r="BY141" i="28" s="1"/>
  <c r="BO129" i="28"/>
  <c r="BV129" i="28" s="1"/>
  <c r="BW129" i="28" s="1"/>
  <c r="BX129" i="28" s="1"/>
  <c r="BY129" i="28" s="1"/>
  <c r="BO119" i="28"/>
  <c r="BV119" i="28" s="1"/>
  <c r="BW119" i="28" s="1"/>
  <c r="BX119" i="28" s="1"/>
  <c r="BY119" i="28" s="1"/>
  <c r="BO144" i="28"/>
  <c r="BV144" i="28" s="1"/>
  <c r="BW144" i="28" s="1"/>
  <c r="BX144" i="28" s="1"/>
  <c r="BY144" i="28" s="1"/>
  <c r="BO112" i="28"/>
  <c r="BV112" i="28" s="1"/>
  <c r="BW112" i="28" s="1"/>
  <c r="BX112" i="28" s="1"/>
  <c r="BY112" i="28" s="1"/>
  <c r="BO102" i="28"/>
  <c r="BV102" i="28" s="1"/>
  <c r="BW102" i="28" s="1"/>
  <c r="BX102" i="28" s="1"/>
  <c r="BY102" i="28" s="1"/>
  <c r="BO92" i="28"/>
  <c r="BV92" i="28" s="1"/>
  <c r="BW92" i="28" s="1"/>
  <c r="BX92" i="28" s="1"/>
  <c r="BY92" i="28" s="1"/>
  <c r="BO80" i="28"/>
  <c r="BV80" i="28" s="1"/>
  <c r="BW80" i="28" s="1"/>
  <c r="BX80" i="28" s="1"/>
  <c r="BY80" i="28" s="1"/>
  <c r="BO70" i="28"/>
  <c r="BV70" i="28" s="1"/>
  <c r="BW70" i="28" s="1"/>
  <c r="BX70" i="28" s="1"/>
  <c r="BY70" i="28" s="1"/>
  <c r="BO60" i="28"/>
  <c r="BV60" i="28" s="1"/>
  <c r="BW60" i="28" s="1"/>
  <c r="BX60" i="28" s="1"/>
  <c r="BY60" i="28" s="1"/>
  <c r="BO48" i="28"/>
  <c r="BV48" i="28" s="1"/>
  <c r="BW48" i="28" s="1"/>
  <c r="BX48" i="28" s="1"/>
  <c r="BY48" i="28" s="1"/>
  <c r="BO38" i="28"/>
  <c r="BV38" i="28" s="1"/>
  <c r="BW38" i="28" s="1"/>
  <c r="BX38" i="28" s="1"/>
  <c r="BY38" i="28" s="1"/>
  <c r="BO170" i="28"/>
  <c r="BV170" i="28" s="1"/>
  <c r="BW170" i="28" s="1"/>
  <c r="BX170" i="28" s="1"/>
  <c r="BY170" i="28" s="1"/>
  <c r="BO118" i="28"/>
  <c r="BV118" i="28" s="1"/>
  <c r="BW118" i="28" s="1"/>
  <c r="BX118" i="28" s="1"/>
  <c r="BY118" i="28" s="1"/>
  <c r="BO187" i="28"/>
  <c r="BV187" i="28" s="1"/>
  <c r="BW187" i="28" s="1"/>
  <c r="BX187" i="28" s="1"/>
  <c r="BY187" i="28" s="1"/>
  <c r="BO167" i="28"/>
  <c r="BV167" i="28" s="1"/>
  <c r="BW167" i="28" s="1"/>
  <c r="BX167" i="28" s="1"/>
  <c r="BY167" i="28" s="1"/>
  <c r="BO113" i="28"/>
  <c r="BV113" i="28" s="1"/>
  <c r="BW113" i="28" s="1"/>
  <c r="BX113" i="28" s="1"/>
  <c r="BY113" i="28" s="1"/>
  <c r="BO73" i="28"/>
  <c r="BV73" i="28" s="1"/>
  <c r="BW73" i="28" s="1"/>
  <c r="BX73" i="28" s="1"/>
  <c r="BY73" i="28" s="1"/>
  <c r="BO35" i="28"/>
  <c r="BV35" i="28" s="1"/>
  <c r="BW35" i="28" s="1"/>
  <c r="BX35" i="28" s="1"/>
  <c r="BY35" i="28" s="1"/>
  <c r="BO23" i="28"/>
  <c r="BV23" i="28" s="1"/>
  <c r="BW23" i="28" s="1"/>
  <c r="BX23" i="28" s="1"/>
  <c r="BY23" i="28" s="1"/>
  <c r="BO15" i="28"/>
  <c r="BV15" i="28" s="1"/>
  <c r="BW15" i="28" s="1"/>
  <c r="BX15" i="28" s="1"/>
  <c r="BY15" i="28" s="1"/>
  <c r="BO7" i="28"/>
  <c r="BV7" i="28" s="1"/>
  <c r="BW7" i="28" s="1"/>
  <c r="BX7" i="28" s="1"/>
  <c r="BY7" i="28" s="1"/>
  <c r="BO30" i="28"/>
  <c r="BV30" i="28" s="1"/>
  <c r="BW30" i="28" s="1"/>
  <c r="BX30" i="28" s="1"/>
  <c r="BY30" i="28" s="1"/>
  <c r="BO79" i="28"/>
  <c r="BV79" i="28" s="1"/>
  <c r="BW79" i="28" s="1"/>
  <c r="BX79" i="28" s="1"/>
  <c r="BY79" i="28" s="1"/>
  <c r="BO12" i="28"/>
  <c r="BV12" i="28" s="1"/>
  <c r="BW12" i="28" s="1"/>
  <c r="BX12" i="28" s="1"/>
  <c r="BY12" i="28" s="1"/>
  <c r="BO111" i="28"/>
  <c r="BV111" i="28" s="1"/>
  <c r="BW111" i="28" s="1"/>
  <c r="BX111" i="28" s="1"/>
  <c r="BY111" i="28" s="1"/>
  <c r="BO32" i="28"/>
  <c r="BO8" i="28"/>
  <c r="BV8" i="28" s="1"/>
  <c r="BW8" i="28" s="1"/>
  <c r="BX8" i="28" s="1"/>
  <c r="BY8" i="28" s="1"/>
  <c r="BO10" i="28"/>
  <c r="BV10" i="28" s="1"/>
  <c r="BW10" i="28" s="1"/>
  <c r="BX10" i="28" s="1"/>
  <c r="BY10" i="28" s="1"/>
  <c r="BO63" i="28"/>
  <c r="BV63" i="28" s="1"/>
  <c r="BW63" i="28" s="1"/>
  <c r="BX63" i="28" s="1"/>
  <c r="BY63" i="28" s="1"/>
  <c r="BO140" i="28"/>
  <c r="BV140" i="28" s="1"/>
  <c r="BW140" i="28" s="1"/>
  <c r="BX140" i="28" s="1"/>
  <c r="BY140" i="28" s="1"/>
  <c r="BO181" i="28"/>
  <c r="BV181" i="28" s="1"/>
  <c r="BW181" i="28" s="1"/>
  <c r="BX181" i="28" s="1"/>
  <c r="BY181" i="28" s="1"/>
  <c r="BO169" i="28"/>
  <c r="BV169" i="28" s="1"/>
  <c r="BW169" i="28" s="1"/>
  <c r="BX169" i="28" s="1"/>
  <c r="BY169" i="28" s="1"/>
  <c r="BO159" i="28"/>
  <c r="BV159" i="28" s="1"/>
  <c r="BW159" i="28" s="1"/>
  <c r="BX159" i="28" s="1"/>
  <c r="BY159" i="28" s="1"/>
  <c r="BO149" i="28"/>
  <c r="BV149" i="28" s="1"/>
  <c r="BW149" i="28" s="1"/>
  <c r="BX149" i="28" s="1"/>
  <c r="BY149" i="28" s="1"/>
  <c r="BO137" i="28"/>
  <c r="BV137" i="28" s="1"/>
  <c r="BW137" i="28" s="1"/>
  <c r="BX137" i="28" s="1"/>
  <c r="BY137" i="28" s="1"/>
  <c r="BO127" i="28"/>
  <c r="BV127" i="28" s="1"/>
  <c r="BW127" i="28" s="1"/>
  <c r="BX127" i="28" s="1"/>
  <c r="BY127" i="28" s="1"/>
  <c r="BO117" i="28"/>
  <c r="BV117" i="28" s="1"/>
  <c r="BW117" i="28" s="1"/>
  <c r="BX117" i="28" s="1"/>
  <c r="BY117" i="28" s="1"/>
  <c r="BO128" i="28"/>
  <c r="BV128" i="28" s="1"/>
  <c r="BW128" i="28" s="1"/>
  <c r="BX128" i="28" s="1"/>
  <c r="BY128" i="28" s="1"/>
  <c r="BO110" i="28"/>
  <c r="BV110" i="28" s="1"/>
  <c r="BW110" i="28" s="1"/>
  <c r="BX110" i="28" s="1"/>
  <c r="BY110" i="28" s="1"/>
  <c r="BO100" i="28"/>
  <c r="BV100" i="28" s="1"/>
  <c r="BW100" i="28" s="1"/>
  <c r="BX100" i="28" s="1"/>
  <c r="BY100" i="28" s="1"/>
  <c r="BO88" i="28"/>
  <c r="BV88" i="28" s="1"/>
  <c r="BW88" i="28" s="1"/>
  <c r="BX88" i="28" s="1"/>
  <c r="BY88" i="28" s="1"/>
  <c r="BO78" i="28"/>
  <c r="BV78" i="28" s="1"/>
  <c r="BW78" i="28" s="1"/>
  <c r="BX78" i="28" s="1"/>
  <c r="BY78" i="28" s="1"/>
  <c r="BO68" i="28"/>
  <c r="BV68" i="28" s="1"/>
  <c r="BW68" i="28" s="1"/>
  <c r="BX68" i="28" s="1"/>
  <c r="BY68" i="28" s="1"/>
  <c r="BO56" i="28"/>
  <c r="BV56" i="28" s="1"/>
  <c r="BW56" i="28" s="1"/>
  <c r="BX56" i="28" s="1"/>
  <c r="BY56" i="28" s="1"/>
  <c r="BO46" i="28"/>
  <c r="BV46" i="28" s="1"/>
  <c r="BW46" i="28" s="1"/>
  <c r="BX46" i="28" s="1"/>
  <c r="BY46" i="28" s="1"/>
  <c r="BO186" i="28"/>
  <c r="BV186" i="28" s="1"/>
  <c r="BW186" i="28" s="1"/>
  <c r="BX186" i="28" s="1"/>
  <c r="BY186" i="28" s="1"/>
  <c r="BO162" i="28"/>
  <c r="BV162" i="28" s="1"/>
  <c r="BW162" i="28" s="1"/>
  <c r="BX162" i="28" s="1"/>
  <c r="BY162" i="28" s="1"/>
  <c r="BO109" i="28"/>
  <c r="BV109" i="28" s="1"/>
  <c r="BW109" i="28" s="1"/>
  <c r="BX109" i="28" s="1"/>
  <c r="BY109" i="28" s="1"/>
  <c r="BO183" i="28"/>
  <c r="BV183" i="28" s="1"/>
  <c r="BW183" i="28" s="1"/>
  <c r="BX183" i="28" s="1"/>
  <c r="BY183" i="28" s="1"/>
  <c r="BO154" i="28"/>
  <c r="BV154" i="28" s="1"/>
  <c r="BW154" i="28" s="1"/>
  <c r="BX154" i="28" s="1"/>
  <c r="BY154" i="28" s="1"/>
  <c r="BO105" i="28"/>
  <c r="BO65" i="28"/>
  <c r="BV65" i="28" s="1"/>
  <c r="BW65" i="28" s="1"/>
  <c r="BX65" i="28" s="1"/>
  <c r="BY65" i="28" s="1"/>
  <c r="BO31" i="28"/>
  <c r="BV31" i="28" s="1"/>
  <c r="BW31" i="28" s="1"/>
  <c r="BX31" i="28" s="1"/>
  <c r="BY31" i="28" s="1"/>
  <c r="BO21" i="28"/>
  <c r="BV21" i="28" s="1"/>
  <c r="BW21" i="28" s="1"/>
  <c r="BX21" i="28" s="1"/>
  <c r="BY21" i="28" s="1"/>
  <c r="BO13" i="28"/>
  <c r="BV13" i="28" s="1"/>
  <c r="BW13" i="28" s="1"/>
  <c r="BX13" i="28" s="1"/>
  <c r="BY13" i="28" s="1"/>
  <c r="BO6" i="28"/>
  <c r="BO47" i="28"/>
  <c r="BV47" i="28" s="1"/>
  <c r="BW47" i="28" s="1"/>
  <c r="BX47" i="28" s="1"/>
  <c r="BY47" i="28" s="1"/>
  <c r="BO91" i="28"/>
  <c r="BV91" i="28" s="1"/>
  <c r="BW91" i="28" s="1"/>
  <c r="BX91" i="28" s="1"/>
  <c r="BY91" i="28" s="1"/>
  <c r="BO20" i="28"/>
  <c r="BV20" i="28" s="1"/>
  <c r="BW20" i="28" s="1"/>
  <c r="BX20" i="28" s="1"/>
  <c r="BY20" i="28" s="1"/>
  <c r="BO146" i="28"/>
  <c r="BV146" i="28" s="1"/>
  <c r="BW146" i="28" s="1"/>
  <c r="BX146" i="28" s="1"/>
  <c r="BY146" i="28" s="1"/>
  <c r="BO39" i="28"/>
  <c r="BV39" i="28" s="1"/>
  <c r="BW39" i="28" s="1"/>
  <c r="BX39" i="28" s="1"/>
  <c r="BY39" i="28" s="1"/>
  <c r="BO16" i="28"/>
  <c r="BV16" i="28" s="1"/>
  <c r="BW16" i="28" s="1"/>
  <c r="BX16" i="28" s="1"/>
  <c r="BY16" i="28" s="1"/>
  <c r="BO28" i="28"/>
  <c r="BV28" i="28" s="1"/>
  <c r="BW28" i="28" s="1"/>
  <c r="BX28" i="28" s="1"/>
  <c r="BY28" i="28" s="1"/>
  <c r="BO26" i="28"/>
  <c r="BV26" i="28" s="1"/>
  <c r="BW26" i="28" s="1"/>
  <c r="BX26" i="28" s="1"/>
  <c r="BY26" i="28" s="1"/>
  <c r="BO189" i="28"/>
  <c r="BV189" i="28" s="1"/>
  <c r="BW189" i="28" s="1"/>
  <c r="BX189" i="28" s="1"/>
  <c r="BY189" i="28" s="1"/>
  <c r="BO168" i="28"/>
  <c r="BV168" i="28" s="1"/>
  <c r="BW168" i="28" s="1"/>
  <c r="BX168" i="28" s="1"/>
  <c r="BY168" i="28" s="1"/>
  <c r="BO145" i="28"/>
  <c r="BV145" i="28" s="1"/>
  <c r="BW145" i="28" s="1"/>
  <c r="BX145" i="28" s="1"/>
  <c r="BY145" i="28" s="1"/>
  <c r="BO125" i="28"/>
  <c r="BV125" i="28" s="1"/>
  <c r="BW125" i="28" s="1"/>
  <c r="BX125" i="28" s="1"/>
  <c r="BY125" i="28" s="1"/>
  <c r="BO120" i="28"/>
  <c r="BV120" i="28" s="1"/>
  <c r="BW120" i="28" s="1"/>
  <c r="BX120" i="28" s="1"/>
  <c r="BY120" i="28" s="1"/>
  <c r="BO96" i="28"/>
  <c r="BV96" i="28" s="1"/>
  <c r="BW96" i="28" s="1"/>
  <c r="BX96" i="28" s="1"/>
  <c r="BY96" i="28" s="1"/>
  <c r="BO76" i="28"/>
  <c r="BV76" i="28" s="1"/>
  <c r="BW76" i="28" s="1"/>
  <c r="BX76" i="28" s="1"/>
  <c r="BY76" i="28" s="1"/>
  <c r="BO54" i="28"/>
  <c r="BV54" i="28" s="1"/>
  <c r="BW54" i="28" s="1"/>
  <c r="BX54" i="28" s="1"/>
  <c r="BY54" i="28" s="1"/>
  <c r="BO178" i="28"/>
  <c r="BV178" i="28" s="1"/>
  <c r="BW178" i="28" s="1"/>
  <c r="BX178" i="28" s="1"/>
  <c r="BY178" i="28" s="1"/>
  <c r="BO101" i="28"/>
  <c r="BV101" i="28" s="1"/>
  <c r="BW101" i="28" s="1"/>
  <c r="BX101" i="28" s="1"/>
  <c r="BY101" i="28" s="1"/>
  <c r="BO148" i="28"/>
  <c r="BV148" i="28" s="1"/>
  <c r="BW148" i="28" s="1"/>
  <c r="BX148" i="28" s="1"/>
  <c r="BY148" i="28" s="1"/>
  <c r="BO49" i="28"/>
  <c r="BV49" i="28" s="1"/>
  <c r="BW49" i="28" s="1"/>
  <c r="BX49" i="28" s="1"/>
  <c r="BY49" i="28" s="1"/>
  <c r="BO19" i="28"/>
  <c r="BV19" i="28" s="1"/>
  <c r="BW19" i="28" s="1"/>
  <c r="BX19" i="28" s="1"/>
  <c r="BY19" i="28" s="1"/>
  <c r="BO14" i="28"/>
  <c r="BV14" i="28" s="1"/>
  <c r="BW14" i="28" s="1"/>
  <c r="BX14" i="28" s="1"/>
  <c r="BY14" i="28" s="1"/>
  <c r="BO107" i="28"/>
  <c r="BV107" i="28" s="1"/>
  <c r="BW107" i="28" s="1"/>
  <c r="BX107" i="28" s="1"/>
  <c r="BY107" i="28" s="1"/>
  <c r="BO34" i="28"/>
  <c r="BV34" i="28" s="1"/>
  <c r="BW34" i="28" s="1"/>
  <c r="BX34" i="28" s="1"/>
  <c r="BY34" i="28" s="1"/>
  <c r="BO185" i="28"/>
  <c r="BV185" i="28" s="1"/>
  <c r="BW185" i="28" s="1"/>
  <c r="BX185" i="28" s="1"/>
  <c r="BY185" i="28" s="1"/>
  <c r="BO165" i="28"/>
  <c r="BV165" i="28" s="1"/>
  <c r="BW165" i="28" s="1"/>
  <c r="BX165" i="28" s="1"/>
  <c r="BY165" i="28" s="1"/>
  <c r="BO143" i="28"/>
  <c r="BV143" i="28" s="1"/>
  <c r="BW143" i="28" s="1"/>
  <c r="BX143" i="28" s="1"/>
  <c r="BY143" i="28" s="1"/>
  <c r="BO121" i="28"/>
  <c r="BV121" i="28" s="1"/>
  <c r="BW121" i="28" s="1"/>
  <c r="BX121" i="28" s="1"/>
  <c r="BY121" i="28" s="1"/>
  <c r="BO116" i="28"/>
  <c r="BV116" i="28" s="1"/>
  <c r="BW116" i="28" s="1"/>
  <c r="BX116" i="28" s="1"/>
  <c r="BY116" i="28" s="1"/>
  <c r="BO94" i="28"/>
  <c r="BV94" i="28" s="1"/>
  <c r="BW94" i="28" s="1"/>
  <c r="BX94" i="28" s="1"/>
  <c r="BY94" i="28" s="1"/>
  <c r="BO72" i="28"/>
  <c r="BV72" i="28" s="1"/>
  <c r="BW72" i="28" s="1"/>
  <c r="BX72" i="28" s="1"/>
  <c r="BY72" i="28" s="1"/>
  <c r="BO52" i="28"/>
  <c r="BV52" i="28" s="1"/>
  <c r="BW52" i="28" s="1"/>
  <c r="BX52" i="28" s="1"/>
  <c r="BY52" i="28" s="1"/>
  <c r="BO174" i="28"/>
  <c r="BV174" i="28" s="1"/>
  <c r="BW174" i="28" s="1"/>
  <c r="BX174" i="28" s="1"/>
  <c r="BY174" i="28" s="1"/>
  <c r="BO85" i="28"/>
  <c r="BV85" i="28" s="1"/>
  <c r="BW85" i="28" s="1"/>
  <c r="BX85" i="28" s="1"/>
  <c r="BY85" i="28" s="1"/>
  <c r="BO134" i="28"/>
  <c r="BV134" i="28" s="1"/>
  <c r="BW134" i="28" s="1"/>
  <c r="BX134" i="28" s="1"/>
  <c r="BY134" i="28" s="1"/>
  <c r="BO41" i="28"/>
  <c r="BV41" i="28" s="1"/>
  <c r="BW41" i="28" s="1"/>
  <c r="BX41" i="28" s="1"/>
  <c r="BY41" i="28" s="1"/>
  <c r="BO17" i="28"/>
  <c r="BV17" i="28" s="1"/>
  <c r="BW17" i="28" s="1"/>
  <c r="BX17" i="28" s="1"/>
  <c r="BY17" i="28" s="1"/>
  <c r="BO22" i="28"/>
  <c r="BO130" i="28"/>
  <c r="BV130" i="28" s="1"/>
  <c r="BW130" i="28" s="1"/>
  <c r="BX130" i="28" s="1"/>
  <c r="BY130" i="28" s="1"/>
  <c r="BO53" i="28"/>
  <c r="BO126" i="28"/>
  <c r="BV126" i="28" s="1"/>
  <c r="BW126" i="28" s="1"/>
  <c r="BX126" i="28" s="1"/>
  <c r="BY126" i="28" s="1"/>
  <c r="BO77" i="28"/>
  <c r="BV77" i="28" s="1"/>
  <c r="BW77" i="28" s="1"/>
  <c r="BX77" i="28" s="1"/>
  <c r="BY77" i="28" s="1"/>
  <c r="BO177" i="28"/>
  <c r="BV177" i="28" s="1"/>
  <c r="BW177" i="28" s="1"/>
  <c r="BX177" i="28" s="1"/>
  <c r="BY177" i="28" s="1"/>
  <c r="BO157" i="28"/>
  <c r="BV157" i="28" s="1"/>
  <c r="BW157" i="28" s="1"/>
  <c r="BX157" i="28" s="1"/>
  <c r="BY157" i="28" s="1"/>
  <c r="BO135" i="28"/>
  <c r="BV135" i="28" s="1"/>
  <c r="BW135" i="28" s="1"/>
  <c r="BX135" i="28" s="1"/>
  <c r="BY135" i="28" s="1"/>
  <c r="BO160" i="28"/>
  <c r="BV160" i="28" s="1"/>
  <c r="BW160" i="28" s="1"/>
  <c r="BX160" i="28" s="1"/>
  <c r="BY160" i="28" s="1"/>
  <c r="BO108" i="28"/>
  <c r="BV108" i="28" s="1"/>
  <c r="BW108" i="28" s="1"/>
  <c r="BX108" i="28" s="1"/>
  <c r="BY108" i="28" s="1"/>
  <c r="BO86" i="28"/>
  <c r="BV86" i="28" s="1"/>
  <c r="BW86" i="28" s="1"/>
  <c r="BX86" i="28" s="1"/>
  <c r="BY86" i="28" s="1"/>
  <c r="BO64" i="28"/>
  <c r="BV64" i="28" s="1"/>
  <c r="BW64" i="28" s="1"/>
  <c r="BX64" i="28" s="1"/>
  <c r="BY64" i="28" s="1"/>
  <c r="BO44" i="28"/>
  <c r="BV44" i="28" s="1"/>
  <c r="BW44" i="28" s="1"/>
  <c r="BX44" i="28" s="1"/>
  <c r="BY44" i="28" s="1"/>
  <c r="BO150" i="28"/>
  <c r="BV150" i="28" s="1"/>
  <c r="BW150" i="28" s="1"/>
  <c r="BX150" i="28" s="1"/>
  <c r="BY150" i="28" s="1"/>
  <c r="BO175" i="28"/>
  <c r="BV175" i="28" s="1"/>
  <c r="BW175" i="28" s="1"/>
  <c r="BX175" i="28" s="1"/>
  <c r="BY175" i="28" s="1"/>
  <c r="BO97" i="28"/>
  <c r="BV97" i="28" s="1"/>
  <c r="BW97" i="28" s="1"/>
  <c r="BX97" i="28" s="1"/>
  <c r="BY97" i="28" s="1"/>
  <c r="BO29" i="28"/>
  <c r="BV29" i="28" s="1"/>
  <c r="BW29" i="28" s="1"/>
  <c r="BX29" i="28" s="1"/>
  <c r="BY29" i="28" s="1"/>
  <c r="BO11" i="28"/>
  <c r="BV11" i="28" s="1"/>
  <c r="BW11" i="28" s="1"/>
  <c r="BX11" i="28" s="1"/>
  <c r="BY11" i="28" s="1"/>
  <c r="BO61" i="28"/>
  <c r="BV61" i="28" s="1"/>
  <c r="BW61" i="28" s="1"/>
  <c r="BX61" i="28" s="1"/>
  <c r="BY61" i="28" s="1"/>
  <c r="BO83" i="28"/>
  <c r="BV83" i="28" s="1"/>
  <c r="BW83" i="28" s="1"/>
  <c r="BX83" i="28" s="1"/>
  <c r="BY83" i="28" s="1"/>
  <c r="BO176" i="28"/>
  <c r="BV176" i="28" s="1"/>
  <c r="BW176" i="28" s="1"/>
  <c r="BX176" i="28" s="1"/>
  <c r="BY176" i="28" s="1"/>
  <c r="BO153" i="28"/>
  <c r="BV153" i="28" s="1"/>
  <c r="BW153" i="28" s="1"/>
  <c r="BX153" i="28" s="1"/>
  <c r="BY153" i="28" s="1"/>
  <c r="BO133" i="28"/>
  <c r="BV133" i="28" s="1"/>
  <c r="BW133" i="28" s="1"/>
  <c r="BX133" i="28" s="1"/>
  <c r="BY133" i="28" s="1"/>
  <c r="BO152" i="28"/>
  <c r="BV152" i="28" s="1"/>
  <c r="BW152" i="28" s="1"/>
  <c r="BX152" i="28" s="1"/>
  <c r="BY152" i="28" s="1"/>
  <c r="BO104" i="28"/>
  <c r="BV104" i="28" s="1"/>
  <c r="BW104" i="28" s="1"/>
  <c r="BX104" i="28" s="1"/>
  <c r="BY104" i="28" s="1"/>
  <c r="BO84" i="28"/>
  <c r="BV84" i="28" s="1"/>
  <c r="BW84" i="28" s="1"/>
  <c r="BX84" i="28" s="1"/>
  <c r="BY84" i="28" s="1"/>
  <c r="BO62" i="28"/>
  <c r="BV62" i="28" s="1"/>
  <c r="BW62" i="28" s="1"/>
  <c r="BX62" i="28" s="1"/>
  <c r="BY62" i="28" s="1"/>
  <c r="BO40" i="28"/>
  <c r="BV40" i="28" s="1"/>
  <c r="BW40" i="28" s="1"/>
  <c r="BX40" i="28" s="1"/>
  <c r="BY40" i="28" s="1"/>
  <c r="BO138" i="28"/>
  <c r="BV138" i="28" s="1"/>
  <c r="BW138" i="28" s="1"/>
  <c r="BX138" i="28" s="1"/>
  <c r="BY138" i="28" s="1"/>
  <c r="BO171" i="28"/>
  <c r="BV171" i="28" s="1"/>
  <c r="BW171" i="28" s="1"/>
  <c r="BX171" i="28" s="1"/>
  <c r="BY171" i="28" s="1"/>
  <c r="BO81" i="28"/>
  <c r="BV81" i="28" s="1"/>
  <c r="BW81" i="28" s="1"/>
  <c r="BX81" i="28" s="1"/>
  <c r="BY81" i="28" s="1"/>
  <c r="BO27" i="28"/>
  <c r="BV27" i="28" s="1"/>
  <c r="BW27" i="28" s="1"/>
  <c r="BX27" i="28" s="1"/>
  <c r="BY27" i="28" s="1"/>
  <c r="BO9" i="28"/>
  <c r="BV9" i="28" s="1"/>
  <c r="BW9" i="28" s="1"/>
  <c r="BX9" i="28" s="1"/>
  <c r="BY9" i="28" s="1"/>
  <c r="BO67" i="28"/>
  <c r="BV67" i="28" s="1"/>
  <c r="BW67" i="28" s="1"/>
  <c r="BX67" i="28" s="1"/>
  <c r="BY67" i="28" s="1"/>
  <c r="BV22" i="28" l="1"/>
  <c r="BW22" i="28" s="1"/>
  <c r="BX22" i="28" s="1"/>
  <c r="BY22" i="28" s="1"/>
  <c r="BV32" i="28"/>
  <c r="BW32" i="28" s="1"/>
  <c r="BX32" i="28" s="1"/>
  <c r="BY32" i="28" s="1"/>
  <c r="BV69" i="28"/>
  <c r="BW69" i="28" s="1"/>
  <c r="BX69" i="28" s="1"/>
  <c r="BY69" i="28" s="1"/>
  <c r="BV105" i="28"/>
  <c r="BW105" i="28" s="1"/>
  <c r="BX105" i="28" s="1"/>
  <c r="BY105" i="28" s="1"/>
  <c r="BV53" i="28"/>
  <c r="BW53" i="28" s="1"/>
  <c r="BX53" i="28" s="1"/>
  <c r="BY53" i="28" s="1"/>
  <c r="BO190" i="28"/>
  <c r="BV6" i="28"/>
  <c r="BV184" i="28"/>
  <c r="BW184" i="28" s="1"/>
  <c r="BX184" i="28" s="1"/>
  <c r="BY184" i="28" s="1"/>
  <c r="BV89" i="28"/>
  <c r="BW89" i="28" s="1"/>
  <c r="BX89" i="28" s="1"/>
  <c r="BY89" i="28" s="1"/>
  <c r="BO190" i="30"/>
  <c r="BW6" i="30"/>
  <c r="BX6" i="30" l="1"/>
  <c r="BW190" i="30"/>
  <c r="BV190" i="28"/>
  <c r="BV191" i="28" s="1"/>
  <c r="BW6" i="28"/>
  <c r="BW191" i="28" l="1"/>
  <c r="BW193" i="28" s="1"/>
  <c r="BV192" i="28"/>
  <c r="BV193" i="28" s="1"/>
  <c r="BW190" i="28"/>
  <c r="BX6" i="28"/>
  <c r="BX190" i="30"/>
  <c r="BY6" i="30"/>
  <c r="BY190" i="30" s="1"/>
  <c r="BX190" i="28" l="1"/>
  <c r="BY6" i="28"/>
  <c r="BY190" i="28" s="1"/>
</calcChain>
</file>

<file path=xl/comments1.xml><?xml version="1.0" encoding="utf-8"?>
<comments xmlns="http://schemas.openxmlformats.org/spreadsheetml/2006/main">
  <authors>
    <author>PGJMG</author>
  </authors>
  <commentList>
    <comment ref="J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 cargo de: Eletricista</t>
        </r>
      </text>
    </comment>
    <comment ref="K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os seguintes cargos:
Bombeiro Hidráulico
Jardineiro
Lavador de Veículos
Marceneiro
Pintor</t>
        </r>
      </text>
    </comment>
    <comment ref="L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Porteiros 12x36h - noturno. 
Vai variar conforme CCT da localidade. Algumas a base para cálculo é 220h outras é 210h</t>
        </r>
      </text>
    </comment>
    <comment ref="AH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valor final não bate... Verificar depois a falha. Diferença de R$ 1.146,42</t>
        </r>
      </text>
    </comment>
    <comment ref="L4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3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78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6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9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9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15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3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42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59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BD160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220h</t>
        </r>
      </text>
    </comment>
    <comment ref="L16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220h</t>
        </r>
      </text>
    </comment>
    <comment ref="BD16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220h</t>
        </r>
      </text>
    </comment>
    <comment ref="L166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70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8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</commentList>
</comments>
</file>

<file path=xl/comments2.xml><?xml version="1.0" encoding="utf-8"?>
<comments xmlns="http://schemas.openxmlformats.org/spreadsheetml/2006/main">
  <authors>
    <author>PGJMG</author>
  </authors>
  <commentList>
    <comment ref="J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 cargo de: Eletricista</t>
        </r>
      </text>
    </comment>
    <comment ref="K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os seguintes cargos:
Bombeiro Hidráulico
Jardineiro
Lavador de Veículos
Marceneiro
Pintor</t>
        </r>
      </text>
    </comment>
    <comment ref="L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Porteiros 12x36h - noturno. 
Vai variar conforme CCT da localidade. Algumas a base para cálculo é 220h outras é 210h</t>
        </r>
      </text>
    </comment>
    <comment ref="AH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valor final não bate... Verificar depois a falha. Diferença de R$ 1.146,42</t>
        </r>
      </text>
    </comment>
    <comment ref="L4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3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78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6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9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9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15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3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42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59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BD160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220h</t>
        </r>
      </text>
    </comment>
    <comment ref="L16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220h</t>
        </r>
      </text>
    </comment>
    <comment ref="BD16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220h</t>
        </r>
      </text>
    </comment>
    <comment ref="L166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70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8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</commentList>
</comments>
</file>

<file path=xl/comments3.xml><?xml version="1.0" encoding="utf-8"?>
<comments xmlns="http://schemas.openxmlformats.org/spreadsheetml/2006/main">
  <authors>
    <author>PGJMG</author>
  </authors>
  <commentList>
    <comment ref="J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 cargo de: Eletricista</t>
        </r>
      </text>
    </comment>
    <comment ref="K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os seguintes cargos:
Bombeiro Hidráulico
Jardineiro
Lavador de Veículos
Marceneiro
Pintor</t>
        </r>
      </text>
    </comment>
    <comment ref="L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Somente para Porteiros 12x36h - noturno. 
Vai variar conforme CCT da localidade. Algumas a base para cálculo é 220h outras é 210h</t>
        </r>
      </text>
    </comment>
    <comment ref="AH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valor final não bate... Verificar depois a falha. Diferença de R$ 1.146,42</t>
        </r>
      </text>
    </comment>
    <comment ref="L4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3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6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78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6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89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94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15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3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2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42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59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BD160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220h</t>
        </r>
      </text>
    </comment>
    <comment ref="L16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220h</t>
        </r>
      </text>
    </comment>
    <comment ref="BD161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220h</t>
        </r>
      </text>
    </comment>
    <comment ref="L166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70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  <comment ref="L187" authorId="0" shapeId="0">
      <text>
        <r>
          <rPr>
            <b/>
            <sz val="9"/>
            <color indexed="81"/>
            <rFont val="Segoe UI"/>
            <family val="2"/>
          </rPr>
          <t>PGJMG:</t>
        </r>
        <r>
          <rPr>
            <sz val="9"/>
            <color indexed="81"/>
            <rFont val="Segoe UI"/>
            <family val="2"/>
          </rPr>
          <t xml:space="preserve">
Base para cálculo 210h conforme CCT</t>
        </r>
      </text>
    </comment>
  </commentList>
</comments>
</file>

<file path=xl/sharedStrings.xml><?xml version="1.0" encoding="utf-8"?>
<sst xmlns="http://schemas.openxmlformats.org/spreadsheetml/2006/main" count="6457" uniqueCount="659">
  <si>
    <t>Servente de Limpeza - 220 h</t>
  </si>
  <si>
    <t>Servente de Limpeza - 110 h</t>
  </si>
  <si>
    <t>Servente de Limpeza - 55 h</t>
  </si>
  <si>
    <t>APOIO E MOTORISTAS</t>
  </si>
  <si>
    <t>LIMPEZA</t>
  </si>
  <si>
    <t>CUSTOS INDIRETOS %</t>
  </si>
  <si>
    <t>LUCRO %</t>
  </si>
  <si>
    <t>TOTAL</t>
  </si>
  <si>
    <t>QUANTIDADE DE POSTOS</t>
  </si>
  <si>
    <t>Eletricista - 220h</t>
  </si>
  <si>
    <t>Jardineiro - 220h</t>
  </si>
  <si>
    <t>Marceneiro - 220h</t>
  </si>
  <si>
    <t>Pedreiro - 220h</t>
  </si>
  <si>
    <t>Pintor - 220h</t>
  </si>
  <si>
    <t>Porteiro - 12 x 36 - Diurno</t>
  </si>
  <si>
    <t>Porteiro - 12 x 36 - Noturno</t>
  </si>
  <si>
    <t>Recepcionista - 220h</t>
  </si>
  <si>
    <t>Recepcionista - 150h</t>
  </si>
  <si>
    <t>Montante Salário Base</t>
  </si>
  <si>
    <t>CUSTO TOTAL ANUAL</t>
  </si>
  <si>
    <t xml:space="preserve">LOTE ÚNICO </t>
  </si>
  <si>
    <t>TOTAL CUSTO INDIRETO</t>
  </si>
  <si>
    <t>TOTAL LUCRO</t>
  </si>
  <si>
    <t>PROPORÇÃO CUSTO INDIRETO</t>
  </si>
  <si>
    <t>PROPORÇÃO LUCRO</t>
  </si>
  <si>
    <t>CUSTO INDIRETO POR POSTO</t>
  </si>
  <si>
    <t>LUCRO POR POSTO</t>
  </si>
  <si>
    <t>ITEM</t>
  </si>
  <si>
    <t>LOTE ÚNICO</t>
  </si>
  <si>
    <t>% CUSTO INDIRETO</t>
  </si>
  <si>
    <t>% LUCRO</t>
  </si>
  <si>
    <t>TOTAL DOS CUSTOS DAS PLANILHAS RESUMO</t>
  </si>
  <si>
    <t>DIFERENÇA ENTRE PROPOSTA E PLANILHAS RESUMO</t>
  </si>
  <si>
    <t>TOTAL IMPOSTOS SOBRE CUSTOS INDIRETOS E LUCRO</t>
  </si>
  <si>
    <t>CUSTO INDIRETO + LUCRO + IMPOSTOS</t>
  </si>
  <si>
    <t>% IMPOSTOS SOBRE CUSTOS INDIRETOS E LUCRO</t>
  </si>
  <si>
    <t>IMPOSTOS SOBRE CUSTOS INDIRETOS E LUCRO</t>
  </si>
  <si>
    <t>IMPOSTOS SOBRE CUSTOS DIRETOS (FIXO)</t>
  </si>
  <si>
    <t>DIFERENÇA ENTRE CUSTO TOTAL, CUSTOS DIRETOS E IMPOSTOS SOBRE CUSTOS DIRETOS</t>
  </si>
  <si>
    <t>CONFERÊNCIA COM PLANILHAS DE RESUMO GERAL APOIO MOTORISTAS E LIMPEZA</t>
  </si>
  <si>
    <t xml:space="preserve">TOTAL </t>
  </si>
  <si>
    <t>LANCE DO PREGÃO</t>
  </si>
  <si>
    <t>BASE DE CÁLCULO DO VALOR DOS ITENS A PARTIR DO LANCE DO PREGÃO</t>
  </si>
  <si>
    <t>VALORES DOS ITENS A PARTIR DO LANCE DO PREGÃO</t>
  </si>
  <si>
    <t>INSTRUÇÃO</t>
  </si>
  <si>
    <t>RESUMO GERAL - LOTE ÚNICO</t>
  </si>
  <si>
    <t>TOTAL MÓDULOS 1+2+3+4+5</t>
  </si>
  <si>
    <t>CUSTO TOTAL MENSAL</t>
  </si>
  <si>
    <t>ANO DA CCT</t>
  </si>
  <si>
    <t>Nº DE PEDIDO DA CCT</t>
  </si>
  <si>
    <t>TERMO ADITIVO  ALTERAÇÃO DA CCT</t>
  </si>
  <si>
    <t>Comarca</t>
  </si>
  <si>
    <t>Função</t>
  </si>
  <si>
    <t>CCT DA CATEGORIA</t>
  </si>
  <si>
    <t>Comarca/função/Fonte de Rescursos</t>
  </si>
  <si>
    <t>Classificação</t>
  </si>
  <si>
    <t>Fonte de Recursos</t>
  </si>
  <si>
    <t>Vagas contratadas</t>
  </si>
  <si>
    <t>ISS (Conversão Alíquota s/ fatura)</t>
  </si>
  <si>
    <t>Resumo de Alíquotas (PIS+CONFINS+ISS)</t>
  </si>
  <si>
    <t>PIS + COFINS + ISS (Total Conversão  Alíquota s/ Fatura)</t>
  </si>
  <si>
    <t>Valor dos Tributos (ISS, PIS, CONFINS)</t>
  </si>
  <si>
    <t>Apoio</t>
  </si>
  <si>
    <t>PGJ</t>
  </si>
  <si>
    <t>FEPDC</t>
  </si>
  <si>
    <t>Abre Campo</t>
  </si>
  <si>
    <t>Porteiro - 220h</t>
  </si>
  <si>
    <t>Fethemg Interior</t>
  </si>
  <si>
    <t>Abre CampoPorteiro - 220hPGJ</t>
  </si>
  <si>
    <t>Almenara</t>
  </si>
  <si>
    <t>Regiao de Teofilo Otoni</t>
  </si>
  <si>
    <t>AlmenaraPorteiro - 220hPGJ</t>
  </si>
  <si>
    <t>Araguari</t>
  </si>
  <si>
    <t>Continuo - 220h</t>
  </si>
  <si>
    <t>Alto Paranaiba</t>
  </si>
  <si>
    <t>AraguariContinuo - 220hPGJ</t>
  </si>
  <si>
    <t>AraguariRecepcionista - 220hPGJ</t>
  </si>
  <si>
    <t>Araxa</t>
  </si>
  <si>
    <t>Motorista - 220h</t>
  </si>
  <si>
    <t>Rodoviarios de Araxa + SEAC-MG</t>
  </si>
  <si>
    <t>AraxaMotorista - 220hPGJ</t>
  </si>
  <si>
    <t>AraxaRecepcionista - 150hPGJ</t>
  </si>
  <si>
    <t>AraxaRecepcionista - 220hPGJ</t>
  </si>
  <si>
    <t>Arcos</t>
  </si>
  <si>
    <t>Regiao de Divinopolis</t>
  </si>
  <si>
    <t>ArcosRecepcionista - 220hPGJ</t>
  </si>
  <si>
    <t>Arinos</t>
  </si>
  <si>
    <t>ArinosPorteiro - 220hPGJ</t>
  </si>
  <si>
    <t>Barbacena</t>
  </si>
  <si>
    <t>Rodoviarios de Babacena + SEAC-MG</t>
  </si>
  <si>
    <t>BarbacenaMotorista - 220hPGJ</t>
  </si>
  <si>
    <t>Belo Horizonte</t>
  </si>
  <si>
    <t>Almoxarife - 220h</t>
  </si>
  <si>
    <t>SEAC/SINDEAC</t>
  </si>
  <si>
    <t>Belo HorizonteAlmoxarife - 220hPGJ</t>
  </si>
  <si>
    <t>Ascensorista - 150h</t>
  </si>
  <si>
    <t>Belo HorizonteAscensorista - 150hPGJ</t>
  </si>
  <si>
    <t>Auxiliar de Arquivo I - 220h</t>
  </si>
  <si>
    <t>Belo HorizonteAuxiliar de Arquivo I - 220hPGJ</t>
  </si>
  <si>
    <t>Auxiliar de Arquivo II - 150h</t>
  </si>
  <si>
    <t>Belo HorizonteAuxiliar de Arquivo II - 150hPGJ</t>
  </si>
  <si>
    <t>Auxiliar de Cadastro e Expedicao- 220h</t>
  </si>
  <si>
    <t>Belo HorizonteAuxiliar de Cadastro e Expedicao- 220hPGJ</t>
  </si>
  <si>
    <t>Auxiliar de Manutencao Predial - 220h</t>
  </si>
  <si>
    <t>Belo HorizonteAuxiliar de Manutencao Predial - 220hPGJ</t>
  </si>
  <si>
    <t>Bombeiro Hidraulico - 220h</t>
  </si>
  <si>
    <t>Belo HorizonteBombeiro Hidraulico - 220hPGJ</t>
  </si>
  <si>
    <t>Carregador - 220h</t>
  </si>
  <si>
    <t>Belo HorizonteCarregador - 220hPGJ</t>
  </si>
  <si>
    <t>Belo HorizonteContinuo - 220hPGJ</t>
  </si>
  <si>
    <t>Copeiro - 220h</t>
  </si>
  <si>
    <t>Belo HorizonteCopeiro - 220hPGJ</t>
  </si>
  <si>
    <t>Cozinheiro - 220h</t>
  </si>
  <si>
    <t>Belo HorizonteCozinheiro - 220hPGJ</t>
  </si>
  <si>
    <t>Digitador - 150h</t>
  </si>
  <si>
    <t>SETTASPOC</t>
  </si>
  <si>
    <t>Belo HorizonteDigitador - 150hPGJ</t>
  </si>
  <si>
    <t>Belo HorizonteEletricista - 220hPGJ</t>
  </si>
  <si>
    <t>Fotografo - 150h</t>
  </si>
  <si>
    <t>Belo HorizonteFotografo - 150hPGJ</t>
  </si>
  <si>
    <t>Garcom - 220h</t>
  </si>
  <si>
    <t>Belo HorizonteGarcom - 220hPGJ</t>
  </si>
  <si>
    <t>Belo HorizonteJardineiro - 220hPGJ</t>
  </si>
  <si>
    <t>Lavador de Veiculos - 220h</t>
  </si>
  <si>
    <t>Belo HorizonteLavador de Veiculos - 220hPGJ</t>
  </si>
  <si>
    <t>Manobrista - 220h</t>
  </si>
  <si>
    <t>Belo HorizonteManobrista - 220hPGJ</t>
  </si>
  <si>
    <t>Belo HorizonteMarceneiro - 220hPGJ</t>
  </si>
  <si>
    <t>Rodoviarios de Belo Horizonte + SEAC-MG</t>
  </si>
  <si>
    <t>Belo HorizonteMotorista - 220hPGJ</t>
  </si>
  <si>
    <t>Belo HorizonteMotorista - 220hFEPDC</t>
  </si>
  <si>
    <t>Operador de Maquina Reprografica - 220h</t>
  </si>
  <si>
    <t>Belo HorizonteOperador de Maquina Reprografica - 220hPGJ</t>
  </si>
  <si>
    <t>Belo HorizontePedreiro - 220hPGJ</t>
  </si>
  <si>
    <t>Belo HorizontePintor - 220hPGJ</t>
  </si>
  <si>
    <t>Belo HorizontePorteiro - 12 x 36 - DiurnoPGJ</t>
  </si>
  <si>
    <t>Belo HorizontePorteiro - 12 x 36 - NoturnoPGJ</t>
  </si>
  <si>
    <t>Belo HorizontePorteiro - 220hPGJ</t>
  </si>
  <si>
    <t>Belo HorizonteRecepcionista - 150hPGJ</t>
  </si>
  <si>
    <t>Belo HorizonteRecepcionista - 220hPGJ</t>
  </si>
  <si>
    <t>Supervisor de Manutencao de Veiculos I - 220h</t>
  </si>
  <si>
    <t>Belo HorizonteSupervisor de Manutencao de Veiculos I - 220hPGJ</t>
  </si>
  <si>
    <t>Supervisor de Manutencao de Veiculos II - 220h</t>
  </si>
  <si>
    <t>Belo HorizonteSupervisor de Manutencao de Veiculos II - 220hPGJ</t>
  </si>
  <si>
    <t>Tecnico de Oper. de Equip. de audio e video - 150h</t>
  </si>
  <si>
    <t>SINTERT</t>
  </si>
  <si>
    <t>Belo HorizonteTecnico de Oper. de Equip. de audio e video - 150hPGJ</t>
  </si>
  <si>
    <t>Tecnico de Manutencao Eletronica I - 220h</t>
  </si>
  <si>
    <t>Belo HorizonteTecnico de Manutencao Eletronica I - 220hPGJ</t>
  </si>
  <si>
    <t>Tecnico de Manutencao Eletronica II - 220h</t>
  </si>
  <si>
    <t>Belo HorizonteTecnico de Manutencao Eletronica II - 220hPGJ</t>
  </si>
  <si>
    <t>Tecnico de Manutencao Eletronica III - 150h</t>
  </si>
  <si>
    <t>Belo HorizonteTecnico de Manutencao Eletronica III - 150hPGJ</t>
  </si>
  <si>
    <t>Tecnico de Manutencao Eletronica IV - 220h</t>
  </si>
  <si>
    <t>Belo HorizonteTecnico de Manutencao Eletronica IV - 220hPGJ</t>
  </si>
  <si>
    <t>Telefonista - 150h</t>
  </si>
  <si>
    <t>Sinttel</t>
  </si>
  <si>
    <t>Belo HorizonteTelefonista - 150hPGJ</t>
  </si>
  <si>
    <t>Betim</t>
  </si>
  <si>
    <t>Rodoviarios de Betim + SEAC-MG</t>
  </si>
  <si>
    <t>BetimMotorista - 220hPGJ</t>
  </si>
  <si>
    <t>Sind - Asseio</t>
  </si>
  <si>
    <t>BetimRecepcionista - 150hPGJ</t>
  </si>
  <si>
    <t>BetimRecepcionista - 220hPGJ</t>
  </si>
  <si>
    <t>Boa Esperanca</t>
  </si>
  <si>
    <t>Regiao de Sao Lourenco¹*</t>
  </si>
  <si>
    <t>Boa EsperancaContinuo - 220hPGJ</t>
  </si>
  <si>
    <t>Bom Despacho</t>
  </si>
  <si>
    <t>Bom DespachoContinuo - 220hPGJ</t>
  </si>
  <si>
    <t>Caete</t>
  </si>
  <si>
    <t>Fethemg RM</t>
  </si>
  <si>
    <t>CaeteContinuo - 220hPGJ</t>
  </si>
  <si>
    <t>Canapolis</t>
  </si>
  <si>
    <t>CanapolisContinuo - 220hPGJ</t>
  </si>
  <si>
    <t>Carangola</t>
  </si>
  <si>
    <t>Regiao de Juiz de Fora¹*</t>
  </si>
  <si>
    <t>CarangolaContinuo - 220hPGJ</t>
  </si>
  <si>
    <t>Caratinga</t>
  </si>
  <si>
    <t>Seethur</t>
  </si>
  <si>
    <t>CaratingaContinuo - 220hPGJ</t>
  </si>
  <si>
    <t>Rodoviarios de Caratinga + SEAC-MG</t>
  </si>
  <si>
    <t>CaratingaMotorista - 220hPGJ</t>
  </si>
  <si>
    <t>Congonhas</t>
  </si>
  <si>
    <t>Regiao de Ouro Preto</t>
  </si>
  <si>
    <t>CongonhasPorteiro - 12 x 36 - NoturnoPGJ</t>
  </si>
  <si>
    <t>CongonhasPorteiro - 220hPGJ</t>
  </si>
  <si>
    <t>Conselheiro Lafaiete</t>
  </si>
  <si>
    <t>Rodoviarios de Conselheiro Lafaiete + SEAC-MG</t>
  </si>
  <si>
    <t>Conselheiro LafaieteMotorista - 220hPGJ</t>
  </si>
  <si>
    <t>Regiao de Ouro Preto¹*</t>
  </si>
  <si>
    <t>Conselheiro LafaietePorteiro - 12 x 36 - DiurnoPGJ</t>
  </si>
  <si>
    <t>Conselheiro LafaietePorteiro - 12 x 36 - NoturnoPGJ</t>
  </si>
  <si>
    <t>Conselheiro LafaieteRecepcionista - 220hPGJ</t>
  </si>
  <si>
    <t>Conselheiro Pena</t>
  </si>
  <si>
    <t>Conselheiro PenaPorteiro - 220hPGJ</t>
  </si>
  <si>
    <t>Contagem</t>
  </si>
  <si>
    <t>ContagemContinuo - 220hPGJ</t>
  </si>
  <si>
    <t>ContagemCopeiro - 220hPGJ</t>
  </si>
  <si>
    <t>Rodoviarios de Contagem + SEAC-MG</t>
  </si>
  <si>
    <t>ContagemMotorista - 220hPGJ</t>
  </si>
  <si>
    <t>ContagemMotorista - 220hFEPDC</t>
  </si>
  <si>
    <t>ContagemRecepcionista - 220hPGJ</t>
  </si>
  <si>
    <t>Coronel Fabriciano</t>
  </si>
  <si>
    <t>Coronel FabricianoContinuo - 220hPGJ</t>
  </si>
  <si>
    <t>Diamantina</t>
  </si>
  <si>
    <t>FETTROMINAS + SEAC-MG</t>
  </si>
  <si>
    <t>DiamantinaMotorista - 220hPGJ</t>
  </si>
  <si>
    <t>Curvelo</t>
  </si>
  <si>
    <t>DiamantinaPorteiro - 12 x 36 - DiurnoPGJ</t>
  </si>
  <si>
    <t>DiamantinaPorteiro - 12 x 36 - NoturnoPGJ</t>
  </si>
  <si>
    <t>Divinopolis</t>
  </si>
  <si>
    <t>Rodoviarios de Divinopolis + SEAC-MG</t>
  </si>
  <si>
    <t>DivinopolisMotorista - 220hPGJ</t>
  </si>
  <si>
    <t>DivinopolisMotorista - 220hFEPDC</t>
  </si>
  <si>
    <t>DivinopolisRecepcionista - 150hPGJ</t>
  </si>
  <si>
    <t>DivinopolisRecepcionista - 220hPGJ</t>
  </si>
  <si>
    <t>Governador Valadares</t>
  </si>
  <si>
    <t>Gov. Valadares</t>
  </si>
  <si>
    <t>Governador ValadaresContinuo - 220hPGJ</t>
  </si>
  <si>
    <t>Rodoviarios de Governador Valadares + SEAC-MG</t>
  </si>
  <si>
    <t>Governador ValadaresMotorista - 220hPGJ</t>
  </si>
  <si>
    <t>Governador ValadaresPorteiro - 220hPGJ</t>
  </si>
  <si>
    <t>Governador ValadaresPorteiro - 12 x 36 - NoturnoPGJ</t>
  </si>
  <si>
    <t>Ibia</t>
  </si>
  <si>
    <t>IbiaPorteiro - 220hPGJ</t>
  </si>
  <si>
    <t>Ibirite</t>
  </si>
  <si>
    <t>IbiritePorteiro - 12 x 36 - DiurnoPGJ</t>
  </si>
  <si>
    <t>IbiritePorteiro - 12 x 36 - NoturnoPGJ</t>
  </si>
  <si>
    <t>Ipatinga</t>
  </si>
  <si>
    <t>Rodoviarios de Ipatinga + SEAC-MG</t>
  </si>
  <si>
    <t>IpatingaMotorista - 220hPGJ</t>
  </si>
  <si>
    <t>SECI</t>
  </si>
  <si>
    <t>IpatingaRecepcionista - 150hPGJ</t>
  </si>
  <si>
    <t>IpatingaRecepcionista - 220hPGJ</t>
  </si>
  <si>
    <t>Itabira</t>
  </si>
  <si>
    <t>ItabiraPorteiro - 12 x 36 - DiurnoPGJ</t>
  </si>
  <si>
    <t>ItabiraPorteiro - 12 x 36 - NoturnoPGJ</t>
  </si>
  <si>
    <t>Itajuba</t>
  </si>
  <si>
    <t>Regiao de Sao Lourenco</t>
  </si>
  <si>
    <t>ItajubaPorteiro - 220hPGJ</t>
  </si>
  <si>
    <t>Itambacuri</t>
  </si>
  <si>
    <t>ItambacuriDigitador - 150hPGJ</t>
  </si>
  <si>
    <t>Itauna</t>
  </si>
  <si>
    <t>ItaunaPorteiro - 220hPGJ</t>
  </si>
  <si>
    <t>ItaunaRecepcionista - 220hPGJ</t>
  </si>
  <si>
    <t>Ituiutaba</t>
  </si>
  <si>
    <t>Rodoviarios de Ituiutaba + SEAC-MG</t>
  </si>
  <si>
    <t>ItuiutabaMotorista - 220hPGJ</t>
  </si>
  <si>
    <t>ItuiutabaPorteiro - 220hPGJ</t>
  </si>
  <si>
    <t>Janauba</t>
  </si>
  <si>
    <t>Sethac Norte de Minas</t>
  </si>
  <si>
    <t>JanaubaContinuo - 220hPGJ</t>
  </si>
  <si>
    <t>JanaubaPorteiro - 220hPGJ</t>
  </si>
  <si>
    <t>Januaria</t>
  </si>
  <si>
    <t>JanuariaPorteiro - 220hPGJ</t>
  </si>
  <si>
    <t>Juiz de Fora</t>
  </si>
  <si>
    <t>Juiz de ForaContinuo - 220hPGJ</t>
  </si>
  <si>
    <t>Rodoviarios de Juiz de Fora + SIEPS</t>
  </si>
  <si>
    <t>Juiz de ForaMotorista - 220hPGJ</t>
  </si>
  <si>
    <t>Juiz de ForaMotorista - 220hFEPDC</t>
  </si>
  <si>
    <t>Lavras</t>
  </si>
  <si>
    <t>LavrasContinuo - 220hPGJ</t>
  </si>
  <si>
    <t>Rodoviario de Lavras + SEAC-MG</t>
  </si>
  <si>
    <t>LavrasMotorista - 220hPGJ</t>
  </si>
  <si>
    <t>LavrasPorteiro - 220hPGJ</t>
  </si>
  <si>
    <t>LavrasRecepcionista - 220hPGJ</t>
  </si>
  <si>
    <t>LavrasRecepcionista - 150hPGJ</t>
  </si>
  <si>
    <t>Machado</t>
  </si>
  <si>
    <t>MachadoDigitador - 150hPGJ</t>
  </si>
  <si>
    <t>MachadoPorteiro - 220hPGJ</t>
  </si>
  <si>
    <t>Manga</t>
  </si>
  <si>
    <t>Sethac Norte de Minas¹*</t>
  </si>
  <si>
    <t>MangaPorteiro - 12 x 36 - DiurnoPGJ</t>
  </si>
  <si>
    <t>MangaPorteiro - 12 x 36 - NoturnoPGJ</t>
  </si>
  <si>
    <t>Mantena</t>
  </si>
  <si>
    <t>MantenaContinuo - 220hPGJ</t>
  </si>
  <si>
    <t>Matozinhos</t>
  </si>
  <si>
    <t>MatozinhosRecepcionista - 150hPGJ</t>
  </si>
  <si>
    <t>Mirai</t>
  </si>
  <si>
    <t>MiraiPorteiro - 220hPGJ</t>
  </si>
  <si>
    <t>Monte Azul</t>
  </si>
  <si>
    <t>Monte AzulContinuo - 220hPGJ</t>
  </si>
  <si>
    <t>Montes Claros</t>
  </si>
  <si>
    <t>Montes ClarosContinuo - 220hPGJ</t>
  </si>
  <si>
    <t>Rodoviarios de Montes Claros + SEAC-MG</t>
  </si>
  <si>
    <t>Montes ClarosMotorista - 220hPGJ</t>
  </si>
  <si>
    <t>Montes ClarosPorteiro - 12 x 36 - DiurnoPGJ</t>
  </si>
  <si>
    <t>Montes ClarosPorteiro - 12 x 36 - NoturnoPGJ</t>
  </si>
  <si>
    <t>Nova Lima</t>
  </si>
  <si>
    <t>Nova LimaDigitador - 150hPGJ</t>
  </si>
  <si>
    <t>CCT Rodoviarios de Belo Horizonte e RMBH + SEAC-MG</t>
  </si>
  <si>
    <t>Nova LimaMotorista - 220hPGJ</t>
  </si>
  <si>
    <t>Nova LimaPorteiro - 12 x 36 - DiurnoPGJ</t>
  </si>
  <si>
    <t>Nova LimaPorteiro - 12 x 36 - NoturnoPGJ</t>
  </si>
  <si>
    <t>Nova LimaRecepcionista - 150hPGJ</t>
  </si>
  <si>
    <t>Nova Ponte</t>
  </si>
  <si>
    <t>Nova PonteRecepcionista - 220hPGJ</t>
  </si>
  <si>
    <t>Nova Serrana</t>
  </si>
  <si>
    <t>Nova SerranaContinuo - 220hPGJ</t>
  </si>
  <si>
    <t>Nova SerranaRecepcionista - 220hPGJ</t>
  </si>
  <si>
    <t>Oliveira</t>
  </si>
  <si>
    <t>OliveiraRecepcionista - 220hPGJ</t>
  </si>
  <si>
    <t>Ouro Preto</t>
  </si>
  <si>
    <t>Ouro PretoPorteiro - 220hPGJ</t>
  </si>
  <si>
    <t>Passos</t>
  </si>
  <si>
    <t>Rodoviarios de Passos + SEAC-MG</t>
  </si>
  <si>
    <t>PassosMotorista - 220hPGJ</t>
  </si>
  <si>
    <t>PassosPorteiro - 220hPGJ</t>
  </si>
  <si>
    <t>PassosRecepcionista - 220hPGJ</t>
  </si>
  <si>
    <t>Patos de Minas</t>
  </si>
  <si>
    <t>Rodoviarios de Patos de Minas + SEAC-MG</t>
  </si>
  <si>
    <t>Patos de MinasMotorista - 220hPGJ</t>
  </si>
  <si>
    <t>Pedro Leopoldo</t>
  </si>
  <si>
    <t>Pedro LeopoldoRecepcionista - 220hPGJ</t>
  </si>
  <si>
    <t>Pitangui</t>
  </si>
  <si>
    <t>Regiao de Divinopolis¹*</t>
  </si>
  <si>
    <t>PitanguiRecepcionista - 150hPGJ</t>
  </si>
  <si>
    <t>Pocos de Caldas</t>
  </si>
  <si>
    <t>Rodoviarios de Pocos de Caldas + SEAC-MG</t>
  </si>
  <si>
    <t>Pocos de CaldasMotorista - 220hPGJ</t>
  </si>
  <si>
    <t>Pocos de CaldasMotorista - 220hFEPDC</t>
  </si>
  <si>
    <t>Ponte Nova</t>
  </si>
  <si>
    <t>Ponte NovaPorteiro - 12 x 36 - NoturnoPGJ</t>
  </si>
  <si>
    <t>Ponte NovaPorteiro - 220hPGJ</t>
  </si>
  <si>
    <t>Pouso Alegre</t>
  </si>
  <si>
    <t>Rodoviarios de Pouso Alegre + SEAC-MG</t>
  </si>
  <si>
    <t>Pouso AlegreMotorista - 220hPGJ</t>
  </si>
  <si>
    <t>Pouso AlegreMotorista - 220hFEPDC</t>
  </si>
  <si>
    <t>Pouso AlegrePorteiro - 220hPGJ</t>
  </si>
  <si>
    <t>Ribeirao das Neves</t>
  </si>
  <si>
    <t>Ribeirao das NevesContinuo - 220hPGJ</t>
  </si>
  <si>
    <t>Ribeirao das NevesMotorista - 220hPGJ</t>
  </si>
  <si>
    <t>Ribeirao das NevesRecepcionista - 220hPGJ</t>
  </si>
  <si>
    <t>Salinas</t>
  </si>
  <si>
    <t>SalinasPorteiro - 220hPGJ</t>
  </si>
  <si>
    <t>Santa Luzia</t>
  </si>
  <si>
    <t>Santa LuziaMotorista - 220hPGJ</t>
  </si>
  <si>
    <t>Santo Antonio do Monte</t>
  </si>
  <si>
    <t>Santo Antonio do MontePorteiro - 220hPGJ</t>
  </si>
  <si>
    <t>Santos Dumont</t>
  </si>
  <si>
    <t>Santos DumontContinuo - 220hPGJ</t>
  </si>
  <si>
    <t>Sao Francisco</t>
  </si>
  <si>
    <t>Sao FranciscoPorteiro - 220hPGJ</t>
  </si>
  <si>
    <t>Sao Joao da Ponte</t>
  </si>
  <si>
    <t>Sao Joao da PontePorteiro - 220hPGJ</t>
  </si>
  <si>
    <t>Sao Joao del Rei</t>
  </si>
  <si>
    <t>Sao Joao del ReiContinuo - 220hPGJ</t>
  </si>
  <si>
    <t>Rodoviarios de Sao Joao Del Rei + SEAC-MG</t>
  </si>
  <si>
    <t>Sao Joao del ReiMotorista - 220hPGJ</t>
  </si>
  <si>
    <t>Sao Joao del ReiPorteiro - 12 x 36 - DiurnoPGJ</t>
  </si>
  <si>
    <t>Sao Joao del ReiPorteiro - 12 x 36 - NoturnoPGJ</t>
  </si>
  <si>
    <t>Sao Lourenco</t>
  </si>
  <si>
    <t>Sao LourencoPorteiro - 12 x 36 - DiurnoPGJ</t>
  </si>
  <si>
    <t>Sao LourencoPorteiro - 12 x 36 - NoturnoPGJ</t>
  </si>
  <si>
    <t>Sao Sebastiao do Paraiso</t>
  </si>
  <si>
    <t>Sao Sebastiao do ParaisoPorteiro - 220hPGJ</t>
  </si>
  <si>
    <t>Sete Lagoas</t>
  </si>
  <si>
    <t>Sete LagoasContinuo - 220hPGJ</t>
  </si>
  <si>
    <t>Rodoviarios de Sete Lagoas + SEAC-MG</t>
  </si>
  <si>
    <t>Sete LagoasMotorista - 220hPGJ</t>
  </si>
  <si>
    <t>Sete LagoasPorteiro - 12 x 36 - DiurnoPGJ</t>
  </si>
  <si>
    <t>Sete LagoasPorteiro - 12 x 36 - NoturnoPGJ</t>
  </si>
  <si>
    <t>Teofilo Otoni</t>
  </si>
  <si>
    <t>Rodoviarios de Teofilo Otoni + SEAC-MG</t>
  </si>
  <si>
    <t>Teofilo OtoniMotorista - 220hPGJ</t>
  </si>
  <si>
    <t>Teofilo OtoniMotorista - 220hFEPDC</t>
  </si>
  <si>
    <t>Teofilo OtoniPorteiro - 12 x 36 - DiurnoPGJ</t>
  </si>
  <si>
    <t>Teofilo OtoniPorteiro - 12 x 36 - NoturnoPGJ</t>
  </si>
  <si>
    <t>Tupaciguara</t>
  </si>
  <si>
    <t>TupaciguaraContinuo - 220hPGJ</t>
  </si>
  <si>
    <t>Uba</t>
  </si>
  <si>
    <t>Rodoviarios de Juiz de Fora + SEAC-MG</t>
  </si>
  <si>
    <t>UbaMotorista - 220hPGJ</t>
  </si>
  <si>
    <t>Cataguases</t>
  </si>
  <si>
    <t>UbaPorteiro - 220hPGJ</t>
  </si>
  <si>
    <t>Uberaba</t>
  </si>
  <si>
    <t>UberabaDigitador - 150hPGJ</t>
  </si>
  <si>
    <t>Rodoviarios de Uberaba + SEAC-MG</t>
  </si>
  <si>
    <t>UberabaMotorista - 220hPGJ</t>
  </si>
  <si>
    <t>UberabaPorteiro - 220hPGJ</t>
  </si>
  <si>
    <t>UberabaRecepcionista - 220hPGJ</t>
  </si>
  <si>
    <t>Uberlandia</t>
  </si>
  <si>
    <t>UberlandiaDigitador - 150hPGJ</t>
  </si>
  <si>
    <t>Rodoviarios de Uberlandia + SEAC-MG</t>
  </si>
  <si>
    <t>UberlandiaMotorista - 220hPGJ</t>
  </si>
  <si>
    <t>UberlandiaMotorista - 220hFEPDC</t>
  </si>
  <si>
    <t>UberlandiaPorteiro - 220hPGJ</t>
  </si>
  <si>
    <t>UberlandiaRecepcionista - 150hPGJ</t>
  </si>
  <si>
    <t>UberlandiaRecepcionista - 220hPGJ</t>
  </si>
  <si>
    <t>UberlandiaTelefonista - 150hPGJ</t>
  </si>
  <si>
    <t>Vespasiano</t>
  </si>
  <si>
    <t>VespasianoMotorista - 220hPGJ</t>
  </si>
  <si>
    <t>VespasianoPorteiro - 12 x 36 - DiurnoPGJ</t>
  </si>
  <si>
    <t>VespasianoPorteiro - 12 x 36 - NoturnoPGJ</t>
  </si>
  <si>
    <t>VespasianoRecepcionista - 150hPGJ</t>
  </si>
  <si>
    <t>Vicosa</t>
  </si>
  <si>
    <t>Vicosa e Regiao</t>
  </si>
  <si>
    <t>VicosaPorteiro - 220hPGJ</t>
  </si>
  <si>
    <t>Conferência</t>
  </si>
  <si>
    <t>Comarca/função</t>
  </si>
  <si>
    <t xml:space="preserve">Montante Salário Base </t>
  </si>
  <si>
    <t>PIS (Conversão Alíquota s/ fatura)</t>
  </si>
  <si>
    <t>COFINS (Conversão Alíquota s/ fatura)</t>
  </si>
  <si>
    <t>Limpeza</t>
  </si>
  <si>
    <t>adaptar fórmulas dos insumos devido as serventes de limpeza 150h</t>
  </si>
  <si>
    <t>Abre CampoServente de Limpeza - 110 h</t>
  </si>
  <si>
    <t>Aguas Formosas</t>
  </si>
  <si>
    <t>Regiao de Teofilo Otoni¹*</t>
  </si>
  <si>
    <t>Aguas FormosasServente de Limpeza - 220 h</t>
  </si>
  <si>
    <t>Aimores</t>
  </si>
  <si>
    <t>AimoresServente de Limpeza - 55 h</t>
  </si>
  <si>
    <t>Aiuruoca</t>
  </si>
  <si>
    <t>AiuruocaServente de Limpeza - 110 h</t>
  </si>
  <si>
    <t>Alfenas</t>
  </si>
  <si>
    <t>AlfenasServente de Limpeza - 220 h</t>
  </si>
  <si>
    <t>AlmenaraServente de Limpeza - 220 h</t>
  </si>
  <si>
    <t>Alvinopolis</t>
  </si>
  <si>
    <t>Regiao de Joao Monlevade¹*</t>
  </si>
  <si>
    <t>AlvinopolisServente de Limpeza - 55 h</t>
  </si>
  <si>
    <t>Andradas</t>
  </si>
  <si>
    <t>AndradasServente de Limpeza - 110 h</t>
  </si>
  <si>
    <t>Andrelandia</t>
  </si>
  <si>
    <t>AndrelandiaServente de Limpeza - 55 h</t>
  </si>
  <si>
    <t>Aracuai</t>
  </si>
  <si>
    <t>AracuaiServente de Limpeza - 110 h</t>
  </si>
  <si>
    <t>AraguariServente de Limpeza - 220 h</t>
  </si>
  <si>
    <t>AraxaServente de Limpeza - 220 h</t>
  </si>
  <si>
    <t>ArcosServente de Limpeza - 55 h</t>
  </si>
  <si>
    <t>ArinosServente de Limpeza - 55 h</t>
  </si>
  <si>
    <t>Baependi</t>
  </si>
  <si>
    <t>BaependiServente de Limpeza - 55 h</t>
  </si>
  <si>
    <t>BarbacenaServente de Limpeza - 220 h</t>
  </si>
  <si>
    <t>Encarregado da Limpeza - 220 h</t>
  </si>
  <si>
    <t>SEAC</t>
  </si>
  <si>
    <t>Belo HorizonteEncarregado da Limpeza - 220 h</t>
  </si>
  <si>
    <t>Limpador de vidros - 220 h</t>
  </si>
  <si>
    <t>Belo HorizonteLimpador de vidros - 220 h</t>
  </si>
  <si>
    <t>Belo HorizonteServente de Limpeza - 55 h</t>
  </si>
  <si>
    <t>Belo HorizonteServente de Limpeza - 110 h</t>
  </si>
  <si>
    <t>Servente de Limpeza - 150 h</t>
  </si>
  <si>
    <t>Belo HorizonteServente de Limpeza - 150 h</t>
  </si>
  <si>
    <t>Belo HorizonteServente de Limpeza - 220 h</t>
  </si>
  <si>
    <t>BetimServente de Limpeza - 110 h</t>
  </si>
  <si>
    <t>BetimServente de Limpeza - 220 h</t>
  </si>
  <si>
    <t>Boa EsperancaServente de Limpeza - 110 h</t>
  </si>
  <si>
    <t>Brumadinho</t>
  </si>
  <si>
    <t>BrumadinhoServente de Limpeza - 55 h</t>
  </si>
  <si>
    <t>CaeteServente de Limpeza - 220 h</t>
  </si>
  <si>
    <t>Caldas</t>
  </si>
  <si>
    <t>CaldasServente de Limpeza - 55 h</t>
  </si>
  <si>
    <t>Cambui</t>
  </si>
  <si>
    <t>CambuiServente de Limpeza - 55 h</t>
  </si>
  <si>
    <t>Campo Belo</t>
  </si>
  <si>
    <t>Campo BeloServente de Limpeza - 110 h</t>
  </si>
  <si>
    <t>Campo BeloServente de Limpeza - 220 h</t>
  </si>
  <si>
    <t>Capelinha</t>
  </si>
  <si>
    <t>CapelinhaServente de Limpeza - 55 h</t>
  </si>
  <si>
    <t>CarangolaServente de Limpeza - 220 h</t>
  </si>
  <si>
    <t>CaratingaServente de Limpeza - 220 h</t>
  </si>
  <si>
    <t>Carmo do Paranaiba</t>
  </si>
  <si>
    <t>Carmo do ParanaibaServente de Limpeza - 220 h</t>
  </si>
  <si>
    <t>Carmo do Rio Claro</t>
  </si>
  <si>
    <t>Carmo do Rio ClaroServente de Limpeza - 55 h</t>
  </si>
  <si>
    <t>Carmopolis de Minas</t>
  </si>
  <si>
    <t>Carmopolis de MinasServente de Limpeza - 55 h</t>
  </si>
  <si>
    <t>Cassia</t>
  </si>
  <si>
    <t>CassiaServente de Limpeza - 220 h</t>
  </si>
  <si>
    <t>CataguasesServente de Limpeza - 55 h</t>
  </si>
  <si>
    <t>Claudio</t>
  </si>
  <si>
    <t>ClaudioServente de Limpeza - 55 h</t>
  </si>
  <si>
    <t>Conceicao das Alagoas</t>
  </si>
  <si>
    <t>Região Uberaba¹*</t>
  </si>
  <si>
    <t>Conceicao das AlagoasServente de Limpeza - 55 h</t>
  </si>
  <si>
    <t>CongonhasServente de Limpeza - 220 h</t>
  </si>
  <si>
    <t>Conquista</t>
  </si>
  <si>
    <t>ConquistaServente de Limpeza - 55 h</t>
  </si>
  <si>
    <t>Conselheiro LafaieteServente de Limpeza - 110 h</t>
  </si>
  <si>
    <t>Conselheiro LafaieteServente de Limpeza - 220 h</t>
  </si>
  <si>
    <t>Conselheiro PenaServente de Limpeza - 55 h</t>
  </si>
  <si>
    <t>ContagemServente de Limpeza - 220 h</t>
  </si>
  <si>
    <t>Corinto</t>
  </si>
  <si>
    <t>Curvelo¹*</t>
  </si>
  <si>
    <t>CorintoServente de Limpeza - 55 h</t>
  </si>
  <si>
    <t>Coromandel</t>
  </si>
  <si>
    <t>CoromandelServente de Limpeza - 55 h</t>
  </si>
  <si>
    <t>Coronel FabricianoServente de Limpeza - 220 h</t>
  </si>
  <si>
    <t>Cruzilia</t>
  </si>
  <si>
    <t>CruziliaServente de Limpeza - 55 h</t>
  </si>
  <si>
    <t>CurveloServente de Limpeza - 55 h</t>
  </si>
  <si>
    <t>DiamantinaServente de Limpeza - 220 h</t>
  </si>
  <si>
    <t>DivinopolisServente de Limpeza - 55 h</t>
  </si>
  <si>
    <t>DivinopolisServente de Limpeza - 220 h</t>
  </si>
  <si>
    <t>Dores do Indaia</t>
  </si>
  <si>
    <t>Dores do IndaiaServente de Limpeza - 55 h</t>
  </si>
  <si>
    <t>Esmeraldas</t>
  </si>
  <si>
    <t>EsmeraldasServente de Limpeza - 55 h</t>
  </si>
  <si>
    <t>Formiga</t>
  </si>
  <si>
    <t>FormigaServente de Limpeza - 110 h</t>
  </si>
  <si>
    <t>FormigaServente de Limpeza - 220 h</t>
  </si>
  <si>
    <t>Frutal</t>
  </si>
  <si>
    <t>Regiao Uberaba</t>
  </si>
  <si>
    <t>FrutalServente de Limpeza - 55 h</t>
  </si>
  <si>
    <t>Governador ValadaresServente de Limpeza - 110 h</t>
  </si>
  <si>
    <t>Governador ValadaresServente de Limpeza - 220 h</t>
  </si>
  <si>
    <t>Guanhaes</t>
  </si>
  <si>
    <t>GuanhaesServente de Limpeza - 55 h</t>
  </si>
  <si>
    <t>IbiaServente de Limpeza - 55 h</t>
  </si>
  <si>
    <t>Ibiraci</t>
  </si>
  <si>
    <t>IbiraciServente de Limpeza - 55 h</t>
  </si>
  <si>
    <t>IbiriteServente de Limpeza - 220 h</t>
  </si>
  <si>
    <t>Igarape</t>
  </si>
  <si>
    <t>IgarapeServente de Limpeza - 110 h</t>
  </si>
  <si>
    <t>IpatingaServente de Limpeza - 110 h</t>
  </si>
  <si>
    <t>IpatingaServente de Limpeza - 220 h</t>
  </si>
  <si>
    <t>ItabiraServente de Limpeza - 150 h</t>
  </si>
  <si>
    <t>Itabirito</t>
  </si>
  <si>
    <t>ItabiritoServente de Limpeza - 220 h</t>
  </si>
  <si>
    <t>Itaguara</t>
  </si>
  <si>
    <t>ItaguaraServente de Limpeza - 55 h</t>
  </si>
  <si>
    <t>ItajubaServente de Limpeza - 110 h</t>
  </si>
  <si>
    <t>ItajubaServente de Limpeza - 220 h</t>
  </si>
  <si>
    <t>ItambacuriServente de Limpeza - 55 h</t>
  </si>
  <si>
    <t>Itamonte</t>
  </si>
  <si>
    <t>ItamonteServente de Limpeza - 55 h</t>
  </si>
  <si>
    <t>Itapagipe</t>
  </si>
  <si>
    <t>ItapagipeServente de Limpeza - 55 h</t>
  </si>
  <si>
    <t>Itapecerica</t>
  </si>
  <si>
    <t>ItapecericaServente de Limpeza - 55 h</t>
  </si>
  <si>
    <t>ItaunaServente de Limpeza - 220 h</t>
  </si>
  <si>
    <t>ItuiutabaServente de Limpeza - 110 h</t>
  </si>
  <si>
    <t>Iturama</t>
  </si>
  <si>
    <t>IturamaServente de Limpeza - 110 h</t>
  </si>
  <si>
    <t>JanaubaServente de Limpeza - 220 h</t>
  </si>
  <si>
    <t>JanuariaServente de Limpeza - 220 h</t>
  </si>
  <si>
    <t>Jequitinhonha</t>
  </si>
  <si>
    <t>JequitinhonhaServente de Limpeza - 55 h</t>
  </si>
  <si>
    <t>Joao Monlevade</t>
  </si>
  <si>
    <t>Joao MonlevadeServente de Limpeza - 55 h</t>
  </si>
  <si>
    <t>Joao Pinheiro</t>
  </si>
  <si>
    <t>Joao PinheiroServente de Limpeza - 220 h</t>
  </si>
  <si>
    <t>Juiz de ForaServente de Limpeza - 110 h</t>
  </si>
  <si>
    <t>Juiz de ForaServente de Limpeza - 220 h</t>
  </si>
  <si>
    <t>Lagoa da Prata</t>
  </si>
  <si>
    <t>Lagoa da PrataServente de Limpeza - 55 h</t>
  </si>
  <si>
    <t>Lambari</t>
  </si>
  <si>
    <t>LambariServente de Limpeza - 55 h</t>
  </si>
  <si>
    <t>LavrasServente de Limpeza - 55 h</t>
  </si>
  <si>
    <t>LavrasServente de Limpeza - 220 h</t>
  </si>
  <si>
    <t>Luz</t>
  </si>
  <si>
    <t>LuzServente de Limpeza - 55 h</t>
  </si>
  <si>
    <t>MachadoServente de Limpeza - 110 h</t>
  </si>
  <si>
    <t>Malacacheta</t>
  </si>
  <si>
    <t>MalacachetaServente de Limpeza - 55 h</t>
  </si>
  <si>
    <t>MangaServente de Limpeza - 220 h</t>
  </si>
  <si>
    <t>Manhuacu</t>
  </si>
  <si>
    <t>ManhuacuServente de Limpeza - 110 h</t>
  </si>
  <si>
    <t>MantenaServente de Limpeza - 55 h</t>
  </si>
  <si>
    <t>Martinho Campos</t>
  </si>
  <si>
    <t>Martinho CamposServente de Limpeza - 55 h</t>
  </si>
  <si>
    <t>Mateus Leme</t>
  </si>
  <si>
    <t>Mateus LemeServente de Limpeza - 110 h</t>
  </si>
  <si>
    <t>MatozinhosServente de Limpeza - 220 h</t>
  </si>
  <si>
    <t>Minas Novas</t>
  </si>
  <si>
    <t>Minas NovasServente de Limpeza - 55 h</t>
  </si>
  <si>
    <t>Miradouro</t>
  </si>
  <si>
    <t>MiradouroServente de Limpeza - 55 h</t>
  </si>
  <si>
    <t>MiraiServente de Limpeza - 55 h</t>
  </si>
  <si>
    <t>Monte AzulServente de Limpeza - 55 h</t>
  </si>
  <si>
    <t>Monte Carmelo</t>
  </si>
  <si>
    <t>Monte CarmeloServente de Limpeza - 110 h</t>
  </si>
  <si>
    <t>Montes ClarosServente de Limpeza - 220 h</t>
  </si>
  <si>
    <t>Muriae</t>
  </si>
  <si>
    <t>MuriaeServente de Limpeza - 110 h</t>
  </si>
  <si>
    <t>Nova LimaServente de Limpeza - 220 h</t>
  </si>
  <si>
    <t>Nova PonteServente de Limpeza - 220 h</t>
  </si>
  <si>
    <t>Nova SerranaServente de Limpeza - 55 h</t>
  </si>
  <si>
    <t>Novo Cruzeiro</t>
  </si>
  <si>
    <t>Novo CruzeiroServente de Limpeza - 55 h</t>
  </si>
  <si>
    <t>OliveiraServente de Limpeza - 110 h</t>
  </si>
  <si>
    <t>Ouro Fino</t>
  </si>
  <si>
    <t>Ouro FinoServente de Limpeza - 55 h</t>
  </si>
  <si>
    <t>Ouro PretoServente de Limpeza - 220 h</t>
  </si>
  <si>
    <t>Para de Minas</t>
  </si>
  <si>
    <t>Para de MinasServente de Limpeza - 110 h</t>
  </si>
  <si>
    <t>Paracatu</t>
  </si>
  <si>
    <t>ParacatuServente de Limpeza - 55 h</t>
  </si>
  <si>
    <t>PassosServente de Limpeza - 220 h</t>
  </si>
  <si>
    <t>Patos de MinasServente de Limpeza - 110 h</t>
  </si>
  <si>
    <t>Patos de MinasServente de Limpeza - 220 h</t>
  </si>
  <si>
    <t>Pedra Azul</t>
  </si>
  <si>
    <t>Pedra AzulServente de Limpeza - 55 h</t>
  </si>
  <si>
    <t>Pedro LeopoldoServente de Limpeza - 220 h</t>
  </si>
  <si>
    <t>Pirapora</t>
  </si>
  <si>
    <t>PiraporaServente de Limpeza - 55 h</t>
  </si>
  <si>
    <t>PitanguiServente de Limpeza - 55 h</t>
  </si>
  <si>
    <t>Piumhi</t>
  </si>
  <si>
    <t>PiumhiServente de Limpeza - 55 h</t>
  </si>
  <si>
    <t>Poco Fundo</t>
  </si>
  <si>
    <t>Poco FundoServente de Limpeza - 55 h</t>
  </si>
  <si>
    <t>SETHPC - Pocos de Caldas</t>
  </si>
  <si>
    <t>Pocos de CaldasServente de Limpeza - 220 h</t>
  </si>
  <si>
    <t>Ponte NovaServente de Limpeza - 220 h</t>
  </si>
  <si>
    <t>Porteirinha</t>
  </si>
  <si>
    <t>PorteirinhaServente de Limpeza - 110 h</t>
  </si>
  <si>
    <t>Pouso AlegreServente de Limpeza - 220 h</t>
  </si>
  <si>
    <t>Resplendor</t>
  </si>
  <si>
    <t>ResplendorServente de Limpeza - 55 h</t>
  </si>
  <si>
    <t>Ribeirao das NevesServente de Limpeza - 110 h</t>
  </si>
  <si>
    <t>Ribeirao das NevesServente de Limpeza - 220 h</t>
  </si>
  <si>
    <t>Rio Pomba</t>
  </si>
  <si>
    <t>Rio PombaServente de Limpeza - 55 h</t>
  </si>
  <si>
    <t>Sabara</t>
  </si>
  <si>
    <t>SabaraServente de Limpeza - 110 h</t>
  </si>
  <si>
    <t>Sacramento</t>
  </si>
  <si>
    <t>SacramentoServente de Limpeza - 110 h</t>
  </si>
  <si>
    <t>SalinasServente de Limpeza - 55 h</t>
  </si>
  <si>
    <t>Santa LuziaServente de Limpeza - 220 h</t>
  </si>
  <si>
    <t>Santa Rita do Sapucai</t>
  </si>
  <si>
    <t>Santa Rita do SapucaiServente de Limpeza - 55 h</t>
  </si>
  <si>
    <t>Santa Vitoria</t>
  </si>
  <si>
    <t>Santa VitoriaServente de Limpeza - 55 h</t>
  </si>
  <si>
    <t>Santo Antonio do MonteServente de Limpeza - 220 h</t>
  </si>
  <si>
    <t>Sao FranciscoServente de Limpeza - 220 h</t>
  </si>
  <si>
    <t>Sao Goncalo do Sapucai</t>
  </si>
  <si>
    <t>Sao Goncalo do SapucaiServente de Limpeza - 55 h</t>
  </si>
  <si>
    <t>Sao Joao da PonteServente de Limpeza - 55 h</t>
  </si>
  <si>
    <t>Sao Joao del ReiServente de Limpeza - 220 h</t>
  </si>
  <si>
    <t>Sao LourencoServente de Limpeza - 110 h</t>
  </si>
  <si>
    <t>Sao LourencoServente de Limpeza - 220 h</t>
  </si>
  <si>
    <t>Sao Romao</t>
  </si>
  <si>
    <t>Sao RomaoServente de Limpeza - 55 h</t>
  </si>
  <si>
    <t>Sao Sebastiao do ParaisoServente de Limpeza - 220 h</t>
  </si>
  <si>
    <t>Sete LagoasServente de Limpeza - 220 h</t>
  </si>
  <si>
    <t>Teofilo OtoniServente de Limpeza - 220 h</t>
  </si>
  <si>
    <t>Timoteo</t>
  </si>
  <si>
    <t>TimoteoServente de Limpeza - 55 h</t>
  </si>
  <si>
    <t>Tombos</t>
  </si>
  <si>
    <t>TombosServente de Limpeza - 55 h</t>
  </si>
  <si>
    <t>Tres Coracoes</t>
  </si>
  <si>
    <t>Tres CoracoesServente de Limpeza - 110 h</t>
  </si>
  <si>
    <t>Tres Pontas</t>
  </si>
  <si>
    <t>Tres PontasServente de Limpeza - 220 h</t>
  </si>
  <si>
    <t>TupaciguaraServente de Limpeza - 110 h</t>
  </si>
  <si>
    <t>UbaServente de Limpeza - 220 h</t>
  </si>
  <si>
    <t>UberabaServente de Limpeza - 110 h</t>
  </si>
  <si>
    <t>UberabaServente de Limpeza - 220 h</t>
  </si>
  <si>
    <t>UberlandiaServente de Limpeza - 220 h</t>
  </si>
  <si>
    <t>Unai</t>
  </si>
  <si>
    <t>UnaiServente de Limpeza - 110 h</t>
  </si>
  <si>
    <t>Varginha</t>
  </si>
  <si>
    <t>VarginhaServente de Limpeza - 220 h</t>
  </si>
  <si>
    <t>Varzea da Palma</t>
  </si>
  <si>
    <t>Varzea da PalmaServente de Limpeza - 55 h</t>
  </si>
  <si>
    <t>VespasianoServente de Limpeza - 220 h</t>
  </si>
  <si>
    <t>VicosaServente de Limpeza - 220 h</t>
  </si>
  <si>
    <t xml:space="preserve">CUSTOS DIRETOS (SOMA DOS MÓDULOS 1, 2, 3, 4, 5) (FIXO) </t>
  </si>
  <si>
    <t>Digitar o valor total da proposta na aba "LANCES DO PREGÃO" célula "Q10" (Lance do Pregão).
Ressalsta-se que  esse valor não poderá ultrapassar R$ 56.437.506,06 que se refere  ao Custo Máximo, no qual o Custo Indireto alcança percentual de 6% e Lucro alcança percentual de 4%. 
O valor dos Custos Fixos adicionados aos impostos correspondentes totalizam R$ 51.197.772,21. 
A disputa ocorrerá unicamente pelo valor variável da planilha, relativo aos Custos Indiretos e ao Lucro.
Os licitantes deverão atentar-se para a exequibilidade de suas propostas.</t>
  </si>
  <si>
    <t xml:space="preserve">Na aba "LANCES DO PREGÃO": O valor dos itens que irão compor o LDI nas planilhas de custos (Apenso VI) serão calculados automaticamente indicando percentual de Custo Indireto (célula "C10") e percentual de Lucro (célula "E10"), bem como os valores desses itens por posto a medida que as propostas forem lançadas. </t>
  </si>
  <si>
    <t xml:space="preserve">Após definido qual o valor da proposta vencedora, os valores do Custo Indireto por posto de Apoio (célula "D10") e por posto de Limpeza (célula "D11") e de Lucro por posto de Apoio (célula "F10") e por posto de Limpeza (célula "F11"), que foram obtidos com tal proposta, deverão ser lançados nos Apensos VI-B - Planilha de Custos Apoio Administrativo e VI-A -Planilha de Custos Conservação e Limpeza na aba "BASE PLANILHAS" na célula "C105" (Custos Indiretos) e "C106" (Lucro). As planilhas para cada localidade e as demais planilhas de resumo, constantes desse Anexo, serão automaticamente preenchidas indicando os valores de Custo Total Mensal e Anual conforme valor da proposta vencedora.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</si>
</sst>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 R$&quot;#,##0.00\ ;&quot; R$(&quot;#,##0.00\);&quot; R$-&quot;#\ ;@\ "/>
    <numFmt numFmtId="167" formatCode="&quot;R$ &quot;#,##0_);\(&quot;R$ &quot;#,##0\)"/>
    <numFmt numFmtId="168" formatCode="_(* #,##0.00_);_(* \(#,##0.00\);_(* \-??_);_(@_)"/>
    <numFmt numFmtId="169" formatCode="#,##0.00\ ;&quot; (&quot;#,##0.00\);&quot; -&quot;#\ ;@\ "/>
    <numFmt numFmtId="170" formatCode="0.0000%"/>
    <numFmt numFmtId="171" formatCode="0.000%"/>
    <numFmt numFmtId="172" formatCode="_-&quot;R$&quot;\ * #,##0.00000_-;\-&quot;R$&quot;\ * #,##0.00000_-;_-&quot;R$&quot;\ * &quot;-&quot;?????_-;_-@_-"/>
    <numFmt numFmtId="173" formatCode="_-&quot;R$&quot;\ * #,##0.00_-;\-&quot;R$&quot;\ * #,##0.00_-;_-&quot;R$&quot;\ * &quot;-&quot;?????_-;_-@_-"/>
    <numFmt numFmtId="174" formatCode="yyyy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EBBE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583E0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8">
    <xf numFmtId="0" fontId="0" fillId="0" borderId="0"/>
    <xf numFmtId="164" fontId="2" fillId="0" borderId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7" fillId="19" borderId="2" applyNumberFormat="0" applyAlignment="0" applyProtection="0"/>
    <xf numFmtId="0" fontId="7" fillId="19" borderId="2" applyNumberFormat="0" applyAlignment="0" applyProtection="0"/>
    <xf numFmtId="0" fontId="8" fillId="0" borderId="0"/>
    <xf numFmtId="0" fontId="9" fillId="20" borderId="3" applyNumberFormat="0" applyAlignment="0" applyProtection="0"/>
    <xf numFmtId="0" fontId="9" fillId="20" borderId="3" applyNumberFormat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11" fillId="10" borderId="2" applyNumberFormat="0" applyAlignment="0" applyProtection="0"/>
    <xf numFmtId="0" fontId="11" fillId="10" borderId="2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166" fontId="2" fillId="0" borderId="0" applyFill="0" applyBorder="0" applyAlignment="0" applyProtection="0"/>
    <xf numFmtId="44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6" borderId="5" applyNumberFormat="0" applyFont="0" applyAlignment="0" applyProtection="0"/>
    <xf numFmtId="0" fontId="4" fillId="26" borderId="5" applyNumberFormat="0" applyFont="0" applyAlignment="0" applyProtection="0"/>
    <xf numFmtId="0" fontId="4" fillId="26" borderId="5" applyNumberFormat="0" applyFont="0" applyAlignment="0" applyProtection="0"/>
    <xf numFmtId="0" fontId="4" fillId="26" borderId="5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19" borderId="6" applyNumberFormat="0" applyAlignment="0" applyProtection="0"/>
    <xf numFmtId="0" fontId="15" fillId="19" borderId="6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164" fontId="2" fillId="0" borderId="0" applyFont="0" applyFill="0" applyBorder="0" applyAlignment="0" applyProtection="0"/>
    <xf numFmtId="168" fontId="2" fillId="0" borderId="0" applyFill="0" applyBorder="0" applyAlignment="0" applyProtection="0"/>
    <xf numFmtId="0" fontId="2" fillId="0" borderId="0"/>
    <xf numFmtId="169" fontId="2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165" fontId="2" fillId="0" borderId="0" applyFill="0" applyBorder="0" applyAlignment="0" applyProtection="0"/>
    <xf numFmtId="43" fontId="2" fillId="0" borderId="0" applyFon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wrapText="1"/>
    </xf>
    <xf numFmtId="43" fontId="0" fillId="0" borderId="0" xfId="0" applyNumberFormat="1"/>
    <xf numFmtId="44" fontId="0" fillId="0" borderId="0" xfId="0" applyNumberFormat="1"/>
    <xf numFmtId="171" fontId="0" fillId="0" borderId="0" xfId="174" applyNumberFormat="1" applyFont="1"/>
    <xf numFmtId="0" fontId="0" fillId="0" borderId="0" xfId="0" applyAlignment="1">
      <alignment horizontal="center" vertical="center"/>
    </xf>
    <xf numFmtId="0" fontId="23" fillId="0" borderId="0" xfId="0" applyFont="1"/>
    <xf numFmtId="0" fontId="0" fillId="0" borderId="0" xfId="0" applyAlignment="1">
      <alignment horizontal="center" wrapText="1"/>
    </xf>
    <xf numFmtId="0" fontId="3" fillId="0" borderId="0" xfId="4" applyFont="1" applyAlignment="1">
      <alignment vertical="center"/>
    </xf>
    <xf numFmtId="0" fontId="3" fillId="0" borderId="0" xfId="4" applyFont="1" applyAlignment="1">
      <alignment vertical="center" wrapText="1"/>
    </xf>
    <xf numFmtId="0" fontId="2" fillId="0" borderId="0" xfId="4"/>
    <xf numFmtId="0" fontId="3" fillId="0" borderId="0" xfId="4" applyFont="1" applyAlignment="1">
      <alignment horizontal="center" vertical="center" wrapText="1"/>
    </xf>
    <xf numFmtId="0" fontId="25" fillId="27" borderId="11" xfId="4" applyFont="1" applyFill="1" applyBorder="1" applyAlignment="1">
      <alignment horizontal="center" vertical="center" wrapText="1"/>
    </xf>
    <xf numFmtId="0" fontId="26" fillId="27" borderId="11" xfId="4" applyFont="1" applyFill="1" applyBorder="1" applyAlignment="1">
      <alignment horizontal="center" vertical="center" wrapText="1"/>
    </xf>
    <xf numFmtId="0" fontId="25" fillId="33" borderId="11" xfId="4" applyFont="1" applyFill="1" applyBorder="1" applyAlignment="1">
      <alignment horizontal="center" vertical="center" wrapText="1"/>
    </xf>
    <xf numFmtId="0" fontId="25" fillId="32" borderId="11" xfId="4" applyFont="1" applyFill="1" applyBorder="1" applyAlignment="1">
      <alignment horizontal="center" vertical="center" wrapText="1"/>
    </xf>
    <xf numFmtId="0" fontId="25" fillId="40" borderId="11" xfId="4" applyFont="1" applyFill="1" applyBorder="1" applyAlignment="1">
      <alignment horizontal="center" vertical="center" wrapText="1"/>
    </xf>
    <xf numFmtId="0" fontId="25" fillId="35" borderId="11" xfId="4" applyFont="1" applyFill="1" applyBorder="1" applyAlignment="1">
      <alignment horizontal="center" vertical="center" wrapText="1"/>
    </xf>
    <xf numFmtId="0" fontId="25" fillId="29" borderId="24" xfId="4" applyFont="1" applyFill="1" applyBorder="1" applyAlignment="1">
      <alignment horizontal="center" vertical="center" wrapText="1"/>
    </xf>
    <xf numFmtId="0" fontId="25" fillId="41" borderId="21" xfId="4" applyFont="1" applyFill="1" applyBorder="1" applyAlignment="1">
      <alignment horizontal="center" vertical="center" wrapText="1"/>
    </xf>
    <xf numFmtId="0" fontId="25" fillId="30" borderId="21" xfId="4" applyFont="1" applyFill="1" applyBorder="1" applyAlignment="1">
      <alignment horizontal="center" vertical="center" wrapText="1"/>
    </xf>
    <xf numFmtId="0" fontId="25" fillId="3" borderId="21" xfId="4" applyFont="1" applyFill="1" applyBorder="1" applyAlignment="1">
      <alignment horizontal="center" vertical="center" wrapText="1"/>
    </xf>
    <xf numFmtId="0" fontId="3" fillId="3" borderId="14" xfId="4" applyFont="1" applyFill="1" applyBorder="1" applyAlignment="1">
      <alignment horizontal="center" vertical="center" wrapText="1"/>
    </xf>
    <xf numFmtId="0" fontId="3" fillId="3" borderId="21" xfId="4" applyFont="1" applyFill="1" applyBorder="1" applyAlignment="1">
      <alignment horizontal="center" vertical="center" wrapText="1"/>
    </xf>
    <xf numFmtId="10" fontId="25" fillId="33" borderId="11" xfId="4" applyNumberFormat="1" applyFont="1" applyFill="1" applyBorder="1" applyAlignment="1">
      <alignment horizontal="center" vertical="center" wrapText="1"/>
    </xf>
    <xf numFmtId="165" fontId="3" fillId="33" borderId="11" xfId="176" applyFont="1" applyFill="1" applyBorder="1" applyAlignment="1">
      <alignment horizontal="center" vertical="center" wrapText="1"/>
    </xf>
    <xf numFmtId="10" fontId="25" fillId="32" borderId="11" xfId="4" applyNumberFormat="1" applyFont="1" applyFill="1" applyBorder="1" applyAlignment="1">
      <alignment horizontal="center" vertical="center" wrapText="1"/>
    </xf>
    <xf numFmtId="10" fontId="25" fillId="40" borderId="11" xfId="4" applyNumberFormat="1" applyFont="1" applyFill="1" applyBorder="1" applyAlignment="1">
      <alignment horizontal="center" vertical="center" wrapText="1"/>
    </xf>
    <xf numFmtId="165" fontId="3" fillId="32" borderId="11" xfId="176" applyFont="1" applyFill="1" applyBorder="1" applyAlignment="1">
      <alignment horizontal="center" vertical="center" wrapText="1"/>
    </xf>
    <xf numFmtId="0" fontId="25" fillId="34" borderId="11" xfId="4" applyFont="1" applyFill="1" applyBorder="1" applyAlignment="1">
      <alignment horizontal="center" vertical="center" wrapText="1"/>
    </xf>
    <xf numFmtId="10" fontId="25" fillId="35" borderId="11" xfId="4" applyNumberFormat="1" applyFont="1" applyFill="1" applyBorder="1" applyAlignment="1">
      <alignment horizontal="center" vertical="center" wrapText="1"/>
    </xf>
    <xf numFmtId="10" fontId="25" fillId="29" borderId="11" xfId="4" applyNumberFormat="1" applyFont="1" applyFill="1" applyBorder="1" applyAlignment="1">
      <alignment horizontal="center" vertical="center" wrapText="1"/>
    </xf>
    <xf numFmtId="10" fontId="25" fillId="41" borderId="11" xfId="4" applyNumberFormat="1" applyFont="1" applyFill="1" applyBorder="1" applyAlignment="1">
      <alignment horizontal="center" vertical="center" wrapText="1"/>
    </xf>
    <xf numFmtId="10" fontId="25" fillId="36" borderId="11" xfId="4" applyNumberFormat="1" applyFont="1" applyFill="1" applyBorder="1" applyAlignment="1">
      <alignment horizontal="center" vertical="center" wrapText="1"/>
    </xf>
    <xf numFmtId="0" fontId="25" fillId="30" borderId="11" xfId="4" applyFont="1" applyFill="1" applyBorder="1" applyAlignment="1">
      <alignment horizontal="center" vertical="center" wrapText="1"/>
    </xf>
    <xf numFmtId="0" fontId="25" fillId="37" borderId="11" xfId="4" applyFont="1" applyFill="1" applyBorder="1" applyAlignment="1">
      <alignment horizontal="center" vertical="center" wrapText="1"/>
    </xf>
    <xf numFmtId="165" fontId="3" fillId="3" borderId="11" xfId="176" applyFont="1" applyFill="1" applyBorder="1" applyAlignment="1">
      <alignment horizontal="center" vertical="center" wrapText="1"/>
    </xf>
    <xf numFmtId="2" fontId="25" fillId="3" borderId="11" xfId="177" applyNumberFormat="1" applyFont="1" applyFill="1" applyBorder="1" applyAlignment="1">
      <alignment horizontal="center" vertical="center" wrapText="1"/>
    </xf>
    <xf numFmtId="0" fontId="25" fillId="3" borderId="11" xfId="4" applyFont="1" applyFill="1" applyBorder="1" applyAlignment="1">
      <alignment horizontal="center" vertical="center" wrapText="1"/>
    </xf>
    <xf numFmtId="10" fontId="3" fillId="3" borderId="11" xfId="4" applyNumberFormat="1" applyFont="1" applyFill="1" applyBorder="1" applyAlignment="1">
      <alignment horizontal="center" vertical="center" wrapText="1"/>
    </xf>
    <xf numFmtId="0" fontId="3" fillId="38" borderId="11" xfId="4" applyFont="1" applyFill="1" applyBorder="1" applyAlignment="1">
      <alignment vertical="center" wrapText="1"/>
    </xf>
    <xf numFmtId="0" fontId="25" fillId="39" borderId="11" xfId="4" applyFont="1" applyFill="1" applyBorder="1" applyAlignment="1">
      <alignment horizontal="center" vertical="center" wrapText="1"/>
    </xf>
    <xf numFmtId="0" fontId="27" fillId="2" borderId="11" xfId="4" applyFont="1" applyFill="1" applyBorder="1" applyAlignment="1">
      <alignment vertical="center"/>
    </xf>
    <xf numFmtId="0" fontId="27" fillId="0" borderId="11" xfId="4" applyFont="1" applyFill="1" applyBorder="1" applyAlignment="1">
      <alignment vertical="center"/>
    </xf>
    <xf numFmtId="0" fontId="27" fillId="0" borderId="11" xfId="4" applyFont="1" applyFill="1" applyBorder="1" applyAlignment="1">
      <alignment horizontal="center" vertical="center"/>
    </xf>
    <xf numFmtId="165" fontId="2" fillId="0" borderId="11" xfId="176" applyFill="1" applyBorder="1" applyAlignment="1">
      <alignment horizontal="center" vertical="center"/>
    </xf>
    <xf numFmtId="165" fontId="2" fillId="0" borderId="11" xfId="176" applyBorder="1"/>
    <xf numFmtId="2" fontId="2" fillId="0" borderId="24" xfId="177" applyNumberFormat="1" applyBorder="1" applyAlignment="1">
      <alignment horizontal="center"/>
    </xf>
    <xf numFmtId="2" fontId="2" fillId="0" borderId="11" xfId="177" applyNumberFormat="1" applyBorder="1" applyAlignment="1">
      <alignment horizontal="center" vertical="center"/>
    </xf>
    <xf numFmtId="174" fontId="2" fillId="42" borderId="11" xfId="4" applyNumberFormat="1" applyFill="1" applyBorder="1" applyAlignment="1">
      <alignment horizontal="center"/>
    </xf>
    <xf numFmtId="0" fontId="2" fillId="0" borderId="11" xfId="4" applyNumberFormat="1" applyFill="1" applyBorder="1" applyAlignment="1">
      <alignment horizontal="center"/>
    </xf>
    <xf numFmtId="174" fontId="2" fillId="2" borderId="11" xfId="4" applyNumberFormat="1" applyFill="1" applyBorder="1" applyAlignment="1">
      <alignment horizontal="center"/>
    </xf>
    <xf numFmtId="165" fontId="2" fillId="2" borderId="11" xfId="176" applyFill="1" applyBorder="1"/>
    <xf numFmtId="165" fontId="2" fillId="37" borderId="11" xfId="176" applyFill="1" applyBorder="1"/>
    <xf numFmtId="0" fontId="3" fillId="38" borderId="11" xfId="4" applyFont="1" applyFill="1" applyBorder="1" applyAlignment="1"/>
    <xf numFmtId="0" fontId="3" fillId="38" borderId="11" xfId="4" applyFont="1" applyFill="1" applyBorder="1" applyAlignment="1">
      <alignment horizontal="center"/>
    </xf>
    <xf numFmtId="165" fontId="3" fillId="38" borderId="11" xfId="176" applyFont="1" applyFill="1" applyBorder="1" applyAlignment="1"/>
    <xf numFmtId="0" fontId="3" fillId="0" borderId="0" xfId="4" applyFont="1"/>
    <xf numFmtId="43" fontId="2" fillId="0" borderId="0" xfId="4" applyNumberFormat="1"/>
    <xf numFmtId="0" fontId="3" fillId="36" borderId="14" xfId="4" applyFont="1" applyFill="1" applyBorder="1" applyAlignment="1">
      <alignment vertical="center" wrapText="1"/>
    </xf>
    <xf numFmtId="0" fontId="3" fillId="35" borderId="14" xfId="4" applyFont="1" applyFill="1" applyBorder="1" applyAlignment="1">
      <alignment horizontal="center" vertical="center" wrapText="1"/>
    </xf>
    <xf numFmtId="0" fontId="3" fillId="29" borderId="14" xfId="4" applyFont="1" applyFill="1" applyBorder="1" applyAlignment="1">
      <alignment horizontal="center" vertical="center" wrapText="1"/>
    </xf>
    <xf numFmtId="10" fontId="3" fillId="41" borderId="14" xfId="4" applyNumberFormat="1" applyFont="1" applyFill="1" applyBorder="1" applyAlignment="1">
      <alignment horizontal="center" vertical="center" wrapText="1"/>
    </xf>
    <xf numFmtId="0" fontId="3" fillId="41" borderId="14" xfId="4" applyFont="1" applyFill="1" applyBorder="1" applyAlignment="1">
      <alignment horizontal="center" vertical="center" wrapText="1"/>
    </xf>
    <xf numFmtId="0" fontId="3" fillId="36" borderId="14" xfId="4" applyFont="1" applyFill="1" applyBorder="1" applyAlignment="1">
      <alignment horizontal="center" vertical="center" wrapText="1"/>
    </xf>
    <xf numFmtId="0" fontId="3" fillId="30" borderId="14" xfId="4" applyFont="1" applyFill="1" applyBorder="1" applyAlignment="1">
      <alignment horizontal="center" vertical="center" wrapText="1"/>
    </xf>
    <xf numFmtId="10" fontId="25" fillId="43" borderId="11" xfId="4" applyNumberFormat="1" applyFont="1" applyFill="1" applyBorder="1" applyAlignment="1">
      <alignment horizontal="center" vertical="center" wrapText="1"/>
    </xf>
    <xf numFmtId="10" fontId="25" fillId="30" borderId="11" xfId="4" applyNumberFormat="1" applyFont="1" applyFill="1" applyBorder="1" applyAlignment="1">
      <alignment horizontal="center" vertical="center" wrapText="1"/>
    </xf>
    <xf numFmtId="10" fontId="3" fillId="37" borderId="11" xfId="4" applyNumberFormat="1" applyFont="1" applyFill="1" applyBorder="1" applyAlignment="1">
      <alignment horizontal="center" vertical="center" wrapText="1"/>
    </xf>
    <xf numFmtId="2" fontId="3" fillId="3" borderId="11" xfId="177" applyNumberFormat="1" applyFont="1" applyFill="1" applyBorder="1" applyAlignment="1">
      <alignment horizontal="center" vertical="center" wrapText="1"/>
    </xf>
    <xf numFmtId="10" fontId="25" fillId="3" borderId="11" xfId="4" applyNumberFormat="1" applyFont="1" applyFill="1" applyBorder="1" applyAlignment="1">
      <alignment horizontal="center" vertical="center" wrapText="1"/>
    </xf>
    <xf numFmtId="165" fontId="2" fillId="0" borderId="11" xfId="176" applyFill="1" applyBorder="1"/>
    <xf numFmtId="2" fontId="2" fillId="0" borderId="24" xfId="177" applyNumberFormat="1" applyFill="1" applyBorder="1" applyAlignment="1">
      <alignment horizontal="center"/>
    </xf>
    <xf numFmtId="2" fontId="2" fillId="0" borderId="11" xfId="177" applyNumberFormat="1" applyFill="1" applyBorder="1" applyAlignment="1">
      <alignment horizontal="center"/>
    </xf>
    <xf numFmtId="0" fontId="2" fillId="0" borderId="11" xfId="4" applyFill="1" applyBorder="1" applyAlignment="1">
      <alignment horizontal="center"/>
    </xf>
    <xf numFmtId="0" fontId="2" fillId="0" borderId="0" xfId="4" applyFill="1"/>
    <xf numFmtId="0" fontId="2" fillId="0" borderId="11" xfId="4" applyFill="1" applyBorder="1" applyAlignment="1">
      <alignment horizontal="center" vertical="center"/>
    </xf>
    <xf numFmtId="174" fontId="2" fillId="0" borderId="11" xfId="4" applyNumberFormat="1" applyFill="1" applyBorder="1" applyAlignment="1">
      <alignment horizontal="center"/>
    </xf>
    <xf numFmtId="0" fontId="3" fillId="38" borderId="11" xfId="177" applyNumberFormat="1" applyFont="1" applyFill="1" applyBorder="1" applyAlignment="1">
      <alignment horizontal="center"/>
    </xf>
    <xf numFmtId="43" fontId="0" fillId="0" borderId="0" xfId="177" applyFont="1"/>
    <xf numFmtId="0" fontId="2" fillId="44" borderId="0" xfId="4" applyFill="1"/>
    <xf numFmtId="0" fontId="31" fillId="0" borderId="0" xfId="0" applyFont="1"/>
    <xf numFmtId="0" fontId="30" fillId="0" borderId="11" xfId="0" applyFont="1" applyBorder="1" applyAlignment="1">
      <alignment horizontal="center"/>
    </xf>
    <xf numFmtId="0" fontId="30" fillId="0" borderId="11" xfId="0" applyFont="1" applyBorder="1"/>
    <xf numFmtId="3" fontId="31" fillId="0" borderId="11" xfId="172" applyNumberFormat="1" applyFont="1" applyBorder="1" applyAlignment="1">
      <alignment horizontal="center"/>
    </xf>
    <xf numFmtId="44" fontId="31" fillId="0" borderId="11" xfId="173" applyFont="1" applyBorder="1"/>
    <xf numFmtId="44" fontId="31" fillId="0" borderId="11" xfId="173" applyFont="1" applyBorder="1" applyAlignment="1"/>
    <xf numFmtId="44" fontId="31" fillId="0" borderId="11" xfId="173" applyFont="1" applyBorder="1" applyAlignment="1">
      <alignment horizontal="center"/>
    </xf>
    <xf numFmtId="10" fontId="31" fillId="0" borderId="11" xfId="174" applyNumberFormat="1" applyFont="1" applyBorder="1" applyAlignment="1">
      <alignment horizontal="center"/>
    </xf>
    <xf numFmtId="10" fontId="31" fillId="0" borderId="11" xfId="174" applyNumberFormat="1" applyFont="1" applyBorder="1" applyAlignment="1">
      <alignment horizontal="center" vertical="center"/>
    </xf>
    <xf numFmtId="43" fontId="31" fillId="0" borderId="11" xfId="172" applyFont="1" applyBorder="1" applyAlignment="1">
      <alignment horizontal="center"/>
    </xf>
    <xf numFmtId="3" fontId="30" fillId="0" borderId="11" xfId="172" applyNumberFormat="1" applyFont="1" applyBorder="1" applyAlignment="1">
      <alignment horizontal="center"/>
    </xf>
    <xf numFmtId="44" fontId="30" fillId="0" borderId="11" xfId="173" applyFont="1" applyBorder="1"/>
    <xf numFmtId="10" fontId="30" fillId="0" borderId="11" xfId="174" applyNumberFormat="1" applyFont="1" applyBorder="1" applyAlignment="1">
      <alignment horizontal="center" vertical="center"/>
    </xf>
    <xf numFmtId="10" fontId="30" fillId="0" borderId="11" xfId="174" applyNumberFormat="1" applyFont="1" applyBorder="1" applyAlignment="1">
      <alignment horizontal="center"/>
    </xf>
    <xf numFmtId="44" fontId="30" fillId="0" borderId="11" xfId="173" applyFont="1" applyBorder="1" applyAlignment="1">
      <alignment horizontal="center"/>
    </xf>
    <xf numFmtId="44" fontId="31" fillId="0" borderId="0" xfId="0" applyNumberFormat="1" applyFont="1"/>
    <xf numFmtId="43" fontId="31" fillId="0" borderId="0" xfId="0" applyNumberFormat="1" applyFont="1"/>
    <xf numFmtId="10" fontId="31" fillId="0" borderId="0" xfId="174" applyNumberFormat="1" applyFont="1"/>
    <xf numFmtId="44" fontId="31" fillId="0" borderId="0" xfId="174" applyNumberFormat="1" applyFont="1"/>
    <xf numFmtId="0" fontId="31" fillId="0" borderId="0" xfId="0" applyFont="1" applyBorder="1" applyAlignment="1">
      <alignment horizontal="center" vertical="center" wrapText="1"/>
    </xf>
    <xf numFmtId="44" fontId="31" fillId="0" borderId="0" xfId="0" applyNumberFormat="1" applyFont="1" applyBorder="1" applyAlignment="1">
      <alignment horizontal="center" vertical="center" wrapText="1"/>
    </xf>
    <xf numFmtId="0" fontId="30" fillId="28" borderId="11" xfId="0" applyFont="1" applyFill="1" applyBorder="1" applyAlignment="1">
      <alignment horizontal="center" vertical="center"/>
    </xf>
    <xf numFmtId="0" fontId="30" fillId="28" borderId="11" xfId="0" applyFont="1" applyFill="1" applyBorder="1" applyAlignment="1">
      <alignment horizontal="center" vertical="center" wrapText="1"/>
    </xf>
    <xf numFmtId="9" fontId="31" fillId="0" borderId="0" xfId="0" applyNumberFormat="1" applyFont="1" applyBorder="1" applyAlignment="1">
      <alignment horizontal="center" vertical="center"/>
    </xf>
    <xf numFmtId="44" fontId="31" fillId="0" borderId="0" xfId="173" applyFont="1" applyBorder="1" applyAlignment="1">
      <alignment horizontal="center" vertical="center"/>
    </xf>
    <xf numFmtId="44" fontId="31" fillId="0" borderId="0" xfId="0" applyNumberFormat="1" applyFont="1" applyBorder="1" applyAlignment="1">
      <alignment horizontal="center" vertical="center"/>
    </xf>
    <xf numFmtId="0" fontId="30" fillId="4" borderId="13" xfId="0" applyFont="1" applyFill="1" applyBorder="1" applyAlignment="1">
      <alignment horizontal="center"/>
    </xf>
    <xf numFmtId="0" fontId="30" fillId="4" borderId="13" xfId="0" applyFont="1" applyFill="1" applyBorder="1"/>
    <xf numFmtId="44" fontId="30" fillId="4" borderId="11" xfId="173" applyFont="1" applyFill="1" applyBorder="1"/>
    <xf numFmtId="10" fontId="31" fillId="0" borderId="0" xfId="174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172" fontId="31" fillId="0" borderId="0" xfId="0" applyNumberFormat="1" applyFont="1"/>
    <xf numFmtId="173" fontId="31" fillId="0" borderId="0" xfId="0" applyNumberFormat="1" applyFont="1"/>
    <xf numFmtId="171" fontId="31" fillId="0" borderId="0" xfId="174" applyNumberFormat="1" applyFont="1"/>
    <xf numFmtId="44" fontId="31" fillId="0" borderId="0" xfId="173" applyFont="1"/>
    <xf numFmtId="10" fontId="31" fillId="0" borderId="0" xfId="0" applyNumberFormat="1" applyFont="1"/>
    <xf numFmtId="0" fontId="30" fillId="29" borderId="11" xfId="0" applyFont="1" applyFill="1" applyBorder="1" applyAlignment="1">
      <alignment horizontal="center" vertical="center" wrapText="1"/>
    </xf>
    <xf numFmtId="0" fontId="30" fillId="29" borderId="11" xfId="0" applyFont="1" applyFill="1" applyBorder="1" applyAlignment="1">
      <alignment horizontal="center"/>
    </xf>
    <xf numFmtId="0" fontId="30" fillId="29" borderId="11" xfId="0" applyFont="1" applyFill="1" applyBorder="1"/>
    <xf numFmtId="44" fontId="31" fillId="29" borderId="11" xfId="173" applyFont="1" applyFill="1" applyBorder="1" applyAlignment="1">
      <alignment horizontal="center" wrapText="1"/>
    </xf>
    <xf numFmtId="9" fontId="31" fillId="0" borderId="0" xfId="174" applyFont="1"/>
    <xf numFmtId="170" fontId="31" fillId="0" borderId="0" xfId="174" applyNumberFormat="1" applyFont="1"/>
    <xf numFmtId="44" fontId="30" fillId="29" borderId="11" xfId="173" applyFont="1" applyFill="1" applyBorder="1"/>
    <xf numFmtId="44" fontId="30" fillId="29" borderId="11" xfId="0" applyNumberFormat="1" applyFont="1" applyFill="1" applyBorder="1"/>
    <xf numFmtId="44" fontId="30" fillId="2" borderId="11" xfId="173" applyFont="1" applyFill="1" applyBorder="1"/>
    <xf numFmtId="0" fontId="30" fillId="46" borderId="11" xfId="0" applyFont="1" applyFill="1" applyBorder="1" applyAlignment="1">
      <alignment horizontal="center" vertical="center"/>
    </xf>
    <xf numFmtId="0" fontId="30" fillId="46" borderId="11" xfId="0" applyFont="1" applyFill="1" applyBorder="1" applyAlignment="1">
      <alignment horizontal="center" vertical="center" wrapText="1"/>
    </xf>
    <xf numFmtId="0" fontId="2" fillId="0" borderId="0" xfId="4" applyAlignment="1">
      <alignment horizontal="center"/>
    </xf>
    <xf numFmtId="0" fontId="3" fillId="32" borderId="11" xfId="4" applyFont="1" applyFill="1" applyBorder="1" applyAlignment="1">
      <alignment horizontal="center" vertical="center"/>
    </xf>
    <xf numFmtId="0" fontId="3" fillId="40" borderId="13" xfId="4" applyFont="1" applyFill="1" applyBorder="1" applyAlignment="1">
      <alignment horizontal="center"/>
    </xf>
    <xf numFmtId="0" fontId="3" fillId="40" borderId="22" xfId="4" applyFont="1" applyFill="1" applyBorder="1" applyAlignment="1">
      <alignment horizontal="center"/>
    </xf>
    <xf numFmtId="0" fontId="3" fillId="40" borderId="14" xfId="4" applyFont="1" applyFill="1" applyBorder="1" applyAlignment="1">
      <alignment horizontal="center"/>
    </xf>
    <xf numFmtId="0" fontId="3" fillId="32" borderId="11" xfId="4" applyFont="1" applyFill="1" applyBorder="1" applyAlignment="1">
      <alignment horizontal="center"/>
    </xf>
    <xf numFmtId="0" fontId="3" fillId="43" borderId="11" xfId="4" applyFont="1" applyFill="1" applyBorder="1" applyAlignment="1">
      <alignment horizontal="center" vertical="center" wrapText="1"/>
    </xf>
    <xf numFmtId="0" fontId="3" fillId="29" borderId="11" xfId="4" applyFont="1" applyFill="1" applyBorder="1" applyAlignment="1">
      <alignment horizontal="center" vertical="center" wrapText="1"/>
    </xf>
    <xf numFmtId="0" fontId="3" fillId="41" borderId="13" xfId="4" applyFont="1" applyFill="1" applyBorder="1" applyAlignment="1">
      <alignment horizontal="center" vertical="center" wrapText="1"/>
    </xf>
    <xf numFmtId="0" fontId="3" fillId="41" borderId="22" xfId="4" applyFont="1" applyFill="1" applyBorder="1" applyAlignment="1">
      <alignment horizontal="center" vertical="center" wrapText="1"/>
    </xf>
    <xf numFmtId="0" fontId="3" fillId="3" borderId="11" xfId="4" applyFont="1" applyFill="1" applyBorder="1" applyAlignment="1">
      <alignment horizontal="center" vertical="center" wrapText="1"/>
    </xf>
    <xf numFmtId="0" fontId="3" fillId="38" borderId="11" xfId="4" applyFont="1" applyFill="1" applyBorder="1" applyAlignment="1">
      <alignment horizontal="center" vertical="center" wrapText="1"/>
    </xf>
    <xf numFmtId="0" fontId="25" fillId="39" borderId="11" xfId="4" applyFont="1" applyFill="1" applyBorder="1" applyAlignment="1">
      <alignment horizontal="center" vertical="center" wrapText="1"/>
    </xf>
    <xf numFmtId="0" fontId="3" fillId="37" borderId="11" xfId="4" applyFont="1" applyFill="1" applyBorder="1" applyAlignment="1">
      <alignment horizontal="center" vertical="center" wrapText="1"/>
    </xf>
    <xf numFmtId="0" fontId="3" fillId="33" borderId="16" xfId="4" applyFont="1" applyFill="1" applyBorder="1" applyAlignment="1">
      <alignment horizontal="center" vertical="center"/>
    </xf>
    <xf numFmtId="0" fontId="3" fillId="33" borderId="15" xfId="4" applyFont="1" applyFill="1" applyBorder="1" applyAlignment="1">
      <alignment horizontal="center" vertical="center"/>
    </xf>
    <xf numFmtId="0" fontId="3" fillId="33" borderId="17" xfId="4" applyFont="1" applyFill="1" applyBorder="1" applyAlignment="1">
      <alignment horizontal="center" vertical="center"/>
    </xf>
    <xf numFmtId="0" fontId="3" fillId="33" borderId="19" xfId="4" applyFont="1" applyFill="1" applyBorder="1" applyAlignment="1">
      <alignment horizontal="center" vertical="center"/>
    </xf>
    <xf numFmtId="0" fontId="3" fillId="33" borderId="20" xfId="4" applyFont="1" applyFill="1" applyBorder="1" applyAlignment="1">
      <alignment horizontal="center" vertical="center"/>
    </xf>
    <xf numFmtId="0" fontId="3" fillId="33" borderId="21" xfId="4" applyFont="1" applyFill="1" applyBorder="1" applyAlignment="1">
      <alignment horizontal="center" vertical="center"/>
    </xf>
    <xf numFmtId="0" fontId="3" fillId="43" borderId="11" xfId="4" applyFont="1" applyFill="1" applyBorder="1" applyAlignment="1">
      <alignment horizontal="center" vertical="center"/>
    </xf>
    <xf numFmtId="0" fontId="3" fillId="35" borderId="11" xfId="4" applyFont="1" applyFill="1" applyBorder="1" applyAlignment="1">
      <alignment horizontal="center" vertical="center" wrapText="1"/>
    </xf>
    <xf numFmtId="0" fontId="3" fillId="36" borderId="11" xfId="4" applyFont="1" applyFill="1" applyBorder="1" applyAlignment="1">
      <alignment horizontal="center" vertical="center" wrapText="1"/>
    </xf>
    <xf numFmtId="0" fontId="3" fillId="30" borderId="11" xfId="4" applyFont="1" applyFill="1" applyBorder="1" applyAlignment="1">
      <alignment horizontal="center" vertical="center" wrapText="1"/>
    </xf>
    <xf numFmtId="0" fontId="3" fillId="34" borderId="11" xfId="4" applyFont="1" applyFill="1" applyBorder="1" applyAlignment="1">
      <alignment horizontal="center" vertical="center" wrapText="1"/>
    </xf>
    <xf numFmtId="0" fontId="3" fillId="36" borderId="13" xfId="4" applyFont="1" applyFill="1" applyBorder="1" applyAlignment="1">
      <alignment horizontal="center" vertical="center" wrapText="1"/>
    </xf>
    <xf numFmtId="0" fontId="3" fillId="36" borderId="22" xfId="4" applyFont="1" applyFill="1" applyBorder="1" applyAlignment="1">
      <alignment horizontal="center" vertical="center" wrapText="1"/>
    </xf>
    <xf numFmtId="0" fontId="3" fillId="36" borderId="14" xfId="4" applyFont="1" applyFill="1" applyBorder="1" applyAlignment="1">
      <alignment horizontal="center" vertical="center" wrapText="1"/>
    </xf>
    <xf numFmtId="0" fontId="3" fillId="37" borderId="23" xfId="4" applyFont="1" applyFill="1" applyBorder="1" applyAlignment="1">
      <alignment horizontal="center" vertical="center" wrapText="1"/>
    </xf>
    <xf numFmtId="0" fontId="3" fillId="37" borderId="1" xfId="4" applyFont="1" applyFill="1" applyBorder="1" applyAlignment="1">
      <alignment horizontal="center" vertical="center" wrapText="1"/>
    </xf>
    <xf numFmtId="0" fontId="3" fillId="37" borderId="24" xfId="4" applyFont="1" applyFill="1" applyBorder="1" applyAlignment="1">
      <alignment horizontal="center" vertical="center" wrapText="1"/>
    </xf>
    <xf numFmtId="0" fontId="25" fillId="34" borderId="23" xfId="4" applyFont="1" applyFill="1" applyBorder="1" applyAlignment="1">
      <alignment horizontal="center" vertical="center" wrapText="1"/>
    </xf>
    <xf numFmtId="0" fontId="25" fillId="34" borderId="24" xfId="4" applyFont="1" applyFill="1" applyBorder="1" applyAlignment="1">
      <alignment horizontal="center" vertical="center" wrapText="1"/>
    </xf>
    <xf numFmtId="0" fontId="3" fillId="29" borderId="24" xfId="4" applyFont="1" applyFill="1" applyBorder="1" applyAlignment="1">
      <alignment horizontal="center" vertical="center" wrapText="1"/>
    </xf>
    <xf numFmtId="0" fontId="3" fillId="41" borderId="14" xfId="4" applyFont="1" applyFill="1" applyBorder="1" applyAlignment="1">
      <alignment horizontal="center" vertical="center" wrapText="1"/>
    </xf>
    <xf numFmtId="0" fontId="25" fillId="36" borderId="23" xfId="4" applyFont="1" applyFill="1" applyBorder="1" applyAlignment="1">
      <alignment horizontal="center" vertical="center" wrapText="1"/>
    </xf>
    <xf numFmtId="0" fontId="25" fillId="36" borderId="24" xfId="4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30" fillId="29" borderId="13" xfId="0" applyFont="1" applyFill="1" applyBorder="1" applyAlignment="1">
      <alignment horizontal="center" vertical="center" wrapText="1"/>
    </xf>
    <xf numFmtId="0" fontId="30" fillId="29" borderId="22" xfId="0" applyFont="1" applyFill="1" applyBorder="1" applyAlignment="1">
      <alignment horizontal="center" vertical="center" wrapText="1"/>
    </xf>
    <xf numFmtId="0" fontId="30" fillId="29" borderId="14" xfId="0" applyFont="1" applyFill="1" applyBorder="1" applyAlignment="1">
      <alignment horizontal="center" vertical="center" wrapText="1"/>
    </xf>
    <xf numFmtId="0" fontId="30" fillId="29" borderId="13" xfId="0" applyFont="1" applyFill="1" applyBorder="1" applyAlignment="1">
      <alignment horizontal="center"/>
    </xf>
    <xf numFmtId="0" fontId="30" fillId="29" borderId="14" xfId="0" applyFont="1" applyFill="1" applyBorder="1" applyAlignment="1">
      <alignment horizontal="center"/>
    </xf>
    <xf numFmtId="0" fontId="30" fillId="46" borderId="11" xfId="0" applyFont="1" applyFill="1" applyBorder="1" applyAlignment="1">
      <alignment horizontal="center"/>
    </xf>
    <xf numFmtId="0" fontId="30" fillId="0" borderId="11" xfId="0" applyFont="1" applyBorder="1" applyAlignment="1">
      <alignment horizontal="center"/>
    </xf>
    <xf numFmtId="0" fontId="30" fillId="28" borderId="11" xfId="0" applyFont="1" applyFill="1" applyBorder="1" applyAlignment="1">
      <alignment horizontal="center"/>
    </xf>
    <xf numFmtId="44" fontId="31" fillId="0" borderId="0" xfId="0" applyNumberFormat="1" applyFont="1" applyBorder="1" applyAlignment="1">
      <alignment horizontal="center" vertical="center" wrapText="1"/>
    </xf>
    <xf numFmtId="10" fontId="30" fillId="4" borderId="11" xfId="174" applyNumberFormat="1" applyFont="1" applyFill="1" applyBorder="1" applyAlignment="1">
      <alignment horizontal="center" vertical="center"/>
    </xf>
    <xf numFmtId="10" fontId="30" fillId="4" borderId="11" xfId="0" applyNumberFormat="1" applyFont="1" applyFill="1" applyBorder="1" applyAlignment="1">
      <alignment horizontal="center" vertical="center"/>
    </xf>
    <xf numFmtId="0" fontId="30" fillId="31" borderId="0" xfId="0" applyFont="1" applyFill="1" applyAlignment="1">
      <alignment horizontal="center"/>
    </xf>
    <xf numFmtId="0" fontId="31" fillId="45" borderId="11" xfId="0" applyFont="1" applyFill="1" applyBorder="1" applyAlignment="1">
      <alignment horizontal="left" vertical="center" wrapText="1"/>
    </xf>
    <xf numFmtId="0" fontId="31" fillId="30" borderId="16" xfId="0" applyFont="1" applyFill="1" applyBorder="1" applyAlignment="1">
      <alignment horizontal="left" vertical="center" wrapText="1"/>
    </xf>
    <xf numFmtId="0" fontId="31" fillId="30" borderId="15" xfId="0" applyFont="1" applyFill="1" applyBorder="1" applyAlignment="1">
      <alignment horizontal="left" vertical="center" wrapText="1"/>
    </xf>
    <xf numFmtId="0" fontId="31" fillId="30" borderId="17" xfId="0" applyFont="1" applyFill="1" applyBorder="1" applyAlignment="1">
      <alignment horizontal="left" vertical="center" wrapText="1"/>
    </xf>
    <xf numFmtId="0" fontId="31" fillId="30" borderId="18" xfId="0" applyFont="1" applyFill="1" applyBorder="1" applyAlignment="1">
      <alignment horizontal="left" vertical="center" wrapText="1"/>
    </xf>
    <xf numFmtId="0" fontId="31" fillId="30" borderId="0" xfId="0" applyFont="1" applyFill="1" applyBorder="1" applyAlignment="1">
      <alignment horizontal="left" vertical="center" wrapText="1"/>
    </xf>
    <xf numFmtId="0" fontId="31" fillId="30" borderId="12" xfId="0" applyFont="1" applyFill="1" applyBorder="1" applyAlignment="1">
      <alignment horizontal="left" vertical="center" wrapText="1"/>
    </xf>
    <xf numFmtId="0" fontId="31" fillId="4" borderId="16" xfId="0" applyFont="1" applyFill="1" applyBorder="1" applyAlignment="1">
      <alignment horizontal="left" vertical="center" wrapText="1"/>
    </xf>
    <xf numFmtId="0" fontId="31" fillId="4" borderId="15" xfId="0" applyFont="1" applyFill="1" applyBorder="1" applyAlignment="1">
      <alignment horizontal="left" vertical="center" wrapText="1"/>
    </xf>
    <xf numFmtId="0" fontId="31" fillId="4" borderId="17" xfId="0" applyFont="1" applyFill="1" applyBorder="1" applyAlignment="1">
      <alignment horizontal="left" vertical="center" wrapText="1"/>
    </xf>
    <xf numFmtId="0" fontId="31" fillId="4" borderId="18" xfId="0" applyFont="1" applyFill="1" applyBorder="1" applyAlignment="1">
      <alignment horizontal="left" vertical="center" wrapText="1"/>
    </xf>
    <xf numFmtId="0" fontId="31" fillId="4" borderId="0" xfId="0" applyFont="1" applyFill="1" applyBorder="1" applyAlignment="1">
      <alignment horizontal="left" vertical="center" wrapText="1"/>
    </xf>
    <xf numFmtId="0" fontId="31" fillId="4" borderId="12" xfId="0" applyFont="1" applyFill="1" applyBorder="1" applyAlignment="1">
      <alignment horizontal="left" vertical="center" wrapText="1"/>
    </xf>
    <xf numFmtId="0" fontId="31" fillId="4" borderId="19" xfId="0" applyFont="1" applyFill="1" applyBorder="1" applyAlignment="1">
      <alignment horizontal="left" vertical="center" wrapText="1"/>
    </xf>
    <xf numFmtId="0" fontId="31" fillId="4" borderId="20" xfId="0" applyFont="1" applyFill="1" applyBorder="1" applyAlignment="1">
      <alignment horizontal="left" vertical="center" wrapText="1"/>
    </xf>
    <xf numFmtId="0" fontId="31" fillId="4" borderId="21" xfId="0" applyFont="1" applyFill="1" applyBorder="1" applyAlignment="1">
      <alignment horizontal="left" vertical="center" wrapText="1"/>
    </xf>
  </cellXfs>
  <cellStyles count="178">
    <cellStyle name="20% - Ênfase1 2" xfId="5"/>
    <cellStyle name="20% - Ênfase1 2 2" xfId="6"/>
    <cellStyle name="20% - Ênfase1 3" xfId="7"/>
    <cellStyle name="20% - Ênfase1 3 2" xfId="8"/>
    <cellStyle name="20% - Ênfase2 2" xfId="9"/>
    <cellStyle name="20% - Ênfase2 2 2" xfId="10"/>
    <cellStyle name="20% - Ênfase2 3" xfId="11"/>
    <cellStyle name="20% - Ênfase2 3 2" xfId="12"/>
    <cellStyle name="20% - Ênfase3 2" xfId="13"/>
    <cellStyle name="20% - Ênfase3 2 2" xfId="14"/>
    <cellStyle name="20% - Ênfase3 3" xfId="15"/>
    <cellStyle name="20% - Ênfase3 3 2" xfId="16"/>
    <cellStyle name="20% - Ênfase4 2" xfId="17"/>
    <cellStyle name="20% - Ênfase4 2 2" xfId="18"/>
    <cellStyle name="20% - Ênfase4 3" xfId="19"/>
    <cellStyle name="20% - Ênfase4 3 2" xfId="20"/>
    <cellStyle name="20% - Ênfase5 2" xfId="21"/>
    <cellStyle name="20% - Ênfase5 2 2" xfId="22"/>
    <cellStyle name="20% - Ênfase5 3" xfId="23"/>
    <cellStyle name="20% - Ênfase5 3 2" xfId="24"/>
    <cellStyle name="20% - Ênfase6 2" xfId="25"/>
    <cellStyle name="20% - Ênfase6 2 2" xfId="26"/>
    <cellStyle name="20% - Ênfase6 3" xfId="27"/>
    <cellStyle name="20% - Ênfase6 3 2" xfId="28"/>
    <cellStyle name="40% - Ênfase1 2" xfId="29"/>
    <cellStyle name="40% - Ênfase1 2 2" xfId="30"/>
    <cellStyle name="40% - Ênfase1 3" xfId="31"/>
    <cellStyle name="40% - Ênfase1 3 2" xfId="32"/>
    <cellStyle name="40% - Ênfase2 2" xfId="33"/>
    <cellStyle name="40% - Ênfase2 2 2" xfId="34"/>
    <cellStyle name="40% - Ênfase2 3" xfId="35"/>
    <cellStyle name="40% - Ênfase2 3 2" xfId="36"/>
    <cellStyle name="40% - Ênfase3 2" xfId="37"/>
    <cellStyle name="40% - Ênfase3 2 2" xfId="38"/>
    <cellStyle name="40% - Ênfase3 3" xfId="39"/>
    <cellStyle name="40% - Ênfase3 3 2" xfId="40"/>
    <cellStyle name="40% - Ênfase4 2" xfId="41"/>
    <cellStyle name="40% - Ênfase4 2 2" xfId="42"/>
    <cellStyle name="40% - Ênfase4 3" xfId="43"/>
    <cellStyle name="40% - Ênfase4 3 2" xfId="44"/>
    <cellStyle name="40% - Ênfase5 2" xfId="45"/>
    <cellStyle name="40% - Ênfase5 2 2" xfId="46"/>
    <cellStyle name="40% - Ênfase5 3" xfId="47"/>
    <cellStyle name="40% - Ênfase5 3 2" xfId="48"/>
    <cellStyle name="40% - Ênfase6 2" xfId="49"/>
    <cellStyle name="40% - Ênfase6 2 2" xfId="50"/>
    <cellStyle name="40% - Ênfase6 3" xfId="51"/>
    <cellStyle name="40% - Ênfase6 3 2" xfId="52"/>
    <cellStyle name="60% - Ênfase1 2" xfId="53"/>
    <cellStyle name="60% - Ênfase1 3" xfId="54"/>
    <cellStyle name="60% - Ênfase2 2" xfId="55"/>
    <cellStyle name="60% - Ênfase2 3" xfId="56"/>
    <cellStyle name="60% - Ênfase3 2" xfId="57"/>
    <cellStyle name="60% - Ênfase3 3" xfId="58"/>
    <cellStyle name="60% - Ênfase4 2" xfId="59"/>
    <cellStyle name="60% - Ênfase4 3" xfId="60"/>
    <cellStyle name="60% - Ênfase5 2" xfId="61"/>
    <cellStyle name="60% - Ênfase5 3" xfId="62"/>
    <cellStyle name="60% - Ênfase6 2" xfId="63"/>
    <cellStyle name="60% - Ênfase6 3" xfId="64"/>
    <cellStyle name="Bom 2" xfId="65"/>
    <cellStyle name="Bom 3" xfId="66"/>
    <cellStyle name="Cálculo 2" xfId="67"/>
    <cellStyle name="Cálculo 3" xfId="68"/>
    <cellStyle name="Cancel" xfId="69"/>
    <cellStyle name="Célula de Verificação 2" xfId="70"/>
    <cellStyle name="Célula de Verificação 3" xfId="71"/>
    <cellStyle name="Célula Vinculada 2" xfId="72"/>
    <cellStyle name="Célula Vinculada 3" xfId="73"/>
    <cellStyle name="Ênfase1 2" xfId="74"/>
    <cellStyle name="Ênfase1 3" xfId="75"/>
    <cellStyle name="Ênfase2 2" xfId="76"/>
    <cellStyle name="Ênfase2 3" xfId="77"/>
    <cellStyle name="Ênfase3 2" xfId="78"/>
    <cellStyle name="Ênfase3 3" xfId="79"/>
    <cellStyle name="Ênfase4 2" xfId="80"/>
    <cellStyle name="Ênfase4 3" xfId="81"/>
    <cellStyle name="Ênfase5 2" xfId="82"/>
    <cellStyle name="Ênfase5 3" xfId="83"/>
    <cellStyle name="Ênfase6 2" xfId="84"/>
    <cellStyle name="Ênfase6 3" xfId="85"/>
    <cellStyle name="Entrada 2" xfId="86"/>
    <cellStyle name="Entrada 3" xfId="87"/>
    <cellStyle name="Hyperlink 2" xfId="88"/>
    <cellStyle name="Hyperlink 3" xfId="89"/>
    <cellStyle name="Incorreto 2" xfId="90"/>
    <cellStyle name="Incorreto 3" xfId="91"/>
    <cellStyle name="Moeda" xfId="173" builtinId="4"/>
    <cellStyle name="Moeda 10" xfId="176"/>
    <cellStyle name="Moeda 2" xfId="3"/>
    <cellStyle name="Moeda 2 2" xfId="92"/>
    <cellStyle name="Moeda 3" xfId="93"/>
    <cellStyle name="Moeda 4" xfId="94"/>
    <cellStyle name="Moeda 4 2" xfId="95"/>
    <cellStyle name="Moeda 5" xfId="96"/>
    <cellStyle name="Moeda 5 2" xfId="97"/>
    <cellStyle name="Moeda 6" xfId="98"/>
    <cellStyle name="Moeda 7" xfId="99"/>
    <cellStyle name="Moeda 8" xfId="100"/>
    <cellStyle name="Moeda 9" xfId="101"/>
    <cellStyle name="Neutra 2" xfId="102"/>
    <cellStyle name="Neutra 3" xfId="103"/>
    <cellStyle name="Normal" xfId="0" builtinId="0"/>
    <cellStyle name="Normal 10" xfId="4"/>
    <cellStyle name="Normal 11" xfId="104"/>
    <cellStyle name="Normal 12" xfId="105"/>
    <cellStyle name="Normal 12 2" xfId="106"/>
    <cellStyle name="Normal 13" xfId="107"/>
    <cellStyle name="Normal 14" xfId="170"/>
    <cellStyle name="Normal 15" xfId="175"/>
    <cellStyle name="Normal 2" xfId="108"/>
    <cellStyle name="Normal 3" xfId="109"/>
    <cellStyle name="Normal 4" xfId="110"/>
    <cellStyle name="Normal 5" xfId="111"/>
    <cellStyle name="Normal 6" xfId="112"/>
    <cellStyle name="Normal 7" xfId="113"/>
    <cellStyle name="Normal 8" xfId="114"/>
    <cellStyle name="Normal 9" xfId="115"/>
    <cellStyle name="Nota 2" xfId="116"/>
    <cellStyle name="Nota 2 2" xfId="117"/>
    <cellStyle name="Nota 3" xfId="118"/>
    <cellStyle name="Nota 3 2" xfId="119"/>
    <cellStyle name="Porcentagem" xfId="174" builtinId="5"/>
    <cellStyle name="Porcentagem 10" xfId="120"/>
    <cellStyle name="Porcentagem 2" xfId="2"/>
    <cellStyle name="Porcentagem 3" xfId="121"/>
    <cellStyle name="Porcentagem 4" xfId="122"/>
    <cellStyle name="Porcentagem 5" xfId="123"/>
    <cellStyle name="Porcentagem 6" xfId="124"/>
    <cellStyle name="Porcentagem 7" xfId="125"/>
    <cellStyle name="Porcentagem 8" xfId="126"/>
    <cellStyle name="Porcentagem 9" xfId="127"/>
    <cellStyle name="Saída 2" xfId="128"/>
    <cellStyle name="Saída 3" xfId="129"/>
    <cellStyle name="Separador de milhares 10" xfId="130"/>
    <cellStyle name="Separador de milhares 11" xfId="131"/>
    <cellStyle name="Separador de milhares 12" xfId="132"/>
    <cellStyle name="Separador de milhares 13" xfId="133"/>
    <cellStyle name="Separador de milhares 14" xfId="134"/>
    <cellStyle name="Separador de milhares 14 2" xfId="135"/>
    <cellStyle name="Separador de milhares 15" xfId="136"/>
    <cellStyle name="Separador de milhares 15 2" xfId="137"/>
    <cellStyle name="Separador de milhares 16" xfId="138"/>
    <cellStyle name="Separador de milhares 17" xfId="139"/>
    <cellStyle name="Separador de milhares 18" xfId="140"/>
    <cellStyle name="Separador de milhares 19" xfId="141"/>
    <cellStyle name="Separador de milhares 2" xfId="142"/>
    <cellStyle name="Separador de milhares 2 2" xfId="143"/>
    <cellStyle name="Separador de milhares 20" xfId="171"/>
    <cellStyle name="Separador de milhares 3" xfId="144"/>
    <cellStyle name="Separador de milhares 4" xfId="145"/>
    <cellStyle name="Separador de milhares 5" xfId="146"/>
    <cellStyle name="Separador de milhares 6" xfId="147"/>
    <cellStyle name="Separador de milhares 7" xfId="148"/>
    <cellStyle name="Separador de milhares 8" xfId="149"/>
    <cellStyle name="Separador de milhares 9" xfId="150"/>
    <cellStyle name="Texto de Aviso 2" xfId="151"/>
    <cellStyle name="Texto de Aviso 3" xfId="152"/>
    <cellStyle name="Texto Explicativo 2" xfId="153"/>
    <cellStyle name="Texto Explicativo 3" xfId="154"/>
    <cellStyle name="Título 1 1" xfId="155"/>
    <cellStyle name="Título 1 2" xfId="156"/>
    <cellStyle name="Título 1 3" xfId="157"/>
    <cellStyle name="Título 2 2" xfId="158"/>
    <cellStyle name="Título 2 3" xfId="159"/>
    <cellStyle name="Título 3 2" xfId="160"/>
    <cellStyle name="Título 3 3" xfId="161"/>
    <cellStyle name="Título 4 2" xfId="162"/>
    <cellStyle name="Título 4 3" xfId="163"/>
    <cellStyle name="Título 5" xfId="164"/>
    <cellStyle name="Título 6" xfId="165"/>
    <cellStyle name="Total 2" xfId="166"/>
    <cellStyle name="Total 3" xfId="167"/>
    <cellStyle name="Vírgula" xfId="172" builtinId="3"/>
    <cellStyle name="Vírgula 2" xfId="168"/>
    <cellStyle name="Vírgula 2 2" xfId="1"/>
    <cellStyle name="Vírgula 3" xfId="169"/>
    <cellStyle name="Vírgula 4" xfId="177"/>
  </cellStyles>
  <dxfs count="6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E583E0"/>
      <color rgb="FFB826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ISEG%20-%20Terceiriza&#231;&#227;o\EQUIPE%20CUSTOS\CUSTOS%20TR%20NOVOS%20CONTRATOS\TR%20APOIO%20LIMPEZA%202018\EM%20ELABORA&#199;&#195;O\ATUALIZADO%2029-11-2018\1%20-%20ANEXO%20VI%20-%20PLANILHA%20DE%20CUSTOS%20-%20LIMPEZA%2003-12-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ISEG%20-%20Terceiriza&#231;&#227;o\EQUIPE%20CUSTOS\CUSTOS%20TR%20NOVOS%20CONTRATOS\TR%20APOIO%20LIMPEZA%202018\EM%20ELABORA&#199;&#195;O\ATUALIZADO%2029-11-2018\2%20-%20ANEXO%20VI%20-%20PLANILHA%20DE%20CUSTOS%20-%20APOIO%2030-11-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Produtos de Limpeza"/>
      <sheetName val="Materiais de Consumo"/>
      <sheetName val="Uniforme Limpeza"/>
      <sheetName val="ISS"/>
      <sheetName val="31 ISS"/>
      <sheetName val="CCT"/>
      <sheetName val="VT"/>
      <sheetName val="PARAMETROS"/>
      <sheetName val="BASE PLANILHAS"/>
      <sheetName val="RESUMO CATEGORIA"/>
      <sheetName val="RESUMO GERAL LIMPEZA"/>
      <sheetName val="RESUMO ABRE CAMPO"/>
      <sheetName val="Abre Campo - Serv. Limpeza 110h"/>
      <sheetName val="RESUMO AGUAS FORMOSAS"/>
      <sheetName val="Aguas Formosas-Serv.Limpeza220h"/>
      <sheetName val="RESUMO AIMORES"/>
      <sheetName val="Aimores - Serv. Limpeza 55h"/>
      <sheetName val="RESUMO AIURUOCA"/>
      <sheetName val="Aiuruoca - Serv. Limpeza110h"/>
      <sheetName val="RESUMO ALFENAS"/>
      <sheetName val="Alfenas-Serv.Limpeza 220h"/>
      <sheetName val="RESUMO ALMENARA"/>
      <sheetName val="Almenara-Serv.Limpeza 220h"/>
      <sheetName val="RESUMO ALVINOPOLIS"/>
      <sheetName val="Alvinopolis - Serv. Limpeza 55h"/>
      <sheetName val="RESUMO ANDRADAS"/>
      <sheetName val="Andradas - Serv. Limpeza110h "/>
      <sheetName val="RESUMO ANDRELANDIA"/>
      <sheetName val="Andrelandia - Serv. Limpeza 55h"/>
      <sheetName val="RESUMO ARAÇUAI"/>
      <sheetName val="Araçuai - Serv. Limpeza110h"/>
      <sheetName val="RESUMO ARAGUARI"/>
      <sheetName val="Araguari Serv.Limpeza 220h"/>
      <sheetName val="RESUMO ARAXA"/>
      <sheetName val="Araxa-Serv.Limpeza 220h"/>
      <sheetName val="RESUMO ARCOS"/>
      <sheetName val="Arcos - Serv. Limpeza 55h"/>
      <sheetName val="RESUMO ARINOS"/>
      <sheetName val="Arinos - Serv. Limpeza 55h"/>
      <sheetName val="RESUMO BAEPENDI"/>
      <sheetName val="Baependi - Serv. Limpeza 55h"/>
      <sheetName val="RESUMO BARBACENA"/>
      <sheetName val="Barbacena Serv.Limpeza 220h"/>
      <sheetName val="RESUMO BH"/>
      <sheetName val="BH - Encarr. Limpeza"/>
      <sheetName val="BH - Limp. Vidros"/>
      <sheetName val="BH - Serv. Limpeza 55h"/>
      <sheetName val="BH - Serv. Limpeza 110h"/>
      <sheetName val="BH - Serv. Limpeza 150h"/>
      <sheetName val="BH - Serv. Limpeza 220 h"/>
      <sheetName val="RESUMO BETIM"/>
      <sheetName val="Betim - Serv. Limpeza 110h"/>
      <sheetName val="Betim - Serv. Limpeza 220 h"/>
      <sheetName val="RESUMO BOA ESPERANÇA"/>
      <sheetName val="Boa Esperança- Serv.Limpeza110h"/>
      <sheetName val="RESUMO BRUMADINHO"/>
      <sheetName val="Brumadinho- Serv. Limpeza 55h"/>
      <sheetName val="RESUMO CAETÉ"/>
      <sheetName val="Caeté- Serv.Limpeza 220h"/>
      <sheetName val="RESUMO CALDAS"/>
      <sheetName val="Caldas- Serv. Limpeza 55h"/>
      <sheetName val="RESUMO CAMBUI"/>
      <sheetName val="Cambui- Serv. Limpeza 55h"/>
      <sheetName val="RESUMO CAMPO BELO"/>
      <sheetName val="Campo Belo- Serv.Limpeza 110h"/>
      <sheetName val="Campo Belo Serv.Limpeza 220h"/>
      <sheetName val="RESUMO CAPELINHA"/>
      <sheetName val="Capelinha- Serv. Limpeza 55h"/>
      <sheetName val="RESUMO CARANGOLA"/>
      <sheetName val="Carangola Serv.Limpeza 220h"/>
      <sheetName val="RESUMO CARATINGA"/>
      <sheetName val="Caratinga Serv.Limpeza 220h"/>
      <sheetName val="RESUMO CARMO PARANAÍBA"/>
      <sheetName val="Carmo Paranaib Serv.Limpeza220h"/>
      <sheetName val="RESUMO CARMO RIO CLARO"/>
      <sheetName val="Carmo Rio Clar Serv. Limpeza 55"/>
      <sheetName val="RESUMO CARMOPOLIS DE MINAS"/>
      <sheetName val="Carmop. de Minas Serv.Limpeza55"/>
      <sheetName val="RESUMO CASSIA"/>
      <sheetName val="Cassia Serv.Limpeza 220h "/>
      <sheetName val="RESUMO CATAGUASES"/>
      <sheetName val="Cataguaes Serv.Limpeza 55h"/>
      <sheetName val="RESUMO CLAUDIO"/>
      <sheetName val="Claudio Serv.Limpeza 55h"/>
      <sheetName val="RESUMO CONCEIÇÃO DAS ALAGOAS"/>
      <sheetName val="Conc. das Alago Serv.Limpeza55h"/>
      <sheetName val="RESUMO CONGONHAS"/>
      <sheetName val="Congonhas Serv.Limpeza 220h"/>
      <sheetName val="RESUMO CONQUISTA"/>
      <sheetName val="Conquist- Serv.Limpeza 55h"/>
      <sheetName val="RESUMO CONS. LAFAIETE"/>
      <sheetName val="Cons. Lafaiete Serv.Limpeza110h"/>
      <sheetName val="Cons. Lafaeite Serv.Limpeza220h"/>
      <sheetName val="RESUMO CONSELHEIRO PENA"/>
      <sheetName val="Cons. Pena Serv.Limpez 55h"/>
      <sheetName val="RESUMO CONTAGEM"/>
      <sheetName val="Contagem Serv.Limpeza 220h"/>
      <sheetName val="RESUMO CORINTO"/>
      <sheetName val="Corinto Serv.Limpeza 55h"/>
      <sheetName val="RESUMO COROMANDEL"/>
      <sheetName val="Coromandel Serv.Limpeza 55h"/>
      <sheetName val="RESUMO CORONEL FABRICIANO"/>
      <sheetName val="Coronel Fabric.Serv.Limpeza220h"/>
      <sheetName val="RESUMO CRUZILIA"/>
      <sheetName val="Cruzilia Serv.Limpeza 55h"/>
      <sheetName val="RESUMO CURVELO"/>
      <sheetName val="Curvelo Serv.Limpeza 55h"/>
      <sheetName val="RESUMO DIAMANTINA"/>
      <sheetName val="Diamantina.Serv.Limpeza 220h"/>
      <sheetName val="RESUMO DIVINOPOLIS"/>
      <sheetName val="Divinopolis Serv.Limpeza 55h"/>
      <sheetName val="Divinopolis Serv.Limpeza 220h"/>
      <sheetName val="RESUMO DORES DO INDAIA"/>
      <sheetName val="Dores do Indaia Serv.Limpeza55h"/>
      <sheetName val="RESUMO ESMERALDAS"/>
      <sheetName val="Esmeraldas Serv.Limpez  55h"/>
      <sheetName val="RESUMO FORMIGA"/>
      <sheetName val="Formiga- Serv.Limpeza 110h"/>
      <sheetName val="Formiga Serv.Limpeza 220"/>
      <sheetName val="RESUMO FRUTAL"/>
      <sheetName val="Frutal Serv.Limpez  55h"/>
      <sheetName val="RESUMO GOV. VALADARES"/>
      <sheetName val="Gov.Valadares- Serv.Limpeza110h"/>
      <sheetName val="Gov.Valadares-Serv.Limpeza 220h"/>
      <sheetName val="RESUMO GUANHAES"/>
      <sheetName val="Guanhaes Serv.Limpez  55h"/>
      <sheetName val="RESUMO IBIA"/>
      <sheetName val="Ibia Serv.Limpez  55h"/>
      <sheetName val="RESUMO IBIRACI"/>
      <sheetName val="Ibiraci - Serv.Limpeza  55h"/>
      <sheetName val="RESUMO IBIRITE"/>
      <sheetName val="Ibirite.Serv.Limpeza 220"/>
      <sheetName val="RESUMO IGARAPE"/>
      <sheetName val="Igarape- Serv.Limpeza 110h"/>
      <sheetName val="RESUMO IPAGTINGA"/>
      <sheetName val="Ipatinga- Serv.Limpeza 110h"/>
      <sheetName val="Ipatinga -Serv.Limpeza 220h"/>
      <sheetName val="RESUMO ITABIRA"/>
      <sheetName val="Itabira- Serv.Limpeza 150h"/>
      <sheetName val="RESUMO ITABIRITO"/>
      <sheetName val="Itabirito.Serv.Limpeza 220h"/>
      <sheetName val="RESUMO ITAGUARA"/>
      <sheetName val="Itaguara - Serv.Limpeza  55h"/>
      <sheetName val="RESUMO ITAJUBA"/>
      <sheetName val="Itajuba- Serv.Limpeza 110h"/>
      <sheetName val="Itajuba -Serv.Limpeza 220h"/>
      <sheetName val="RESUMO ITAMBACURI"/>
      <sheetName val="Itambacuri - Serv.Limpeza  55h"/>
      <sheetName val="RESUMO ITAMONTE"/>
      <sheetName val="Itamonte - Serv.Limpeza  55h"/>
      <sheetName val="RESUMO ITAPAGIPE"/>
      <sheetName val="Itapagipe - Serv.Limpeza  55h"/>
      <sheetName val="RESUMO ITAPECERICA"/>
      <sheetName val="Itapecerica - Serv.Limpeza  55h"/>
      <sheetName val="RESUMO ITAUNA"/>
      <sheetName val="Itauna - Serv.Limpeza 220h"/>
      <sheetName val="RESUMO ITUIUTABA"/>
      <sheetName val="Ituiutaba- Serv.Limpeza 110h"/>
      <sheetName val="RESUMO ITURAMA"/>
      <sheetName val="Iturama - Serv.Limpeza 110h"/>
      <sheetName val="RESUMO JANAUBA"/>
      <sheetName val="Janauba - Serv.Limpeza 220h"/>
      <sheetName val="RESUMO JANUARIA"/>
      <sheetName val="Januaria - Serv.Limpeza 220h"/>
      <sheetName val="RESUMO JEQUITINHONHA"/>
      <sheetName val="Jequitinhonha-Serv.Limpeza 55h "/>
      <sheetName val="RESUMO JOAO MONLEV."/>
      <sheetName val="Joao Monlev.- Serv.Limpeza 55h"/>
      <sheetName val="RESUMO JOAO PINHEIRO"/>
      <sheetName val="Joao Pinh - Serv.Limpeza 220h"/>
      <sheetName val="RESUMO JUIZ DE FORA"/>
      <sheetName val="Juiz de Fora- Serv.Limpeza 110H"/>
      <sheetName val="Juiz de Fora -Serv.Limpeza 220h"/>
      <sheetName val="RESUMO LAGOA DA PRATA"/>
      <sheetName val="Lagoa da Prat- Serv.Limpeza 55h"/>
      <sheetName val="RESUMO LAMBARI"/>
      <sheetName val="Lambari - Serv.Limpeza 55h"/>
      <sheetName val="RESUMO LAVRAS"/>
      <sheetName val="Lavras - Serv.Limpeza 55h"/>
      <sheetName val="Lavras -Serv.Limpeza 220h"/>
      <sheetName val="RESUMO LUZ"/>
      <sheetName val="Luz - Serv.Limpeza 55h"/>
      <sheetName val="RESUMO MACHADO"/>
      <sheetName val="Machado - Serv.Limpeza 110h"/>
      <sheetName val="RESUMO MALACACHETA"/>
      <sheetName val="Malacacheta - Serv.Limpeza 55h"/>
      <sheetName val="RESUMO MANGA"/>
      <sheetName val="Manga - Serv.Limpeza 220h"/>
      <sheetName val="RESUMO MANHUAÇU"/>
      <sheetName val="Manhuaçu - Serv.Limpeza 110h"/>
      <sheetName val="RESUMO MANTENA"/>
      <sheetName val="Mantena - Serv.Limpeza 55h"/>
      <sheetName val="RESUMO MARTINHO CAMPOS"/>
      <sheetName val="Mart. Campos - Serv.Limpeza 55h"/>
      <sheetName val="RESUMO MATEUS LEME"/>
      <sheetName val="Mateus Leme- Serv.Limpeza 110h"/>
      <sheetName val="RESUMO MATOZINHOS"/>
      <sheetName val="Matozinhos - Serv.Limpeza 220h"/>
      <sheetName val="RESUMO MINAS NOVAS"/>
      <sheetName val="Minas Novas  - Serv.Limpeza 55h"/>
      <sheetName val="RESUMO MIRADOURO"/>
      <sheetName val="Miradouro  - Serv.Limpeza 55h"/>
      <sheetName val="RESUMO MIRAI"/>
      <sheetName val="Mirai  - Serv.Limpeza 55h"/>
      <sheetName val="RESUMO MONTE AZUL"/>
      <sheetName val="Monte Azul- Serv.Limpeza 55h"/>
      <sheetName val="RESUMO MONTE CARMELO"/>
      <sheetName val="Monte Carmelo Serv.Limpeza 110H"/>
      <sheetName val="RESUMO MONTES CLAROS"/>
      <sheetName val="Montes Claros-Serv.Limpeza 220h"/>
      <sheetName val="RESUMO MURIAE"/>
      <sheetName val="Muriae - Serv.Limpeza 110h"/>
      <sheetName val="RESUMO NOVA LIMA"/>
      <sheetName val="Nova Lima-Serv.Limpeza 220h"/>
      <sheetName val="RESUMO NOVA PONTE"/>
      <sheetName val="Nova Ponte Serv.Limpeza 220h"/>
      <sheetName val="RESUMO NOVA SERRANA"/>
      <sheetName val="Nova Serrana- Serv.Limpeza 55h"/>
      <sheetName val="RESUMO NOVO CRUZEIRO"/>
      <sheetName val="Novo Cruzeiro  Serv.Limpeza 55h"/>
      <sheetName val="RESUMO OLIVEIRA"/>
      <sheetName val="Oliveira - Serv.Limpeza 110h"/>
      <sheetName val="RESUMO OURO FINO"/>
      <sheetName val="Ouro Fino  Serv.Limpeza 55h"/>
      <sheetName val="RESUMO OURO PRETO"/>
      <sheetName val="Ouro Preto-Serv.Limpeza 220h"/>
      <sheetName val="RESUMO PARA DE MINAS"/>
      <sheetName val="Para de Minas-Serv.Limpeza 110h"/>
      <sheetName val="RESUMO PARACATU"/>
      <sheetName val="Paracatu - Serv.Limpeza 55h"/>
      <sheetName val="RESUMO PASSOS"/>
      <sheetName val="Passos -Serv.Limpeza 220h"/>
      <sheetName val="RESUMO PATOS DE MINAS"/>
      <sheetName val="Patos de Minas-Serv.Limpeza110h"/>
      <sheetName val="Patos de Minas-Serv.Limpeza220h"/>
      <sheetName val="RESUMO PEDRA AZUL"/>
      <sheetName val="Pedra Azul - Serv.Limpeza 55h"/>
      <sheetName val="RESUMO PEDRO LEOPOLDO"/>
      <sheetName val="PedroLeopoldo-Serv.Limpeza 220h"/>
      <sheetName val="RESUMO PIRAPORA"/>
      <sheetName val="Pirapora - Serv.Limpeza 55h"/>
      <sheetName val="RESUMO PITANGUI"/>
      <sheetName val="Pitangui - Serv.Limpeza 55h"/>
      <sheetName val="RESUMO PIUMHI"/>
      <sheetName val="Piumhi - Serv.Limpeza 55h"/>
      <sheetName val="RESUMO POCO FUNDO"/>
      <sheetName val="Poco Fundo - Serv.Limpeza 55h"/>
      <sheetName val="RESUMO POCOS DE CALDAS"/>
      <sheetName val="Pocos deCaldas-Serv.Limpeza220h"/>
      <sheetName val="RESUMO PONTE NOVA"/>
      <sheetName val="Ponte Nova-Serv.Limpeza 220h"/>
      <sheetName val="RESUMO PORTEIRINHA"/>
      <sheetName val="Porteirinha-Serv.Limpeza110h"/>
      <sheetName val="RESUMO POUSO ALEGRE"/>
      <sheetName val="Pouso Alegre-Serv.Limpeza 220h"/>
      <sheetName val="RESUMO RESPLENDOR"/>
      <sheetName val="Resplendor - Serv.Limpeza 55h"/>
      <sheetName val="RESUMORIBEIRÃODASNEVES"/>
      <sheetName val="Rib.das Neves-Serv.Limpeza110h"/>
      <sheetName val="Rib.das Neves-Serv.Limpeza 220h"/>
      <sheetName val="RESUMO RIO POMBA"/>
      <sheetName val="Rio Pomba - Serv.Limpeza 55h"/>
      <sheetName val="RESUMO SABARA"/>
      <sheetName val="Sabara-Serv.Limpeza110h"/>
      <sheetName val="RESUMO SACRAMENTO"/>
      <sheetName val="Sacramento-Serv.Limpeza110h"/>
      <sheetName val="RESUMO SALINAS"/>
      <sheetName val="Salinas - Serv.Limpeza 55h"/>
      <sheetName val="RESUMO SANTA LUZIA"/>
      <sheetName val="Santa Luzia-Serv.Limpeza 220"/>
      <sheetName val="RESUMO SANTA RITA SAPUCAI"/>
      <sheetName val="SantaRitaSapucai-Serv.Limpeza55"/>
      <sheetName val="RESUMO SANTA VITORIA"/>
      <sheetName val="Santa Vitoria -Serv.Limpeza 55h"/>
      <sheetName val="RESUMO STO ANTONIO DO MONTE"/>
      <sheetName val="StoAnton Monte Serv.Limpeza 220"/>
      <sheetName val="RESUMO SAO FRANCISCO"/>
      <sheetName val="Sao Francisco Serv.Limpeza 220h"/>
      <sheetName val="RESUMO SÃO GONC.SAPACUAI"/>
      <sheetName val="Sao Gonc.Sapacuai-Serv.Limpe 55"/>
      <sheetName val="RESUMO SÃO JOAO DA PONTE"/>
      <sheetName val="Sao Joao da Ponte-Serv.Limpe 55"/>
      <sheetName val="RESUMO SAO JOAO DEL REI"/>
      <sheetName val="SaoJoaoDel Rei Serv.Limpeza 220"/>
      <sheetName val="RESUMO SAO LOURENCO"/>
      <sheetName val="Sao Lourenco-Serv.Limpeza110h"/>
      <sheetName val="Sao Lourenco -Serv.Limpeza 220h"/>
      <sheetName val="RESUMO SÃO ROMAO"/>
      <sheetName val="Sao Romao-Serv.Limpeza 55h"/>
      <sheetName val="RESUMO SAO SEBASTIAO DO PARAISO"/>
      <sheetName val="SaoSeb.Paraiso Serv.Limpeza220h"/>
      <sheetName val="RESUMO SETE LAGOAS"/>
      <sheetName val="Sete Lagoas Serv.Limpeza 220h"/>
      <sheetName val="RESUMO TEOFILO OTONI"/>
      <sheetName val="Teofilo Otoni Serv.Limpeza 220h"/>
      <sheetName val="RESUMO TIMOTEO"/>
      <sheetName val="Timoteo -Serv.Limpeza 55h"/>
      <sheetName val="RESUMO TOMBOS"/>
      <sheetName val="Tombos -Serv.Limpeza 55h"/>
      <sheetName val="RESUMO TRES CORACOES"/>
      <sheetName val="Tres Coracoes-Serv.Limpeza110h"/>
      <sheetName val="RESUMO TRES PONTAS"/>
      <sheetName val="Tres Pontas Serv.Limpeza 220h"/>
      <sheetName val="RESUMO TUPACIGUARA"/>
      <sheetName val="Tupaciguara - Serv.Limpeza 110h"/>
      <sheetName val="RESUMO UBA"/>
      <sheetName val="Uba Serv.Limpeza 220h"/>
      <sheetName val="RESUMO UBERABA"/>
      <sheetName val="Uberaba-Serv.Limpeza 110h"/>
      <sheetName val="Uberaba -Serv.Limpeza 220h"/>
      <sheetName val="RESUMO UBERLANDIA"/>
      <sheetName val="Uberlandia Serv.Limpeza 220h"/>
      <sheetName val="RESUMO UNAI"/>
      <sheetName val="Unai-Serv.Limpeza110h"/>
      <sheetName val="RESUMO VARGINHA"/>
      <sheetName val="Varginha - Serv.Limpeza 220h"/>
      <sheetName val="RESUMO VARZEA DA PALMA"/>
      <sheetName val="VarzeadaPalma-Serv.Limpeza 55h"/>
      <sheetName val="RESUMO VESPASIANO"/>
      <sheetName val="Vespasiano - Serv.Limpeza 220h"/>
      <sheetName val="RESUMO VICOSA"/>
      <sheetName val="Vicosa - Serv.Limpeza 220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 xml:space="preserve">PARÂMETROS PARA COMPOSIÇÃO DOS CUSTOS </v>
          </cell>
          <cell r="B2"/>
          <cell r="C2"/>
          <cell r="D2"/>
          <cell r="E2"/>
          <cell r="F2"/>
          <cell r="G2"/>
          <cell r="H2"/>
          <cell r="I2"/>
        </row>
        <row r="3">
          <cell r="A3" t="str">
            <v xml:space="preserve">CCT </v>
          </cell>
          <cell r="B3" t="str">
            <v>PAF</v>
          </cell>
          <cell r="C3" t="str">
            <v>PQM</v>
          </cell>
          <cell r="D3" t="str">
            <v>PAT</v>
          </cell>
          <cell r="E3" t="str">
            <v>VA</v>
          </cell>
          <cell r="F3" t="str">
            <v>CESTA BÁSICA</v>
          </cell>
          <cell r="G3" t="str">
            <v>ANO DA CCT</v>
          </cell>
          <cell r="H3" t="str">
            <v>Nº DE PEDIDO DA CCT</v>
          </cell>
          <cell r="I3" t="str">
            <v>TERMO ADITIVO  ALTERAÇÃO DA CCT</v>
          </cell>
        </row>
        <row r="4">
          <cell r="A4" t="str">
            <v>Alto Paranaiba</v>
          </cell>
          <cell r="B4">
            <v>27.01</v>
          </cell>
          <cell r="C4">
            <v>0</v>
          </cell>
          <cell r="D4">
            <v>0</v>
          </cell>
          <cell r="E4">
            <v>0</v>
          </cell>
          <cell r="F4">
            <v>264.83999999999997</v>
          </cell>
          <cell r="G4">
            <v>43101</v>
          </cell>
          <cell r="H4"/>
          <cell r="I4"/>
        </row>
        <row r="5">
          <cell r="A5" t="str">
            <v>Araxa</v>
          </cell>
          <cell r="B5">
            <v>36.92</v>
          </cell>
          <cell r="C5">
            <v>0</v>
          </cell>
          <cell r="D5">
            <v>0</v>
          </cell>
          <cell r="E5">
            <v>19.899999999999999</v>
          </cell>
          <cell r="F5">
            <v>0</v>
          </cell>
          <cell r="G5">
            <v>43101</v>
          </cell>
          <cell r="H5"/>
          <cell r="I5"/>
        </row>
        <row r="6">
          <cell r="A6" t="str">
            <v>Cataguases</v>
          </cell>
          <cell r="B6">
            <v>35.89</v>
          </cell>
          <cell r="C6">
            <v>0</v>
          </cell>
          <cell r="D6">
            <v>0</v>
          </cell>
          <cell r="E6">
            <v>19.899999999999999</v>
          </cell>
          <cell r="F6">
            <v>0</v>
          </cell>
          <cell r="G6">
            <v>43101</v>
          </cell>
          <cell r="H6"/>
          <cell r="I6"/>
        </row>
        <row r="7">
          <cell r="A7" t="str">
            <v>Curvelo</v>
          </cell>
          <cell r="B7">
            <v>32.54</v>
          </cell>
          <cell r="C7">
            <v>0</v>
          </cell>
          <cell r="D7">
            <v>0</v>
          </cell>
          <cell r="E7">
            <v>19.899999999999999</v>
          </cell>
          <cell r="F7">
            <v>0</v>
          </cell>
          <cell r="G7">
            <v>43101</v>
          </cell>
          <cell r="H7"/>
          <cell r="I7"/>
        </row>
        <row r="8">
          <cell r="A8" t="str">
            <v>Curvelo¹*</v>
          </cell>
          <cell r="B8">
            <v>0</v>
          </cell>
          <cell r="C8">
            <v>0</v>
          </cell>
          <cell r="D8">
            <v>0</v>
          </cell>
          <cell r="E8">
            <v>19.899999999999999</v>
          </cell>
          <cell r="F8">
            <v>0</v>
          </cell>
          <cell r="G8">
            <v>43101</v>
          </cell>
          <cell r="H8"/>
          <cell r="I8"/>
        </row>
        <row r="9">
          <cell r="A9" t="str">
            <v>Divinopolis</v>
          </cell>
          <cell r="B9">
            <v>32.619999999999997</v>
          </cell>
          <cell r="C9">
            <v>0</v>
          </cell>
          <cell r="D9">
            <v>0</v>
          </cell>
          <cell r="E9">
            <v>19.899999999999999</v>
          </cell>
          <cell r="F9">
            <v>0</v>
          </cell>
          <cell r="G9">
            <v>43101</v>
          </cell>
          <cell r="H9"/>
          <cell r="I9"/>
        </row>
        <row r="10">
          <cell r="A10" t="str">
            <v>Fethemg Interior</v>
          </cell>
          <cell r="B10">
            <v>0</v>
          </cell>
          <cell r="C10">
            <v>9.84</v>
          </cell>
          <cell r="D10">
            <v>0</v>
          </cell>
          <cell r="E10">
            <v>19.899999999999999</v>
          </cell>
          <cell r="F10">
            <v>0</v>
          </cell>
          <cell r="G10">
            <v>43101</v>
          </cell>
          <cell r="H10"/>
          <cell r="I10"/>
        </row>
        <row r="11">
          <cell r="A11" t="str">
            <v>Fethemg RM</v>
          </cell>
          <cell r="B11">
            <v>0</v>
          </cell>
          <cell r="C11">
            <v>9.84</v>
          </cell>
          <cell r="D11">
            <v>0</v>
          </cell>
          <cell r="E11">
            <v>19.899999999999999</v>
          </cell>
          <cell r="F11">
            <v>0</v>
          </cell>
          <cell r="G11">
            <v>43101</v>
          </cell>
          <cell r="H11"/>
          <cell r="I11"/>
        </row>
        <row r="12">
          <cell r="A12" t="str">
            <v>Gov. Valadares</v>
          </cell>
          <cell r="B12">
            <v>33.39</v>
          </cell>
          <cell r="C12">
            <v>0</v>
          </cell>
          <cell r="D12">
            <v>0</v>
          </cell>
          <cell r="E12">
            <v>16.440000000000001</v>
          </cell>
          <cell r="F12">
            <v>0</v>
          </cell>
          <cell r="G12">
            <v>42736</v>
          </cell>
          <cell r="H12"/>
          <cell r="I12"/>
        </row>
        <row r="13">
          <cell r="A13" t="str">
            <v>Itabira</v>
          </cell>
          <cell r="B13">
            <v>32.619999999999997</v>
          </cell>
          <cell r="C13">
            <v>0</v>
          </cell>
          <cell r="D13">
            <v>0</v>
          </cell>
          <cell r="E13">
            <v>19.899999999999999</v>
          </cell>
          <cell r="F13">
            <v>0</v>
          </cell>
          <cell r="G13">
            <v>43101</v>
          </cell>
          <cell r="H13"/>
          <cell r="I13"/>
        </row>
        <row r="14">
          <cell r="A14" t="str">
            <v>Joao Monlevade</v>
          </cell>
          <cell r="B14">
            <v>32.619999999999997</v>
          </cell>
          <cell r="C14">
            <v>0</v>
          </cell>
          <cell r="D14">
            <v>0</v>
          </cell>
          <cell r="E14">
            <v>19.899999999999999</v>
          </cell>
          <cell r="F14">
            <v>0</v>
          </cell>
          <cell r="G14">
            <v>43101</v>
          </cell>
          <cell r="H14"/>
          <cell r="I14"/>
        </row>
        <row r="15">
          <cell r="A15" t="str">
            <v>Juiz de Fora</v>
          </cell>
          <cell r="B15">
            <v>38</v>
          </cell>
          <cell r="C15">
            <v>10.56</v>
          </cell>
          <cell r="D15">
            <v>0</v>
          </cell>
          <cell r="E15">
            <v>13.92</v>
          </cell>
          <cell r="F15">
            <v>0</v>
          </cell>
          <cell r="G15">
            <v>43101</v>
          </cell>
          <cell r="H15"/>
          <cell r="I15"/>
        </row>
        <row r="16">
          <cell r="A16" t="str">
            <v>Montes Claros</v>
          </cell>
          <cell r="B16">
            <v>32.619999999999997</v>
          </cell>
          <cell r="C16">
            <v>0</v>
          </cell>
          <cell r="D16">
            <v>0</v>
          </cell>
          <cell r="E16">
            <v>19.899999999999999</v>
          </cell>
          <cell r="F16">
            <v>0</v>
          </cell>
          <cell r="G16">
            <v>43101</v>
          </cell>
          <cell r="H16"/>
          <cell r="I16"/>
        </row>
        <row r="17">
          <cell r="A17" t="str">
            <v>Regiao de Divinopolis</v>
          </cell>
          <cell r="B17">
            <v>32.619999999999997</v>
          </cell>
          <cell r="C17">
            <v>0</v>
          </cell>
          <cell r="D17">
            <v>0</v>
          </cell>
          <cell r="E17">
            <v>19.899999999999999</v>
          </cell>
          <cell r="F17">
            <v>0</v>
          </cell>
          <cell r="G17">
            <v>43101</v>
          </cell>
          <cell r="H17"/>
          <cell r="I17"/>
        </row>
        <row r="18">
          <cell r="A18" t="str">
            <v>Regiao de Divinopolis¹*</v>
          </cell>
          <cell r="B18">
            <v>0</v>
          </cell>
          <cell r="C18">
            <v>0</v>
          </cell>
          <cell r="D18">
            <v>0</v>
          </cell>
          <cell r="E18">
            <v>19.899999999999999</v>
          </cell>
          <cell r="F18">
            <v>0</v>
          </cell>
          <cell r="G18">
            <v>43101</v>
          </cell>
          <cell r="H18"/>
          <cell r="I18"/>
        </row>
        <row r="19">
          <cell r="A19" t="str">
            <v>Regiao de Joao Monlevade</v>
          </cell>
          <cell r="B19">
            <v>31.84</v>
          </cell>
          <cell r="C19">
            <v>0</v>
          </cell>
          <cell r="D19">
            <v>0</v>
          </cell>
          <cell r="E19">
            <v>19.899999999999999</v>
          </cell>
          <cell r="F19">
            <v>0</v>
          </cell>
          <cell r="G19">
            <v>43101</v>
          </cell>
          <cell r="H19"/>
          <cell r="I19"/>
        </row>
        <row r="20">
          <cell r="A20" t="str">
            <v>Regiao de Joao Monlevade¹*</v>
          </cell>
          <cell r="B20">
            <v>0</v>
          </cell>
          <cell r="C20">
            <v>0</v>
          </cell>
          <cell r="D20">
            <v>0</v>
          </cell>
          <cell r="E20">
            <v>19.899999999999999</v>
          </cell>
          <cell r="F20">
            <v>0</v>
          </cell>
          <cell r="G20">
            <v>43101</v>
          </cell>
          <cell r="H20"/>
          <cell r="I20"/>
        </row>
        <row r="21">
          <cell r="A21" t="str">
            <v>Regiao de Juiz de Fora</v>
          </cell>
          <cell r="B21">
            <v>0</v>
          </cell>
          <cell r="C21">
            <v>0</v>
          </cell>
          <cell r="D21">
            <v>0</v>
          </cell>
          <cell r="E21">
            <v>19.899999999999999</v>
          </cell>
          <cell r="F21">
            <v>0</v>
          </cell>
          <cell r="G21">
            <v>43101</v>
          </cell>
          <cell r="H21"/>
          <cell r="I21"/>
        </row>
        <row r="22">
          <cell r="A22" t="str">
            <v>Regiao de Juiz de Fora¹*</v>
          </cell>
          <cell r="B22">
            <v>0</v>
          </cell>
          <cell r="C22">
            <v>0</v>
          </cell>
          <cell r="D22">
            <v>0</v>
          </cell>
          <cell r="E22">
            <v>19.899999999999999</v>
          </cell>
          <cell r="F22">
            <v>0</v>
          </cell>
          <cell r="G22">
            <v>43101</v>
          </cell>
          <cell r="H22"/>
          <cell r="I22"/>
        </row>
        <row r="23">
          <cell r="A23" t="str">
            <v>Regiao de Ouro Preto</v>
          </cell>
          <cell r="B23">
            <v>32.619999999999997</v>
          </cell>
          <cell r="C23">
            <v>0</v>
          </cell>
          <cell r="D23">
            <v>0</v>
          </cell>
          <cell r="E23">
            <v>19.899999999999999</v>
          </cell>
          <cell r="F23">
            <v>0</v>
          </cell>
          <cell r="G23">
            <v>43101</v>
          </cell>
          <cell r="H23"/>
          <cell r="I23"/>
        </row>
        <row r="24">
          <cell r="A24" t="str">
            <v>Regiao de Ouro Preto¹*</v>
          </cell>
          <cell r="B24">
            <v>0</v>
          </cell>
          <cell r="C24">
            <v>0</v>
          </cell>
          <cell r="D24">
            <v>0</v>
          </cell>
          <cell r="E24">
            <v>19.899999999999999</v>
          </cell>
          <cell r="F24">
            <v>0</v>
          </cell>
          <cell r="G24">
            <v>43101</v>
          </cell>
          <cell r="H24"/>
          <cell r="I24"/>
        </row>
        <row r="25">
          <cell r="A25" t="str">
            <v>Regiao de Sao Lourenco</v>
          </cell>
          <cell r="B25">
            <v>33.44</v>
          </cell>
          <cell r="C25">
            <v>0</v>
          </cell>
          <cell r="D25">
            <v>0</v>
          </cell>
          <cell r="E25">
            <v>19.899999999999999</v>
          </cell>
          <cell r="F25">
            <v>0</v>
          </cell>
          <cell r="G25">
            <v>43101</v>
          </cell>
          <cell r="H25"/>
          <cell r="I25"/>
        </row>
        <row r="26">
          <cell r="A26" t="str">
            <v>Regiao de Sao Lourenco¹*</v>
          </cell>
          <cell r="B26">
            <v>0</v>
          </cell>
          <cell r="C26">
            <v>0</v>
          </cell>
          <cell r="D26">
            <v>0</v>
          </cell>
          <cell r="E26">
            <v>19.899999999999999</v>
          </cell>
          <cell r="F26">
            <v>0</v>
          </cell>
          <cell r="G26">
            <v>43101</v>
          </cell>
          <cell r="H26"/>
          <cell r="I26"/>
        </row>
        <row r="27">
          <cell r="A27" t="str">
            <v>Regiao de Teofilo Otoni</v>
          </cell>
          <cell r="B27">
            <v>32.619999999999997</v>
          </cell>
          <cell r="C27">
            <v>0</v>
          </cell>
          <cell r="D27">
            <v>0</v>
          </cell>
          <cell r="E27">
            <v>19.899999999999999</v>
          </cell>
          <cell r="F27">
            <v>0</v>
          </cell>
          <cell r="G27">
            <v>43101</v>
          </cell>
          <cell r="H27"/>
          <cell r="I27"/>
        </row>
        <row r="28">
          <cell r="A28" t="str">
            <v>Regiao de Teofilo Otoni¹*</v>
          </cell>
          <cell r="B28">
            <v>0</v>
          </cell>
          <cell r="C28">
            <v>0</v>
          </cell>
          <cell r="D28">
            <v>0</v>
          </cell>
          <cell r="E28">
            <v>19.899999999999999</v>
          </cell>
          <cell r="F28">
            <v>0</v>
          </cell>
          <cell r="G28">
            <v>43101</v>
          </cell>
          <cell r="H28"/>
          <cell r="I28"/>
        </row>
        <row r="29">
          <cell r="A29" t="str">
            <v>Regiao Uberaba</v>
          </cell>
          <cell r="B29">
            <v>32.619999999999997</v>
          </cell>
          <cell r="C29">
            <v>0</v>
          </cell>
          <cell r="D29">
            <v>0</v>
          </cell>
          <cell r="E29">
            <v>19.899999999999999</v>
          </cell>
          <cell r="F29">
            <v>0</v>
          </cell>
          <cell r="G29">
            <v>43101</v>
          </cell>
          <cell r="H29"/>
          <cell r="I29"/>
        </row>
        <row r="30">
          <cell r="A30" t="str">
            <v>Região Uberaba¹*</v>
          </cell>
          <cell r="B30">
            <v>0</v>
          </cell>
          <cell r="C30">
            <v>0</v>
          </cell>
          <cell r="D30">
            <v>0</v>
          </cell>
          <cell r="E30">
            <v>19.899999999999999</v>
          </cell>
          <cell r="F30">
            <v>0</v>
          </cell>
          <cell r="G30">
            <v>43101</v>
          </cell>
          <cell r="H30"/>
          <cell r="I30"/>
        </row>
        <row r="31">
          <cell r="A31" t="str">
            <v>Sao Lourenco</v>
          </cell>
          <cell r="B31">
            <v>33.44</v>
          </cell>
          <cell r="C31">
            <v>0</v>
          </cell>
          <cell r="D31">
            <v>0</v>
          </cell>
          <cell r="E31">
            <v>19.899999999999999</v>
          </cell>
          <cell r="F31">
            <v>0</v>
          </cell>
          <cell r="G31">
            <v>43101</v>
          </cell>
          <cell r="H31"/>
          <cell r="I31"/>
        </row>
        <row r="32">
          <cell r="A32" t="str">
            <v>SEAC</v>
          </cell>
          <cell r="B32">
            <v>48.58</v>
          </cell>
          <cell r="C32">
            <v>0</v>
          </cell>
          <cell r="D32">
            <v>0</v>
          </cell>
          <cell r="E32">
            <v>19.899999999999999</v>
          </cell>
          <cell r="F32">
            <v>0</v>
          </cell>
          <cell r="G32">
            <v>43101</v>
          </cell>
          <cell r="H32"/>
          <cell r="I32"/>
        </row>
        <row r="33">
          <cell r="A33" t="str">
            <v>SECI</v>
          </cell>
          <cell r="B33">
            <v>32.619999999999997</v>
          </cell>
          <cell r="C33">
            <v>0</v>
          </cell>
          <cell r="D33">
            <v>0</v>
          </cell>
          <cell r="E33">
            <v>19.899999999999999</v>
          </cell>
          <cell r="F33">
            <v>0</v>
          </cell>
          <cell r="G33">
            <v>43101</v>
          </cell>
          <cell r="H33"/>
          <cell r="I33"/>
        </row>
        <row r="34">
          <cell r="A34" t="str">
            <v>Seethur</v>
          </cell>
          <cell r="B34">
            <v>32.619999999999997</v>
          </cell>
          <cell r="C34">
            <v>0</v>
          </cell>
          <cell r="D34">
            <v>0</v>
          </cell>
          <cell r="E34">
            <v>19.899999999999999</v>
          </cell>
          <cell r="F34">
            <v>0</v>
          </cell>
          <cell r="G34">
            <v>43101</v>
          </cell>
          <cell r="H34"/>
          <cell r="I34"/>
        </row>
        <row r="35">
          <cell r="A35" t="str">
            <v>Seethur¹*</v>
          </cell>
          <cell r="B35">
            <v>0</v>
          </cell>
          <cell r="C35">
            <v>0</v>
          </cell>
          <cell r="D35">
            <v>0</v>
          </cell>
          <cell r="E35">
            <v>19.899999999999999</v>
          </cell>
          <cell r="F35">
            <v>0</v>
          </cell>
          <cell r="G35">
            <v>43101</v>
          </cell>
          <cell r="H35"/>
          <cell r="I35"/>
        </row>
        <row r="36">
          <cell r="A36" t="str">
            <v>Sete Lagoas</v>
          </cell>
          <cell r="B36">
            <v>32.619999999999997</v>
          </cell>
          <cell r="C36">
            <v>0</v>
          </cell>
          <cell r="D36">
            <v>0</v>
          </cell>
          <cell r="E36">
            <v>19.899999999999999</v>
          </cell>
          <cell r="F36">
            <v>0</v>
          </cell>
          <cell r="G36">
            <v>43101</v>
          </cell>
          <cell r="H36"/>
          <cell r="I36"/>
        </row>
        <row r="37">
          <cell r="A37" t="str">
            <v>Sethac Norte de Minas</v>
          </cell>
          <cell r="B37">
            <v>32.619999999999997</v>
          </cell>
          <cell r="C37">
            <v>0</v>
          </cell>
          <cell r="D37">
            <v>0</v>
          </cell>
          <cell r="E37">
            <v>19.899999999999999</v>
          </cell>
          <cell r="F37">
            <v>0</v>
          </cell>
          <cell r="G37">
            <v>43101</v>
          </cell>
          <cell r="H37"/>
          <cell r="I37"/>
        </row>
        <row r="38">
          <cell r="A38" t="str">
            <v>Sethac Norte de Minas¹*</v>
          </cell>
          <cell r="B38">
            <v>0</v>
          </cell>
          <cell r="C38">
            <v>0</v>
          </cell>
          <cell r="D38">
            <v>0</v>
          </cell>
          <cell r="E38">
            <v>19.899999999999999</v>
          </cell>
          <cell r="F38">
            <v>0</v>
          </cell>
          <cell r="G38">
            <v>43101</v>
          </cell>
          <cell r="H38"/>
          <cell r="I38"/>
        </row>
        <row r="39">
          <cell r="A39" t="str">
            <v>SETHPC - Pocos de Caldas</v>
          </cell>
          <cell r="B39">
            <v>0</v>
          </cell>
          <cell r="C39">
            <v>0</v>
          </cell>
          <cell r="D39">
            <v>0</v>
          </cell>
          <cell r="E39">
            <v>19.899999999999999</v>
          </cell>
          <cell r="F39">
            <v>0</v>
          </cell>
          <cell r="G39">
            <v>43101</v>
          </cell>
          <cell r="H39"/>
          <cell r="I39"/>
        </row>
        <row r="40">
          <cell r="A40" t="str">
            <v>Sind - Asseio</v>
          </cell>
          <cell r="B40">
            <v>48.58</v>
          </cell>
          <cell r="C40">
            <v>0</v>
          </cell>
          <cell r="D40">
            <v>0</v>
          </cell>
          <cell r="E40">
            <v>19.899999999999999</v>
          </cell>
          <cell r="F40">
            <v>0</v>
          </cell>
          <cell r="G40">
            <v>43101</v>
          </cell>
          <cell r="H40"/>
          <cell r="I40"/>
        </row>
        <row r="41">
          <cell r="A41" t="str">
            <v>Teofilo Otoni</v>
          </cell>
          <cell r="B41">
            <v>32.619999999999997</v>
          </cell>
          <cell r="C41">
            <v>0</v>
          </cell>
          <cell r="D41">
            <v>0</v>
          </cell>
          <cell r="E41">
            <v>19.899999999999999</v>
          </cell>
          <cell r="F41">
            <v>0</v>
          </cell>
          <cell r="G41">
            <v>43101</v>
          </cell>
          <cell r="H41"/>
          <cell r="I41"/>
        </row>
        <row r="42">
          <cell r="A42" t="str">
            <v>Uberaba</v>
          </cell>
          <cell r="B42">
            <v>32.619999999999997</v>
          </cell>
          <cell r="C42">
            <v>0</v>
          </cell>
          <cell r="D42">
            <v>0</v>
          </cell>
          <cell r="E42">
            <v>19.899999999999999</v>
          </cell>
          <cell r="F42">
            <v>0</v>
          </cell>
          <cell r="G42">
            <v>43101</v>
          </cell>
          <cell r="H42"/>
          <cell r="I42"/>
        </row>
        <row r="43">
          <cell r="A43" t="str">
            <v>Uberlandia</v>
          </cell>
          <cell r="B43">
            <v>27.01</v>
          </cell>
          <cell r="C43">
            <v>0</v>
          </cell>
          <cell r="D43">
            <v>0</v>
          </cell>
          <cell r="E43">
            <v>0</v>
          </cell>
          <cell r="F43">
            <v>264.83999999999997</v>
          </cell>
          <cell r="G43">
            <v>43101</v>
          </cell>
          <cell r="H43"/>
          <cell r="I43"/>
        </row>
        <row r="44">
          <cell r="A44" t="str">
            <v>Vespasiano</v>
          </cell>
          <cell r="B44">
            <v>0</v>
          </cell>
          <cell r="C44">
            <v>0</v>
          </cell>
          <cell r="D44">
            <v>0</v>
          </cell>
          <cell r="E44">
            <v>19.899999999999999</v>
          </cell>
          <cell r="F44">
            <v>0</v>
          </cell>
          <cell r="G44">
            <v>43101</v>
          </cell>
          <cell r="H44"/>
          <cell r="I44"/>
        </row>
        <row r="45">
          <cell r="A45" t="str">
            <v>Vicosa e Regiao</v>
          </cell>
          <cell r="B45">
            <v>32.619999999999997</v>
          </cell>
          <cell r="C45">
            <v>0</v>
          </cell>
          <cell r="D45">
            <v>0</v>
          </cell>
          <cell r="E45">
            <v>19.899999999999999</v>
          </cell>
          <cell r="F45">
            <v>0</v>
          </cell>
          <cell r="G45">
            <v>43101</v>
          </cell>
          <cell r="H45"/>
          <cell r="I45"/>
        </row>
        <row r="47">
          <cell r="A47" t="str">
            <v>SEGURO DE VIDA</v>
          </cell>
          <cell r="B47"/>
        </row>
        <row r="48">
          <cell r="A48" t="str">
            <v>VALOR POR POSTO (R$)</v>
          </cell>
          <cell r="B48">
            <v>4.72</v>
          </cell>
        </row>
        <row r="50">
          <cell r="A50" t="str">
            <v>DESPESA DE VIAGEM</v>
          </cell>
          <cell r="B50"/>
          <cell r="C50"/>
          <cell r="D50"/>
        </row>
        <row r="51">
          <cell r="A51" t="str">
            <v>DESCRIÇÃO</v>
          </cell>
          <cell r="B51" t="str">
            <v>VALOR TOTAL</v>
          </cell>
          <cell r="C51" t="str">
            <v>QUANT.</v>
          </cell>
          <cell r="D51" t="str">
            <v>VALOR UNIT.</v>
          </cell>
        </row>
        <row r="52">
          <cell r="A52" t="str">
            <v>Despesa de Viagem Limpeza Geral</v>
          </cell>
          <cell r="B52">
            <v>845.77</v>
          </cell>
          <cell r="C52">
            <v>83</v>
          </cell>
          <cell r="D52">
            <v>10.19</v>
          </cell>
        </row>
        <row r="54">
          <cell r="A54" t="str">
            <v>SALÁRIO MÍNIMO VIGENTE</v>
          </cell>
          <cell r="B54"/>
        </row>
        <row r="55">
          <cell r="A55" t="str">
            <v>VALOR</v>
          </cell>
          <cell r="B55">
            <v>954</v>
          </cell>
        </row>
      </sheetData>
      <sheetData sheetId="9">
        <row r="10">
          <cell r="A10" t="str">
            <v>MÓDULO 1 - COMPOSIÇÃO DA REMUNERAÇÃO</v>
          </cell>
        </row>
        <row r="13">
          <cell r="B13" t="str">
            <v>Salário Base</v>
          </cell>
        </row>
        <row r="14">
          <cell r="B14" t="str">
            <v xml:space="preserve">Adicional Periculosidade </v>
          </cell>
        </row>
        <row r="15">
          <cell r="B15" t="str">
            <v>Adicional Insalubridade</v>
          </cell>
        </row>
        <row r="16">
          <cell r="B16" t="str">
            <v>Adicional Noturno</v>
          </cell>
        </row>
        <row r="17">
          <cell r="B17" t="str">
            <v>Adicional de Hora Noturna Reduzida</v>
          </cell>
        </row>
        <row r="18">
          <cell r="B18" t="str">
            <v>Intervalo Intrajornada</v>
          </cell>
        </row>
        <row r="19">
          <cell r="B19" t="str">
            <v>Feriado Nacional - Súmula 444/2012 - TST</v>
          </cell>
        </row>
        <row r="20">
          <cell r="B20" t="str">
            <v>Adicional de Acúmulo de função</v>
          </cell>
          <cell r="D20">
            <v>0.12</v>
          </cell>
        </row>
        <row r="21">
          <cell r="A21" t="str">
            <v>Total do Módulo 1</v>
          </cell>
        </row>
        <row r="23">
          <cell r="A23" t="str">
            <v>MÓDULO 2 – ENCARGOS E BENEFÍCIOS MENSAIS E DIÁRIOS</v>
          </cell>
        </row>
        <row r="25">
          <cell r="B25" t="str">
            <v>Submódulo 2.1 - Encargos Previdenciários, FGTS e Outras Contribuições</v>
          </cell>
        </row>
        <row r="26">
          <cell r="B26" t="str">
            <v>INSS</v>
          </cell>
          <cell r="D26">
            <v>0.2</v>
          </cell>
        </row>
        <row r="27">
          <cell r="B27" t="str">
            <v>SESI OU SENAC</v>
          </cell>
          <cell r="D27">
            <v>1.4999999999999999E-2</v>
          </cell>
        </row>
        <row r="28">
          <cell r="B28" t="str">
            <v>SENAI OU SENAC</v>
          </cell>
          <cell r="D28">
            <v>0.01</v>
          </cell>
        </row>
        <row r="29">
          <cell r="B29" t="str">
            <v>INCRA</v>
          </cell>
          <cell r="D29">
            <v>2E-3</v>
          </cell>
        </row>
        <row r="30">
          <cell r="B30" t="str">
            <v>Salário Educação</v>
          </cell>
          <cell r="D30">
            <v>2.5000000000000001E-2</v>
          </cell>
        </row>
        <row r="31">
          <cell r="B31" t="str">
            <v>FGTS</v>
          </cell>
          <cell r="D31">
            <v>0.08</v>
          </cell>
        </row>
        <row r="32">
          <cell r="B32" t="str">
            <v>RAT</v>
          </cell>
          <cell r="D32">
            <v>0.03</v>
          </cell>
        </row>
        <row r="33">
          <cell r="B33" t="str">
            <v>SEBRAE</v>
          </cell>
          <cell r="D33">
            <v>6.0000000000000001E-3</v>
          </cell>
        </row>
        <row r="34">
          <cell r="A34" t="str">
            <v>Total do Submódulo 2.1</v>
          </cell>
          <cell r="D34">
            <v>0.3680000000000001</v>
          </cell>
        </row>
        <row r="36">
          <cell r="B36" t="str">
            <v>Submódulo 2.2 - 13º Salário, Férias e Adicional de Férias</v>
          </cell>
        </row>
        <row r="37">
          <cell r="B37" t="str">
            <v>13º salário (titular)</v>
          </cell>
          <cell r="D37">
            <v>8.3333333333333329E-2</v>
          </cell>
        </row>
        <row r="38">
          <cell r="B38" t="str">
            <v>Férias e Adicional de Férias (titular)</v>
          </cell>
          <cell r="D38">
            <v>0.1111</v>
          </cell>
        </row>
        <row r="40">
          <cell r="B40" t="str">
            <v>Incidência do Submódulo 2.1 sobre 13º Salário, Férias e Adicional de Férias</v>
          </cell>
          <cell r="D40">
            <v>7.1551466666666688E-2</v>
          </cell>
        </row>
        <row r="41">
          <cell r="A41" t="str">
            <v>Total do Submódulo 2.2</v>
          </cell>
          <cell r="D41">
            <v>0.26598480000000002</v>
          </cell>
        </row>
        <row r="43">
          <cell r="B43" t="str">
            <v>Submódulo 2.3 - Benefícios Mensais e Diários</v>
          </cell>
        </row>
        <row r="44">
          <cell r="B44" t="str">
            <v>Vale - Transporte (Descontada parcela do empregado)</v>
          </cell>
        </row>
        <row r="45">
          <cell r="B45" t="str">
            <v>Vale - Alimentação (Descontada parcela do empregado)</v>
          </cell>
        </row>
        <row r="46">
          <cell r="B46" t="str">
            <v>Cesta Básica</v>
          </cell>
        </row>
        <row r="47">
          <cell r="B47" t="str">
            <v>PAF</v>
          </cell>
        </row>
        <row r="48">
          <cell r="B48" t="str">
            <v>PQM</v>
          </cell>
        </row>
        <row r="49">
          <cell r="B49" t="str">
            <v>PAT</v>
          </cell>
        </row>
        <row r="50">
          <cell r="B50" t="str">
            <v>Seguro de Vida</v>
          </cell>
        </row>
        <row r="51">
          <cell r="B51" t="str">
            <v>Despesas de Viagem</v>
          </cell>
        </row>
        <row r="52">
          <cell r="A52" t="str">
            <v>Total do Submódulo 2.3</v>
          </cell>
        </row>
        <row r="58">
          <cell r="A58" t="str">
            <v>Total do Módulo 2</v>
          </cell>
        </row>
        <row r="60">
          <cell r="A60" t="str">
            <v>MÓDULO 3 – PROVISÃO PARA RESCISÃO</v>
          </cell>
        </row>
        <row r="63">
          <cell r="B63" t="str">
            <v>Aviso Prévio Indenizado (API) e Reflexo do Aviso Prévio Indenizado</v>
          </cell>
          <cell r="D63">
            <v>5.0183256172839511E-3</v>
          </cell>
        </row>
        <row r="64">
          <cell r="B64" t="str">
            <v>Incidência do FGTS sobre API e Reflexo do API</v>
          </cell>
          <cell r="D64">
            <v>4.0146604938271608E-4</v>
          </cell>
        </row>
        <row r="65">
          <cell r="B65" t="str">
            <v>Multa do FGTS e Contribuição Social sobre o Aviso Prévio Indenizado</v>
          </cell>
          <cell r="D65">
            <v>2.0073302469135804E-4</v>
          </cell>
        </row>
        <row r="66">
          <cell r="B66" t="str">
            <v>Aviso Prévio Trabalhado - APT</v>
          </cell>
          <cell r="D66">
            <v>3.5000000000000005E-3</v>
          </cell>
        </row>
        <row r="67">
          <cell r="B67" t="str">
            <v>Incidência dos encargos do submódulo 2.1 sobre Aviso Prévio Trabalhado</v>
          </cell>
          <cell r="D67">
            <v>1.2880000000000005E-3</v>
          </cell>
        </row>
        <row r="68">
          <cell r="B68" t="str">
            <v>Multa do FGTS e Contribuição Social - Rescisão sem Justa Causa</v>
          </cell>
          <cell r="D68">
            <v>4.2999999999999997E-2</v>
          </cell>
        </row>
        <row r="69">
          <cell r="B69" t="str">
            <v>Indenização Adicional (Art. 9º da Lei nº 7.238/84)</v>
          </cell>
          <cell r="D69">
            <v>1.6666666666666668E-3</v>
          </cell>
        </row>
        <row r="70">
          <cell r="A70" t="str">
            <v>Total do Módulo 3</v>
          </cell>
          <cell r="D70">
            <v>5.5075191358024689E-2</v>
          </cell>
        </row>
        <row r="72">
          <cell r="A72" t="str">
            <v>MÓDULO 4 – CUSTO DE REPOSIÇÃO DO PROFISSIONAL AUSENTE</v>
          </cell>
        </row>
        <row r="74">
          <cell r="B74" t="str">
            <v>Submódulo 4.1 - Ausências Legais</v>
          </cell>
        </row>
        <row r="75">
          <cell r="B75" t="str">
            <v>Ausência por Doença</v>
          </cell>
          <cell r="D75">
            <v>1.3888888888888888E-2</v>
          </cell>
        </row>
        <row r="76">
          <cell r="B76" t="str">
            <v>Ausências Legais</v>
          </cell>
          <cell r="D76">
            <v>8.2222222222222228E-3</v>
          </cell>
        </row>
        <row r="77">
          <cell r="B77" t="str">
            <v>Licença Paternidade</v>
          </cell>
          <cell r="D77">
            <v>2.0833333333333332E-4</v>
          </cell>
        </row>
        <row r="78">
          <cell r="B78" t="str">
            <v>Ausência por Acidente de Trabalho</v>
          </cell>
          <cell r="D78">
            <v>3.3333333333333335E-3</v>
          </cell>
        </row>
        <row r="79">
          <cell r="B79" t="str">
            <v>Férias, Adicional de Férias e 13º  com empregada em gozo de Licença Maternidade</v>
          </cell>
          <cell r="D79">
            <v>1.2962962962962963E-3</v>
          </cell>
        </row>
        <row r="80">
          <cell r="B80" t="str">
            <v>Incidência do Submódulo 2.1 sobre Ausências Legais</v>
          </cell>
          <cell r="D80">
            <v>9.9172592592592611E-3</v>
          </cell>
        </row>
        <row r="81">
          <cell r="A81" t="str">
            <v>Total do Submódulo 4.1</v>
          </cell>
          <cell r="D81">
            <v>3.6866333333333334E-2</v>
          </cell>
        </row>
        <row r="83">
          <cell r="B83" t="str">
            <v>Submódulo 4.2 - Intrajornada</v>
          </cell>
        </row>
        <row r="84">
          <cell r="B84" t="str">
            <v>Intervalo para Repouso ou Alimentação</v>
          </cell>
          <cell r="D84">
            <v>0</v>
          </cell>
        </row>
        <row r="85">
          <cell r="A85" t="str">
            <v>Total do Submódulo 4.2</v>
          </cell>
          <cell r="D85">
            <v>0</v>
          </cell>
        </row>
        <row r="90">
          <cell r="A90" t="str">
            <v>Total do Módulo 4</v>
          </cell>
          <cell r="D90">
            <v>3.6866333333333334E-2</v>
          </cell>
        </row>
        <row r="92">
          <cell r="A92" t="str">
            <v>MÓDULO 5 – INSUMOS DIVERSOS</v>
          </cell>
        </row>
        <row r="95">
          <cell r="B95" t="str">
            <v>Uniformes e EPIs</v>
          </cell>
        </row>
        <row r="96">
          <cell r="B96" t="str">
            <v>Materiais de Consumo</v>
          </cell>
        </row>
        <row r="97">
          <cell r="B97" t="str">
            <v>Máquinas e Equipamentos (depreciação)</v>
          </cell>
        </row>
        <row r="98">
          <cell r="B98" t="str">
            <v>Produtos de Limpeza e Materiais de Higiene Pessoal</v>
          </cell>
        </row>
        <row r="99">
          <cell r="B99" t="str">
            <v>Outros (especificar)</v>
          </cell>
        </row>
        <row r="100">
          <cell r="A100" t="str">
            <v>Total do Módulo 5</v>
          </cell>
        </row>
        <row r="102">
          <cell r="A102" t="str">
            <v>MÓDULO 6 – CUSTOS INDIRETOS, TRIBUTOS E LUCRO</v>
          </cell>
        </row>
        <row r="105">
          <cell r="B105" t="str">
            <v>Custos Indiretos</v>
          </cell>
          <cell r="C105">
            <v>168.33053012889113</v>
          </cell>
        </row>
        <row r="106">
          <cell r="B106" t="str">
            <v>Lucro</v>
          </cell>
          <cell r="C106">
            <v>118.95357462441643</v>
          </cell>
        </row>
        <row r="108">
          <cell r="C108">
            <v>7.6</v>
          </cell>
        </row>
        <row r="109">
          <cell r="C109">
            <v>1.65</v>
          </cell>
        </row>
        <row r="110">
          <cell r="B110" t="str">
            <v>ISS</v>
          </cell>
        </row>
        <row r="112">
          <cell r="A112" t="str">
            <v>Total do Módulo 6</v>
          </cell>
        </row>
      </sheetData>
      <sheetData sheetId="10"/>
      <sheetData sheetId="11">
        <row r="172">
          <cell r="BM172">
            <v>9594840.2173467949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 Jardinagem"/>
      <sheetName val="Uniforme Apoio"/>
      <sheetName val="ISS"/>
      <sheetName val="VT"/>
      <sheetName val="CCT"/>
      <sheetName val="PARAMETROS"/>
      <sheetName val="BASE DE DADOS"/>
      <sheetName val="RESUMO CATEGORIA"/>
      <sheetName val="RESUMO GERAL APOIO"/>
      <sheetName val="RESUMO  ABRE CAMPO"/>
      <sheetName val="Abre Campo - Porteiro 220h"/>
      <sheetName val="RESUMO  ALMENARA"/>
      <sheetName val="Almenara - Porteiro 220h"/>
      <sheetName val="RESUMO ARAGUARI"/>
      <sheetName val="Araguari -Contínuo - 220h"/>
      <sheetName val="Araguari - Recepcionista- 220h"/>
      <sheetName val="RESUMO ARAXA"/>
      <sheetName val="Araxa - Motorista - 220h PGJ"/>
      <sheetName val="Araxa- Recepcionista- 150h"/>
      <sheetName val="Araxa- Recepcionista- 220h"/>
      <sheetName val="RESUMO ARCOS"/>
      <sheetName val="Arcos- Recepcionista- 220h"/>
      <sheetName val="RESUMO ARINOS"/>
      <sheetName val="Arinos - Porteiro 220h"/>
      <sheetName val="RESUMO BARBACENA"/>
      <sheetName val="Barbacena- Motorista - 220h PGJ"/>
      <sheetName val="RESUMO  BELO HORIZONTE"/>
      <sheetName val="BH - Almoxarife - 220h"/>
      <sheetName val="BH - Ascensorista - 150h"/>
      <sheetName val="BH - Aux. Arquivo I - 220h"/>
      <sheetName val="BH - Aux. Arquivo II- 150h"/>
      <sheetName val="BH - Aux. Cadastro Exp. - 220h"/>
      <sheetName val="BH - Aux. Maut. Predial. - 220h"/>
      <sheetName val="BH - Bombeiro Hidr. - 220h"/>
      <sheetName val="BH - Carregador - 220h"/>
      <sheetName val="BH - Contínuo - 220h"/>
      <sheetName val="BH - Copeiro - 220h"/>
      <sheetName val="BH - Cozinheiro - 220h"/>
      <sheetName val="BH - Digitador - 150h"/>
      <sheetName val="BH - Eletricista - 220h"/>
      <sheetName val="BH - Fotógrafo - 150h"/>
      <sheetName val="BH - Garçon - 220h"/>
      <sheetName val="BH - Jardineiro - 220h"/>
      <sheetName val="BH - Lavador de Veíc - 220h"/>
      <sheetName val="BH - Manobrista - 220h"/>
      <sheetName val="BH - Marceneiro - 220h"/>
      <sheetName val="BH - Motorista - 220h - PGJ"/>
      <sheetName val="BH - Motorista - 220h-FEPDC"/>
      <sheetName val="BH - Oper. Maq. Reprog. - 220h"/>
      <sheetName val="BH - Pedreiro - 220h"/>
      <sheetName val="BH - Pintor - 220h"/>
      <sheetName val="BH - Porteiro 12x36 Diurno"/>
      <sheetName val="BH - Porteiro 12x36 Noturno"/>
      <sheetName val="BH - Porteiro-220h"/>
      <sheetName val="BH - Recepcionista - 150h"/>
      <sheetName val="BH - Recepcionista - 220h"/>
      <sheetName val="BH -Sup. Manut. Veíc I - 220h"/>
      <sheetName val="BH -Sup. Manut. Veíc II - 220h"/>
      <sheetName val="BH -Tec. Oper. Audio Vid-220h"/>
      <sheetName val="BH -Tec. Mant.Elet. I-220h"/>
      <sheetName val="BH -Tec. Mant.Elet. II- 220h"/>
      <sheetName val="BH -Tec. Mant.Elet. III- 150h"/>
      <sheetName val="BH -Tec. Mant.Elet.IV- 220h"/>
      <sheetName val="BH -Telefonista- 150h"/>
      <sheetName val="RESUMO BETIM"/>
      <sheetName val="Betim-Motorista -220h-PGJ"/>
      <sheetName val="Betim - Recepcionista - 150h"/>
      <sheetName val="Betim - Recepcionista - 220h"/>
      <sheetName val="RESUMO BOA ESPERANÇA"/>
      <sheetName val="Boa Esperança- Contínuo - 220h"/>
      <sheetName val="RESUMO BOM DESPACHO"/>
      <sheetName val="Bom Despacho- Contínuo - 220h"/>
      <sheetName val="RESUMO CAETE"/>
      <sheetName val="Caete- Contínuo - 220h"/>
      <sheetName val="RESUMO CANAPOLIS"/>
      <sheetName val="Canapolis - Contínuo - 220h"/>
      <sheetName val="RESUMO CARANGOLA"/>
      <sheetName val="Carangola- Contínuo - 220h"/>
      <sheetName val="RESUMO CARATINGA"/>
      <sheetName val="Caratinga- Contínuo - 220h"/>
      <sheetName val="Caratinga- Motorista - PGJ"/>
      <sheetName val="RESUMO CONGONHAS"/>
      <sheetName val="Congonhas-Porteiro12x36Noturno"/>
      <sheetName val="Congonhas - Porteiro-220h"/>
      <sheetName val="RESUMO CONSELHEIRO LAFAIETE"/>
      <sheetName val="Consel. Lafaete- Motorista-PGJ"/>
      <sheetName val="Cons. Lafaiete-Port.12x36Diurno"/>
      <sheetName val="Cons. Lafaete Port.12x36Noturno"/>
      <sheetName val="Cons.Lafaiete-Recepcionista220h"/>
      <sheetName val="RESUMO CONSELHEIRO PENA"/>
      <sheetName val="Cons. Pena - Porteiro-220h"/>
      <sheetName val="RESUMO CONTAGEM"/>
      <sheetName val="Contagem- Contínuo - 220h"/>
      <sheetName val="Contagem - Copeiro - 220h"/>
      <sheetName val="Contagem- Motorista-PGJ"/>
      <sheetName val="Contagem- Motorista-FEPDC"/>
      <sheetName val="Contagem-Recepcionista- 220h"/>
      <sheetName val="RESUMO CORONEL FABRICIANO"/>
      <sheetName val="Coronel Fabric.-Contínuo - 220h"/>
      <sheetName val="RESUMO DIAMANTINA"/>
      <sheetName val="Diamantina- Motorista- PGJ"/>
      <sheetName val="Diamantina-Port.12x36Diurno"/>
      <sheetName val="Diamantina- Port.12x36Noturno"/>
      <sheetName val="RESUMO DIVINOPOLIS"/>
      <sheetName val="Divinópolis- Motorista-PGJ"/>
      <sheetName val="Divinopolis- Motorista-FEPDC"/>
      <sheetName val="Divinopolis- Recepcionista-150h"/>
      <sheetName val="Divinopolis-Recepcionista-220h"/>
      <sheetName val="RESUMO GOV. VALADARES"/>
      <sheetName val="Gov. Valadares- Contínuo - 220h"/>
      <sheetName val="Gov. Valadares- Motorista- PGJ"/>
      <sheetName val="Gov. Valadares - Porteiro-220h"/>
      <sheetName val="Gov.Valadares-Port.12x36Noturno"/>
      <sheetName val="RESUMO IBIA"/>
      <sheetName val="IBIA - Porteiro-220h"/>
      <sheetName val="RESUMO IBIRITE"/>
      <sheetName val="Ibirite-Port.12x36Diurno"/>
      <sheetName val="Ibirite-Port.12x36Noturno"/>
      <sheetName val="RESUMO IPATINGA"/>
      <sheetName val="Ipatinga- Motorista-PGJ"/>
      <sheetName val="Ipatinga- Recepcionista- 150h"/>
      <sheetName val="Ipatinga-Recepcionista-220h"/>
      <sheetName val="RESUMO ITABIRA"/>
      <sheetName val="Itabira-Port.12x36Diurno"/>
      <sheetName val="Itabira-Port.12x36Noturno"/>
      <sheetName val="RESUMO ITAJUBA"/>
      <sheetName val="Itajuba - Porteiro-220h"/>
      <sheetName val="RESUMO ITAMBACURI"/>
      <sheetName val="Itambacuri - Digitador - 150h"/>
      <sheetName val="RESUMO ITAUNA"/>
      <sheetName val="Itauna - Porteiro-220h"/>
      <sheetName val="Itauna-Recepcionista-220h"/>
      <sheetName val="RESUMO ITUIUTABA"/>
      <sheetName val="Ituiutaba- Motorista-PGJ"/>
      <sheetName val="Ituiutaba - Porteiro-220h"/>
      <sheetName val="RESUMO JANAUBA"/>
      <sheetName val="Janauba- Contínuo - 220h"/>
      <sheetName val="Janauba - Porteiro-220h"/>
      <sheetName val="RESUMO JANUARIA"/>
      <sheetName val="Jauaria - Porteiro-220h"/>
      <sheetName val="RESUMO JUIZ DE FORA"/>
      <sheetName val="Juiz de Fora - Contínuo - 220h"/>
      <sheetName val="Juiz de Fora- Motorista-PGJ"/>
      <sheetName val="Juiz de Fora- Motorista-FEPDC"/>
      <sheetName val="RESUMO LAVRAS"/>
      <sheetName val="Lavras - Contínuo - 220h"/>
      <sheetName val="Lavras- Motorista-PGJ"/>
      <sheetName val="Lavras - Porteiro-220h"/>
      <sheetName val="Lavras-Recepcionista-220h"/>
      <sheetName val="Lavras-Recepcionista-150h"/>
      <sheetName val="RESUMO MACHADO"/>
      <sheetName val="Machado - Digitador - 150h"/>
      <sheetName val="Machado - Porteiro-220h"/>
      <sheetName val="RESUMO MANGA"/>
      <sheetName val="Manga-Port.12x36Diurno"/>
      <sheetName val="Manga-Port.12x36Noturno"/>
      <sheetName val="RESUMO MANTENA"/>
      <sheetName val="Mantena-Contínuo -220h"/>
      <sheetName val="RESUMO MATOZINHOS"/>
      <sheetName val="Matozinhos- Recepcionista-150h"/>
      <sheetName val="RESUMO MIRAI"/>
      <sheetName val="Mirai - Porteiro-220h"/>
      <sheetName val="RESUMO MONTE AZUL"/>
      <sheetName val="Monte Azul-Contínuo -220h"/>
      <sheetName val="RESUMO MONTES CLAROS"/>
      <sheetName val="Montes Claro-Contínuo -220h"/>
      <sheetName val="Montes Claros- Motorista- PGJ"/>
      <sheetName val="Montes Claros-Port.12x36Diurno"/>
      <sheetName val="Montes Claros-Port.12x36Noturno"/>
      <sheetName val="RESUMO NOVA LIMA"/>
      <sheetName val="Nova Lima - Digitador - 150h"/>
      <sheetName val="Nova Lima- Motorista- PGJ"/>
      <sheetName val="Nova Lima-Port.12x36Diurno"/>
      <sheetName val="Nova Lima-Port.12x36Noturno"/>
      <sheetName val="Nova Lima- Recepcionista-150h"/>
      <sheetName val="RESUMO NOVA PONTE"/>
      <sheetName val="Nova Ponte-Recepcionista-220h"/>
      <sheetName val="RESUMO NOVA SERRANA"/>
      <sheetName val="Nova Serrana-Contínuo -220h"/>
      <sheetName val="Nova Serrana-Recepcionista-220h"/>
      <sheetName val="RESUMO OLIVEIRA"/>
      <sheetName val="Oliveira-Recepcionista- 220h"/>
      <sheetName val="RESUMO OURO PRETO"/>
      <sheetName val="Ouro Preto - Porteiro-220h"/>
      <sheetName val="RESUMO PASSOS"/>
      <sheetName val="Passos- Motorista-PGJ"/>
      <sheetName val="Passos - Porteiro-220h"/>
      <sheetName val="Passos-Recepcionista-220h"/>
      <sheetName val="RESUMO PATOS DE MINAS"/>
      <sheetName val="Patos de Minas - Motorista-PGJ"/>
      <sheetName val="RESUMO PEDRO LEOPOLDO"/>
      <sheetName val="Pedro Leopol-Recepcionista-220h"/>
      <sheetName val="RESUMO PITANGUI"/>
      <sheetName val="Pitangui- Recepcionista-150h"/>
      <sheetName val="RESUMO POÇOS DE CALDAS"/>
      <sheetName val="Poços de Caldas- Motorista-PGJ"/>
      <sheetName val="Poços de Caldas-Motorista-FEPDC"/>
      <sheetName val="RESUMO PONTE NOVA"/>
      <sheetName val="Ponte Nova-Port.12x36Noturno"/>
      <sheetName val="Ponte Nova - Porteiro-220h"/>
      <sheetName val="RESUMO POUSO ALEGRE"/>
      <sheetName val="Pouso Alegre- Motorista- PGJ"/>
      <sheetName val="Pouso Alegre-Motorista-FEPDC"/>
      <sheetName val="Pouso Alegre - Porteiro-220h"/>
      <sheetName val="RESUMO RIB. DAS NEVES"/>
      <sheetName val="Rib. das Neves-Contínuo -220h"/>
      <sheetName val="Rib. das Neves- Motorista-PGJ"/>
      <sheetName val="Rib.dasNeves-Recepcionista-220h"/>
      <sheetName val="RESUMO SALINAS"/>
      <sheetName val="Salinas - Porteiro-220h"/>
      <sheetName val="RESUMO SANTA LUZIA"/>
      <sheetName val="Santa Luzia - Motorista-PGJ"/>
      <sheetName val="RESUMO SANTO ANT. DO MONTE"/>
      <sheetName val="SantoAnt.Monte  - Porteiro-220h"/>
      <sheetName val="RESUMO SANTOS DUMONT"/>
      <sheetName val="Santos Dumont-Contínuo -220h"/>
      <sheetName val="RESUMO SAO FRANCISCO"/>
      <sheetName val="Sao Francisco  - Porteiro-220h"/>
      <sheetName val="RESUMO SAO JOAO DA PONTE"/>
      <sheetName val="SaoJoaodaPonte- Porteiro-220h"/>
      <sheetName val="RESUMO SAO JOAO DEL REI"/>
      <sheetName val="SaoJoaoDelRei- Contínuo-220h"/>
      <sheetName val="SaoJoaoDelRei- Motorista-PGJ"/>
      <sheetName val="SaoJoaoDelRei-Port.12x36Diurno"/>
      <sheetName val="SaoJoaoDelRei-Port.12x36Noturno"/>
      <sheetName val="RESUMO SAO LOURENÇO"/>
      <sheetName val="Sao Lourenço-Port.12x36Diurno"/>
      <sheetName val="Sao Lourenço-Port.12x36Noturno"/>
      <sheetName val="RESUMO SAO SEBASTIAO DO PARAISO"/>
      <sheetName val="Sao Seb.doPariso- Porteiro-220h"/>
      <sheetName val="RESUMO SETE LAGOAS"/>
      <sheetName val="Sete Lagoas -Contínuo 220h"/>
      <sheetName val="Sete Lagoas- Motorista-PGJ"/>
      <sheetName val="Sete Lagoas-Port.12x36Diurno"/>
      <sheetName val="Sete Lagoas-Port.12x36Noturno"/>
      <sheetName val="RESUMO TEOFILO OTONI"/>
      <sheetName val="Teofilo Otoni- Motorista-PGJ"/>
      <sheetName val="Teofilo Otoni- Motorista-FEPDC"/>
      <sheetName val="Teof. Otoni -Port.12x36Diurno"/>
      <sheetName val="Teof.Otoni-Port.12x36Noturno"/>
      <sheetName val="RESUMO TUPACIGUARA"/>
      <sheetName val="Tupaciguara-Contínuo -220h"/>
      <sheetName val="RESUMO UBA"/>
      <sheetName val="Uba- Motorista-PGJ"/>
      <sheetName val="Uba  - Porteiro-220h"/>
      <sheetName val="RESUMO UBERABA"/>
      <sheetName val="Uberaba - Digitador - 150h"/>
      <sheetName val="Uberaba - Motorista-PGJ"/>
      <sheetName val="Uberaba- Porteiro-220h"/>
      <sheetName val="Uberaba-Recepcionista-220h"/>
      <sheetName val="RESUMO UBERLANDIA"/>
      <sheetName val="Uberlandia - Digitador - 150h"/>
      <sheetName val="Uberlandia - Motorista-PGJ"/>
      <sheetName val="Uberlandia - Motorista-FEPDC"/>
      <sheetName val="Uberlandia- Porteiro-220h"/>
      <sheetName val="Uberlandia-Recepcionista-150h"/>
      <sheetName val="Uberlandia-Recepcionista-220h"/>
      <sheetName val="Uberlandia -Telefonista- 150h"/>
      <sheetName val="RESUMO VESPASIANO"/>
      <sheetName val="Vespasiano - Motorista-PGJ"/>
      <sheetName val="Vespasiano-Port.12x36Diurno"/>
      <sheetName val="Vespasiano-Port.12x36Noturno"/>
      <sheetName val="Vespasiano Recepcionista - 150h"/>
      <sheetName val="RESUMO VICOSA"/>
      <sheetName val="Vicosa  - Porteiro-220h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 xml:space="preserve">PARÂMETROS PARA COMPOSIÇÃO DOS CUSTOS </v>
          </cell>
          <cell r="B2"/>
          <cell r="C2"/>
          <cell r="D2"/>
          <cell r="E2"/>
          <cell r="F2"/>
          <cell r="G2"/>
          <cell r="H2"/>
          <cell r="I2"/>
        </row>
        <row r="3">
          <cell r="A3" t="str">
            <v xml:space="preserve">CCT </v>
          </cell>
          <cell r="B3" t="str">
            <v>PAF</v>
          </cell>
          <cell r="C3" t="str">
            <v>PQM</v>
          </cell>
          <cell r="D3" t="str">
            <v>PAT</v>
          </cell>
          <cell r="E3" t="str">
            <v>VA</v>
          </cell>
          <cell r="F3" t="str">
            <v>CESTA BÁSICA</v>
          </cell>
          <cell r="G3" t="str">
            <v>ANO DA CCT</v>
          </cell>
          <cell r="H3" t="str">
            <v>Nº DE PEDIDO DA CCT</v>
          </cell>
          <cell r="I3" t="str">
            <v>TERMO ADITIVO  ALTERAÇÃO DA CCT</v>
          </cell>
        </row>
        <row r="4">
          <cell r="A4" t="str">
            <v>Alto Paranaiba</v>
          </cell>
          <cell r="B4">
            <v>27.01</v>
          </cell>
          <cell r="C4">
            <v>0</v>
          </cell>
          <cell r="D4">
            <v>0</v>
          </cell>
          <cell r="E4">
            <v>0</v>
          </cell>
          <cell r="F4">
            <v>264.83999999999997</v>
          </cell>
          <cell r="G4">
            <v>43101</v>
          </cell>
          <cell r="H4"/>
          <cell r="I4"/>
        </row>
        <row r="5">
          <cell r="A5" t="str">
            <v>Araxa</v>
          </cell>
          <cell r="B5">
            <v>36.92</v>
          </cell>
          <cell r="C5">
            <v>0</v>
          </cell>
          <cell r="D5">
            <v>0</v>
          </cell>
          <cell r="E5">
            <v>19.899999999999999</v>
          </cell>
          <cell r="F5">
            <v>0</v>
          </cell>
          <cell r="G5">
            <v>43101</v>
          </cell>
          <cell r="H5"/>
          <cell r="I5"/>
        </row>
        <row r="6">
          <cell r="A6" t="str">
            <v>Cataguases</v>
          </cell>
          <cell r="B6">
            <v>35.89</v>
          </cell>
          <cell r="C6">
            <v>0</v>
          </cell>
          <cell r="D6">
            <v>0</v>
          </cell>
          <cell r="E6">
            <v>19.899999999999999</v>
          </cell>
          <cell r="F6">
            <v>0</v>
          </cell>
          <cell r="G6">
            <v>43101</v>
          </cell>
          <cell r="H6"/>
          <cell r="I6"/>
        </row>
        <row r="7">
          <cell r="A7" t="str">
            <v>CCT Rodoviarios de Belo Horizonte e RMBH + SEAC-MG</v>
          </cell>
          <cell r="B7">
            <v>0</v>
          </cell>
          <cell r="C7">
            <v>0</v>
          </cell>
          <cell r="D7">
            <v>0</v>
          </cell>
          <cell r="E7">
            <v>16.27</v>
          </cell>
          <cell r="F7">
            <v>0</v>
          </cell>
          <cell r="G7">
            <v>42736</v>
          </cell>
          <cell r="H7"/>
          <cell r="I7"/>
        </row>
        <row r="8">
          <cell r="A8" t="str">
            <v>Curvelo</v>
          </cell>
          <cell r="B8">
            <v>32.54</v>
          </cell>
          <cell r="C8">
            <v>0</v>
          </cell>
          <cell r="D8">
            <v>0</v>
          </cell>
          <cell r="E8">
            <v>19.899999999999999</v>
          </cell>
          <cell r="F8">
            <v>0</v>
          </cell>
          <cell r="G8">
            <v>43101</v>
          </cell>
          <cell r="H8"/>
          <cell r="I8"/>
        </row>
        <row r="9">
          <cell r="A9" t="str">
            <v>Divinopolis</v>
          </cell>
          <cell r="B9">
            <v>32.619999999999997</v>
          </cell>
          <cell r="C9">
            <v>0</v>
          </cell>
          <cell r="D9">
            <v>0</v>
          </cell>
          <cell r="E9">
            <v>19.899999999999999</v>
          </cell>
          <cell r="F9">
            <v>0</v>
          </cell>
          <cell r="G9">
            <v>43101</v>
          </cell>
          <cell r="H9"/>
          <cell r="I9"/>
        </row>
        <row r="10">
          <cell r="A10" t="str">
            <v>Fethemg Interior</v>
          </cell>
          <cell r="B10">
            <v>0</v>
          </cell>
          <cell r="C10">
            <v>9.84</v>
          </cell>
          <cell r="D10">
            <v>0</v>
          </cell>
          <cell r="E10">
            <v>19.899999999999999</v>
          </cell>
          <cell r="F10">
            <v>0</v>
          </cell>
          <cell r="G10">
            <v>43101</v>
          </cell>
          <cell r="H10"/>
          <cell r="I10"/>
        </row>
        <row r="11">
          <cell r="A11" t="str">
            <v>Fethemg RM</v>
          </cell>
          <cell r="B11">
            <v>0</v>
          </cell>
          <cell r="C11">
            <v>9.84</v>
          </cell>
          <cell r="D11">
            <v>0</v>
          </cell>
          <cell r="E11">
            <v>19.899999999999999</v>
          </cell>
          <cell r="F11">
            <v>0</v>
          </cell>
          <cell r="G11">
            <v>43101</v>
          </cell>
          <cell r="H11"/>
          <cell r="I11"/>
        </row>
        <row r="12">
          <cell r="A12" t="str">
            <v>FETTROMINAS + SEAC-MG</v>
          </cell>
          <cell r="B12">
            <v>0</v>
          </cell>
          <cell r="C12">
            <v>0</v>
          </cell>
          <cell r="D12">
            <v>0</v>
          </cell>
          <cell r="E12">
            <v>19.899999999999999</v>
          </cell>
          <cell r="F12">
            <v>0</v>
          </cell>
          <cell r="G12">
            <v>43101</v>
          </cell>
          <cell r="H12"/>
          <cell r="I12"/>
        </row>
        <row r="13">
          <cell r="A13" t="str">
            <v>Gov. Valadares</v>
          </cell>
          <cell r="B13">
            <v>33.39</v>
          </cell>
          <cell r="C13">
            <v>0</v>
          </cell>
          <cell r="D13">
            <v>0</v>
          </cell>
          <cell r="E13">
            <v>16.440000000000001</v>
          </cell>
          <cell r="F13">
            <v>0</v>
          </cell>
          <cell r="G13">
            <v>42736</v>
          </cell>
          <cell r="H13"/>
          <cell r="I13"/>
        </row>
        <row r="14">
          <cell r="A14" t="str">
            <v>Itabira</v>
          </cell>
          <cell r="B14">
            <v>32.619999999999997</v>
          </cell>
          <cell r="C14">
            <v>0</v>
          </cell>
          <cell r="D14">
            <v>0</v>
          </cell>
          <cell r="E14">
            <v>19.899999999999999</v>
          </cell>
          <cell r="F14">
            <v>0</v>
          </cell>
          <cell r="G14">
            <v>43101</v>
          </cell>
          <cell r="H14"/>
          <cell r="I14"/>
        </row>
        <row r="15">
          <cell r="A15" t="str">
            <v>Juiz de Fora</v>
          </cell>
          <cell r="B15">
            <v>38</v>
          </cell>
          <cell r="C15">
            <v>10.56</v>
          </cell>
          <cell r="D15">
            <v>0</v>
          </cell>
          <cell r="E15">
            <v>13.92</v>
          </cell>
          <cell r="F15">
            <v>0</v>
          </cell>
          <cell r="G15">
            <v>43101</v>
          </cell>
          <cell r="H15"/>
          <cell r="I15"/>
        </row>
        <row r="16">
          <cell r="A16" t="str">
            <v>Montes Claros</v>
          </cell>
          <cell r="B16">
            <v>32.619999999999997</v>
          </cell>
          <cell r="C16">
            <v>0</v>
          </cell>
          <cell r="D16">
            <v>0</v>
          </cell>
          <cell r="E16">
            <v>19.899999999999999</v>
          </cell>
          <cell r="F16">
            <v>0</v>
          </cell>
          <cell r="G16">
            <v>43101</v>
          </cell>
          <cell r="H16"/>
          <cell r="I16"/>
        </row>
        <row r="17">
          <cell r="A17" t="str">
            <v>Regiao de Divinopolis</v>
          </cell>
          <cell r="B17">
            <v>32.619999999999997</v>
          </cell>
          <cell r="C17">
            <v>0</v>
          </cell>
          <cell r="D17">
            <v>0</v>
          </cell>
          <cell r="E17">
            <v>19.899999999999999</v>
          </cell>
          <cell r="F17">
            <v>0</v>
          </cell>
          <cell r="G17">
            <v>43101</v>
          </cell>
          <cell r="H17"/>
          <cell r="I17"/>
        </row>
        <row r="18">
          <cell r="A18" t="str">
            <v>Regiao de Divinopolis¹*</v>
          </cell>
          <cell r="B18">
            <v>0</v>
          </cell>
          <cell r="C18">
            <v>0</v>
          </cell>
          <cell r="D18">
            <v>0</v>
          </cell>
          <cell r="E18">
            <v>19.899999999999999</v>
          </cell>
          <cell r="F18">
            <v>0</v>
          </cell>
          <cell r="G18">
            <v>43101</v>
          </cell>
          <cell r="H18"/>
          <cell r="I18"/>
        </row>
        <row r="19">
          <cell r="A19" t="str">
            <v>Regiao de Juiz de Fora</v>
          </cell>
          <cell r="B19">
            <v>0</v>
          </cell>
          <cell r="C19">
            <v>0</v>
          </cell>
          <cell r="D19">
            <v>0</v>
          </cell>
          <cell r="E19">
            <v>19.899999999999999</v>
          </cell>
          <cell r="F19">
            <v>0</v>
          </cell>
          <cell r="G19">
            <v>43101</v>
          </cell>
          <cell r="H19"/>
          <cell r="I19"/>
        </row>
        <row r="20">
          <cell r="A20" t="str">
            <v>Regiao de Juiz de Fora¹*</v>
          </cell>
          <cell r="B20">
            <v>0</v>
          </cell>
          <cell r="C20">
            <v>0</v>
          </cell>
          <cell r="D20">
            <v>0</v>
          </cell>
          <cell r="E20">
            <v>19.899999999999999</v>
          </cell>
          <cell r="F20">
            <v>0</v>
          </cell>
          <cell r="G20">
            <v>43101</v>
          </cell>
          <cell r="H20"/>
          <cell r="I20"/>
        </row>
        <row r="21">
          <cell r="A21" t="str">
            <v>Regiao de Ouro Preto</v>
          </cell>
          <cell r="B21">
            <v>32.619999999999997</v>
          </cell>
          <cell r="C21">
            <v>0</v>
          </cell>
          <cell r="D21">
            <v>0</v>
          </cell>
          <cell r="E21">
            <v>19.899999999999999</v>
          </cell>
          <cell r="F21">
            <v>0</v>
          </cell>
          <cell r="G21">
            <v>43101</v>
          </cell>
          <cell r="H21"/>
          <cell r="I21"/>
        </row>
        <row r="22">
          <cell r="A22" t="str">
            <v>Regiao de Ouro Preto¹*</v>
          </cell>
          <cell r="B22">
            <v>0</v>
          </cell>
          <cell r="C22">
            <v>0</v>
          </cell>
          <cell r="D22">
            <v>0</v>
          </cell>
          <cell r="E22">
            <v>19.899999999999999</v>
          </cell>
          <cell r="F22">
            <v>0</v>
          </cell>
          <cell r="G22">
            <v>43101</v>
          </cell>
          <cell r="H22"/>
          <cell r="I22"/>
        </row>
        <row r="23">
          <cell r="A23" t="str">
            <v>Regiao de Sao Lourenco</v>
          </cell>
          <cell r="B23">
            <v>33.44</v>
          </cell>
          <cell r="C23">
            <v>0</v>
          </cell>
          <cell r="D23">
            <v>0</v>
          </cell>
          <cell r="E23">
            <v>19.899999999999999</v>
          </cell>
          <cell r="F23">
            <v>0</v>
          </cell>
          <cell r="G23">
            <v>43101</v>
          </cell>
          <cell r="H23"/>
          <cell r="I23"/>
        </row>
        <row r="24">
          <cell r="A24" t="str">
            <v>Regiao de Sao Lourenco¹*</v>
          </cell>
          <cell r="B24">
            <v>0</v>
          </cell>
          <cell r="C24">
            <v>0</v>
          </cell>
          <cell r="D24">
            <v>0</v>
          </cell>
          <cell r="E24">
            <v>19.899999999999999</v>
          </cell>
          <cell r="F24">
            <v>0</v>
          </cell>
          <cell r="G24">
            <v>43101</v>
          </cell>
          <cell r="H24"/>
          <cell r="I24"/>
        </row>
        <row r="25">
          <cell r="A25" t="str">
            <v>Regiao de Teofilo Otoni</v>
          </cell>
          <cell r="B25">
            <v>32.619999999999997</v>
          </cell>
          <cell r="C25">
            <v>0</v>
          </cell>
          <cell r="D25">
            <v>0</v>
          </cell>
          <cell r="E25">
            <v>19.899999999999999</v>
          </cell>
          <cell r="F25">
            <v>0</v>
          </cell>
          <cell r="G25">
            <v>43101</v>
          </cell>
          <cell r="H25"/>
          <cell r="I25"/>
        </row>
        <row r="26">
          <cell r="A26" t="str">
            <v>Regiao de Teofilo Otoni¹*</v>
          </cell>
          <cell r="B26">
            <v>0</v>
          </cell>
          <cell r="C26">
            <v>0</v>
          </cell>
          <cell r="D26">
            <v>0</v>
          </cell>
          <cell r="E26">
            <v>19.899999999999999</v>
          </cell>
          <cell r="F26">
            <v>0</v>
          </cell>
          <cell r="G26">
            <v>43101</v>
          </cell>
          <cell r="H26"/>
          <cell r="I26"/>
        </row>
        <row r="27">
          <cell r="A27" t="str">
            <v>Regiao Uberaba</v>
          </cell>
          <cell r="B27">
            <v>32.619999999999997</v>
          </cell>
          <cell r="C27">
            <v>0</v>
          </cell>
          <cell r="D27">
            <v>0</v>
          </cell>
          <cell r="E27">
            <v>19.899999999999999</v>
          </cell>
          <cell r="F27">
            <v>0</v>
          </cell>
          <cell r="G27">
            <v>43101</v>
          </cell>
          <cell r="H27"/>
          <cell r="I27"/>
        </row>
        <row r="28">
          <cell r="A28" t="str">
            <v>Rodoviario de Lavras + SEAC-MG</v>
          </cell>
          <cell r="B28">
            <v>0</v>
          </cell>
          <cell r="C28">
            <v>0</v>
          </cell>
          <cell r="D28">
            <v>0</v>
          </cell>
          <cell r="E28">
            <v>19.899999999999999</v>
          </cell>
          <cell r="F28">
            <v>0</v>
          </cell>
          <cell r="G28">
            <v>43101</v>
          </cell>
          <cell r="H28"/>
          <cell r="I28"/>
        </row>
        <row r="29">
          <cell r="A29" t="str">
            <v>Rodoviarios de Araxa + SEAC-MG</v>
          </cell>
          <cell r="B29">
            <v>0</v>
          </cell>
          <cell r="C29">
            <v>0</v>
          </cell>
          <cell r="D29">
            <v>0</v>
          </cell>
          <cell r="E29">
            <v>15.26</v>
          </cell>
          <cell r="F29">
            <v>0</v>
          </cell>
          <cell r="G29">
            <v>42370</v>
          </cell>
          <cell r="H29"/>
          <cell r="I29"/>
        </row>
        <row r="30">
          <cell r="A30" t="str">
            <v>Rodoviarios de Babacena + SEAC-MG</v>
          </cell>
          <cell r="B30">
            <v>15</v>
          </cell>
          <cell r="C30">
            <v>0</v>
          </cell>
          <cell r="D30">
            <v>0</v>
          </cell>
          <cell r="E30">
            <v>19.899999999999999</v>
          </cell>
          <cell r="F30">
            <v>0</v>
          </cell>
          <cell r="G30">
            <v>43101</v>
          </cell>
          <cell r="H30"/>
          <cell r="I30"/>
        </row>
        <row r="31">
          <cell r="A31" t="str">
            <v>Rodoviarios de Belo Horizonte + SEAC-MG</v>
          </cell>
          <cell r="B31">
            <v>0</v>
          </cell>
          <cell r="C31">
            <v>0</v>
          </cell>
          <cell r="D31">
            <v>0</v>
          </cell>
          <cell r="E31">
            <v>16.27</v>
          </cell>
          <cell r="F31">
            <v>0</v>
          </cell>
          <cell r="G31">
            <v>42736</v>
          </cell>
          <cell r="H31"/>
          <cell r="I31"/>
        </row>
        <row r="32">
          <cell r="A32" t="str">
            <v>Rodoviarios de Betim + SEAC-MG</v>
          </cell>
          <cell r="B32">
            <v>15</v>
          </cell>
          <cell r="C32">
            <v>0</v>
          </cell>
          <cell r="D32">
            <v>0</v>
          </cell>
          <cell r="E32">
            <v>19.899999999999999</v>
          </cell>
          <cell r="F32">
            <v>0</v>
          </cell>
          <cell r="G32">
            <v>43101</v>
          </cell>
          <cell r="H32"/>
          <cell r="I32"/>
        </row>
        <row r="33">
          <cell r="A33" t="str">
            <v>Rodoviarios de Caratinga + SEAC-MG</v>
          </cell>
          <cell r="B33">
            <v>0</v>
          </cell>
          <cell r="C33">
            <v>0</v>
          </cell>
          <cell r="D33">
            <v>0</v>
          </cell>
          <cell r="E33">
            <v>16.27</v>
          </cell>
          <cell r="F33">
            <v>0</v>
          </cell>
          <cell r="G33">
            <v>42736</v>
          </cell>
          <cell r="H33"/>
          <cell r="I33"/>
        </row>
        <row r="34">
          <cell r="A34" t="str">
            <v>Rodoviarios de Conselheiro Lafaiete + SEAC-MG</v>
          </cell>
          <cell r="B34">
            <v>15</v>
          </cell>
          <cell r="C34">
            <v>0</v>
          </cell>
          <cell r="D34">
            <v>0</v>
          </cell>
          <cell r="E34">
            <v>19.899999999999999</v>
          </cell>
          <cell r="F34">
            <v>0</v>
          </cell>
          <cell r="G34">
            <v>43101</v>
          </cell>
          <cell r="H34"/>
          <cell r="I34"/>
        </row>
        <row r="35">
          <cell r="A35" t="str">
            <v>Rodoviarios de Contagem + SEAC-MG</v>
          </cell>
          <cell r="B35">
            <v>0</v>
          </cell>
          <cell r="C35">
            <v>0</v>
          </cell>
          <cell r="D35">
            <v>0</v>
          </cell>
          <cell r="E35">
            <v>19.899999999999999</v>
          </cell>
          <cell r="F35">
            <v>0</v>
          </cell>
          <cell r="G35">
            <v>43101</v>
          </cell>
          <cell r="H35"/>
          <cell r="I35"/>
        </row>
        <row r="36">
          <cell r="A36" t="str">
            <v>Rodoviarios de Divinopolis + SEAC-MG</v>
          </cell>
          <cell r="B36">
            <v>0</v>
          </cell>
          <cell r="C36">
            <v>0</v>
          </cell>
          <cell r="D36">
            <v>0</v>
          </cell>
          <cell r="E36">
            <v>16.27</v>
          </cell>
          <cell r="F36">
            <v>0</v>
          </cell>
          <cell r="G36">
            <v>42736</v>
          </cell>
          <cell r="H36"/>
          <cell r="I36"/>
        </row>
        <row r="37">
          <cell r="A37" t="str">
            <v>Rodoviarios de Governador Valadares + SEAC-MG</v>
          </cell>
          <cell r="B37">
            <v>0</v>
          </cell>
          <cell r="C37">
            <v>0</v>
          </cell>
          <cell r="D37">
            <v>0</v>
          </cell>
          <cell r="E37">
            <v>19.899999999999999</v>
          </cell>
          <cell r="F37">
            <v>0</v>
          </cell>
          <cell r="G37">
            <v>43101</v>
          </cell>
          <cell r="H37"/>
          <cell r="I37"/>
        </row>
        <row r="38">
          <cell r="A38" t="str">
            <v>Rodoviarios de Ipatinga + SEAC-MG</v>
          </cell>
          <cell r="B38">
            <v>0</v>
          </cell>
          <cell r="C38">
            <v>0</v>
          </cell>
          <cell r="D38">
            <v>0</v>
          </cell>
          <cell r="E38">
            <v>16.27</v>
          </cell>
          <cell r="F38">
            <v>0</v>
          </cell>
          <cell r="G38">
            <v>42736</v>
          </cell>
          <cell r="H38"/>
          <cell r="I38"/>
        </row>
        <row r="39">
          <cell r="A39" t="str">
            <v>Rodoviarios de Ituiutaba + SEAC-MG</v>
          </cell>
          <cell r="B39">
            <v>0</v>
          </cell>
          <cell r="C39">
            <v>0</v>
          </cell>
          <cell r="D39">
            <v>0</v>
          </cell>
          <cell r="E39">
            <v>16.27</v>
          </cell>
          <cell r="F39">
            <v>0</v>
          </cell>
          <cell r="G39">
            <v>42736</v>
          </cell>
          <cell r="H39"/>
          <cell r="I39"/>
        </row>
        <row r="40">
          <cell r="A40" t="str">
            <v>Rodoviarios de Juiz de Fora + SEAC-MG</v>
          </cell>
          <cell r="B40">
            <v>0</v>
          </cell>
          <cell r="C40">
            <v>0</v>
          </cell>
          <cell r="D40">
            <v>0</v>
          </cell>
          <cell r="E40">
            <v>19.899999999999999</v>
          </cell>
          <cell r="F40">
            <v>0</v>
          </cell>
          <cell r="G40">
            <v>43101</v>
          </cell>
          <cell r="H40"/>
          <cell r="I40"/>
        </row>
        <row r="41">
          <cell r="A41" t="str">
            <v>Rodoviarios de Juiz de Fora + SIEPS</v>
          </cell>
          <cell r="B41">
            <v>0</v>
          </cell>
          <cell r="C41">
            <v>0</v>
          </cell>
          <cell r="D41">
            <v>0</v>
          </cell>
          <cell r="E41">
            <v>16.27</v>
          </cell>
          <cell r="F41">
            <v>0</v>
          </cell>
          <cell r="G41">
            <v>42736</v>
          </cell>
          <cell r="H41"/>
          <cell r="I41"/>
        </row>
        <row r="42">
          <cell r="A42" t="str">
            <v>Rodoviarios de Montes Claros + SEAC-MG</v>
          </cell>
          <cell r="B42">
            <v>0</v>
          </cell>
          <cell r="C42">
            <v>0</v>
          </cell>
          <cell r="D42">
            <v>0</v>
          </cell>
          <cell r="E42">
            <v>16.27</v>
          </cell>
          <cell r="F42">
            <v>0</v>
          </cell>
          <cell r="G42">
            <v>42736</v>
          </cell>
          <cell r="H42"/>
          <cell r="I42"/>
        </row>
        <row r="43">
          <cell r="A43" t="str">
            <v>Rodoviarios de Passos + SEAC-MG</v>
          </cell>
          <cell r="B43">
            <v>0</v>
          </cell>
          <cell r="C43">
            <v>0</v>
          </cell>
          <cell r="D43">
            <v>0</v>
          </cell>
          <cell r="E43">
            <v>19.899999999999999</v>
          </cell>
          <cell r="F43">
            <v>0</v>
          </cell>
          <cell r="G43">
            <v>43101</v>
          </cell>
          <cell r="H43"/>
          <cell r="I43"/>
        </row>
        <row r="44">
          <cell r="A44" t="str">
            <v>Rodoviarios de Patos de Minas + SEAC-MG</v>
          </cell>
          <cell r="B44">
            <v>15</v>
          </cell>
          <cell r="C44">
            <v>0</v>
          </cell>
          <cell r="D44">
            <v>0</v>
          </cell>
          <cell r="E44">
            <v>19.899999999999999</v>
          </cell>
          <cell r="F44">
            <v>0</v>
          </cell>
          <cell r="G44">
            <v>43101</v>
          </cell>
          <cell r="H44"/>
          <cell r="I44"/>
        </row>
        <row r="45">
          <cell r="A45" t="str">
            <v>Rodoviarios de Pocos de Caldas + SEAC-MG</v>
          </cell>
          <cell r="B45">
            <v>0</v>
          </cell>
          <cell r="C45">
            <v>0</v>
          </cell>
          <cell r="D45">
            <v>0</v>
          </cell>
          <cell r="E45">
            <v>19.899999999999999</v>
          </cell>
          <cell r="F45">
            <v>0</v>
          </cell>
          <cell r="G45">
            <v>43101</v>
          </cell>
          <cell r="H45"/>
          <cell r="I45"/>
        </row>
        <row r="46">
          <cell r="A46" t="str">
            <v>Rodoviarios de Pouso Alegre + SEAC-MG</v>
          </cell>
          <cell r="B46">
            <v>0</v>
          </cell>
          <cell r="C46">
            <v>0</v>
          </cell>
          <cell r="D46">
            <v>0</v>
          </cell>
          <cell r="E46">
            <v>16.27</v>
          </cell>
          <cell r="F46">
            <v>0</v>
          </cell>
          <cell r="G46">
            <v>42736</v>
          </cell>
          <cell r="H46"/>
          <cell r="I46"/>
        </row>
        <row r="47">
          <cell r="A47" t="str">
            <v>Rodoviarios de Sao Joao Del Rei + SEAC-MG</v>
          </cell>
          <cell r="B47">
            <v>0</v>
          </cell>
          <cell r="C47">
            <v>0</v>
          </cell>
          <cell r="D47">
            <v>0</v>
          </cell>
          <cell r="E47">
            <v>19.899999999999999</v>
          </cell>
          <cell r="F47">
            <v>0</v>
          </cell>
          <cell r="G47">
            <v>43101</v>
          </cell>
          <cell r="H47"/>
          <cell r="I47"/>
        </row>
        <row r="48">
          <cell r="A48" t="str">
            <v>Rodoviarios de Sete Lagoas + SEAC-MG</v>
          </cell>
          <cell r="B48">
            <v>0</v>
          </cell>
          <cell r="C48">
            <v>0</v>
          </cell>
          <cell r="D48">
            <v>0</v>
          </cell>
          <cell r="E48">
            <v>19.899999999999999</v>
          </cell>
          <cell r="F48">
            <v>0</v>
          </cell>
          <cell r="G48">
            <v>43101</v>
          </cell>
          <cell r="H48"/>
          <cell r="I48"/>
        </row>
        <row r="49">
          <cell r="A49" t="str">
            <v>Rodoviarios de Teofilo Otoni + SEAC-MG</v>
          </cell>
          <cell r="B49">
            <v>15</v>
          </cell>
          <cell r="C49">
            <v>0</v>
          </cell>
          <cell r="D49">
            <v>0</v>
          </cell>
          <cell r="E49">
            <v>19.899999999999999</v>
          </cell>
          <cell r="F49">
            <v>0</v>
          </cell>
          <cell r="G49">
            <v>43101</v>
          </cell>
          <cell r="H49"/>
          <cell r="I49"/>
        </row>
        <row r="50">
          <cell r="A50" t="str">
            <v>Rodoviarios de Uberaba + SEAC-MG</v>
          </cell>
          <cell r="B50">
            <v>0</v>
          </cell>
          <cell r="C50">
            <v>0</v>
          </cell>
          <cell r="D50">
            <v>0</v>
          </cell>
          <cell r="E50">
            <v>19.899999999999999</v>
          </cell>
          <cell r="F50">
            <v>0</v>
          </cell>
          <cell r="G50">
            <v>43101</v>
          </cell>
          <cell r="H50"/>
          <cell r="I50"/>
        </row>
        <row r="51">
          <cell r="A51" t="str">
            <v>Rodoviarios de Uberlandia + SEAC-MG</v>
          </cell>
          <cell r="B51">
            <v>15</v>
          </cell>
          <cell r="C51">
            <v>0</v>
          </cell>
          <cell r="D51">
            <v>0</v>
          </cell>
          <cell r="E51">
            <v>19.899999999999999</v>
          </cell>
          <cell r="F51">
            <v>0</v>
          </cell>
          <cell r="G51">
            <v>43101</v>
          </cell>
          <cell r="H51"/>
          <cell r="I51"/>
        </row>
        <row r="52">
          <cell r="A52" t="str">
            <v>Sao Lourenco</v>
          </cell>
          <cell r="B52">
            <v>33.44</v>
          </cell>
          <cell r="C52">
            <v>0</v>
          </cell>
          <cell r="D52">
            <v>0</v>
          </cell>
          <cell r="E52">
            <v>19.899999999999999</v>
          </cell>
          <cell r="F52">
            <v>0</v>
          </cell>
          <cell r="G52">
            <v>43101</v>
          </cell>
          <cell r="H52"/>
          <cell r="I52"/>
        </row>
        <row r="53">
          <cell r="A53" t="str">
            <v>SEAC/SINDEAC</v>
          </cell>
          <cell r="B53">
            <v>48.58</v>
          </cell>
          <cell r="C53">
            <v>0</v>
          </cell>
          <cell r="D53">
            <v>0</v>
          </cell>
          <cell r="E53">
            <v>19.899999999999999</v>
          </cell>
          <cell r="F53">
            <v>0</v>
          </cell>
          <cell r="G53">
            <v>43101</v>
          </cell>
          <cell r="H53"/>
          <cell r="I53"/>
        </row>
        <row r="54">
          <cell r="A54" t="str">
            <v>SECI</v>
          </cell>
          <cell r="B54">
            <v>32.619999999999997</v>
          </cell>
          <cell r="C54">
            <v>0</v>
          </cell>
          <cell r="D54">
            <v>0</v>
          </cell>
          <cell r="E54">
            <v>19.899999999999999</v>
          </cell>
          <cell r="F54">
            <v>0</v>
          </cell>
          <cell r="G54">
            <v>43101</v>
          </cell>
          <cell r="H54"/>
          <cell r="I54"/>
        </row>
        <row r="55">
          <cell r="A55" t="str">
            <v>Seethur</v>
          </cell>
          <cell r="B55">
            <v>32.619999999999997</v>
          </cell>
          <cell r="C55">
            <v>0</v>
          </cell>
          <cell r="D55">
            <v>0</v>
          </cell>
          <cell r="E55">
            <v>19.899999999999999</v>
          </cell>
          <cell r="F55">
            <v>0</v>
          </cell>
          <cell r="G55">
            <v>43101</v>
          </cell>
          <cell r="H55"/>
          <cell r="I55"/>
        </row>
        <row r="56">
          <cell r="A56" t="str">
            <v>Seethur¹*</v>
          </cell>
          <cell r="B56">
            <v>0</v>
          </cell>
          <cell r="C56">
            <v>0</v>
          </cell>
          <cell r="D56">
            <v>0</v>
          </cell>
          <cell r="E56">
            <v>19.899999999999999</v>
          </cell>
          <cell r="F56">
            <v>0</v>
          </cell>
          <cell r="G56">
            <v>43101</v>
          </cell>
          <cell r="H56"/>
          <cell r="I56"/>
        </row>
        <row r="57">
          <cell r="A57" t="str">
            <v>Sete Lagoas</v>
          </cell>
          <cell r="B57">
            <v>32.619999999999997</v>
          </cell>
          <cell r="C57">
            <v>0</v>
          </cell>
          <cell r="D57">
            <v>0</v>
          </cell>
          <cell r="E57">
            <v>19.899999999999999</v>
          </cell>
          <cell r="F57">
            <v>0</v>
          </cell>
          <cell r="G57">
            <v>43101</v>
          </cell>
          <cell r="H57"/>
          <cell r="I57"/>
        </row>
        <row r="58">
          <cell r="A58" t="str">
            <v>Sethac Norte de Minas</v>
          </cell>
          <cell r="B58">
            <v>32.619999999999997</v>
          </cell>
          <cell r="C58">
            <v>0</v>
          </cell>
          <cell r="D58">
            <v>0</v>
          </cell>
          <cell r="E58">
            <v>19.899999999999999</v>
          </cell>
          <cell r="F58">
            <v>0</v>
          </cell>
          <cell r="G58">
            <v>43101</v>
          </cell>
          <cell r="H58"/>
          <cell r="I58"/>
        </row>
        <row r="59">
          <cell r="A59" t="str">
            <v>Sethac Norte de Minas¹*</v>
          </cell>
          <cell r="B59">
            <v>0</v>
          </cell>
          <cell r="C59">
            <v>0</v>
          </cell>
          <cell r="D59">
            <v>0</v>
          </cell>
          <cell r="E59">
            <v>19.899999999999999</v>
          </cell>
          <cell r="F59">
            <v>0</v>
          </cell>
          <cell r="G59">
            <v>43101</v>
          </cell>
          <cell r="H59"/>
          <cell r="I59"/>
        </row>
        <row r="60">
          <cell r="A60" t="str">
            <v>SETTASPOC</v>
          </cell>
          <cell r="B60">
            <v>28.32</v>
          </cell>
          <cell r="C60">
            <v>0</v>
          </cell>
          <cell r="D60">
            <v>0</v>
          </cell>
          <cell r="E60">
            <v>19.899999999999999</v>
          </cell>
          <cell r="F60">
            <v>0</v>
          </cell>
          <cell r="G60">
            <v>43101</v>
          </cell>
          <cell r="H60"/>
          <cell r="I60"/>
        </row>
        <row r="61">
          <cell r="A61" t="str">
            <v>Sind - Asseio</v>
          </cell>
          <cell r="B61">
            <v>48.58</v>
          </cell>
          <cell r="C61">
            <v>9.5500000000000007</v>
          </cell>
          <cell r="D61">
            <v>0</v>
          </cell>
          <cell r="E61">
            <v>19.899999999999999</v>
          </cell>
          <cell r="F61">
            <v>0</v>
          </cell>
          <cell r="G61">
            <v>43101</v>
          </cell>
          <cell r="H61"/>
          <cell r="I61"/>
        </row>
        <row r="62">
          <cell r="A62" t="str">
            <v>SINTERT</v>
          </cell>
          <cell r="B62">
            <v>0</v>
          </cell>
          <cell r="C62">
            <v>0</v>
          </cell>
          <cell r="D62">
            <v>0</v>
          </cell>
          <cell r="E62">
            <v>14</v>
          </cell>
          <cell r="F62">
            <v>0</v>
          </cell>
          <cell r="G62">
            <v>42736</v>
          </cell>
          <cell r="H62"/>
          <cell r="I62"/>
        </row>
        <row r="63">
          <cell r="A63" t="str">
            <v>Sinttel</v>
          </cell>
          <cell r="B63">
            <v>0</v>
          </cell>
          <cell r="C63">
            <v>0</v>
          </cell>
          <cell r="D63">
            <v>0</v>
          </cell>
          <cell r="E63">
            <v>18.46</v>
          </cell>
          <cell r="F63">
            <v>0</v>
          </cell>
          <cell r="G63">
            <v>43101</v>
          </cell>
          <cell r="H63"/>
          <cell r="I63"/>
        </row>
        <row r="64">
          <cell r="A64" t="str">
            <v>Teofilo Otoni</v>
          </cell>
          <cell r="B64">
            <v>32.619999999999997</v>
          </cell>
          <cell r="C64">
            <v>0</v>
          </cell>
          <cell r="D64">
            <v>0</v>
          </cell>
          <cell r="E64">
            <v>19.899999999999999</v>
          </cell>
          <cell r="F64">
            <v>0</v>
          </cell>
          <cell r="G64">
            <v>43101</v>
          </cell>
          <cell r="H64"/>
          <cell r="I64"/>
        </row>
        <row r="65">
          <cell r="A65" t="str">
            <v>Uberaba</v>
          </cell>
          <cell r="B65">
            <v>32.619999999999997</v>
          </cell>
          <cell r="C65">
            <v>0</v>
          </cell>
          <cell r="D65">
            <v>0</v>
          </cell>
          <cell r="E65">
            <v>19.899999999999999</v>
          </cell>
          <cell r="F65">
            <v>0</v>
          </cell>
          <cell r="G65">
            <v>43101</v>
          </cell>
          <cell r="H65"/>
          <cell r="I65"/>
        </row>
        <row r="66">
          <cell r="A66" t="str">
            <v>Uberlandia</v>
          </cell>
          <cell r="B66">
            <v>27.01</v>
          </cell>
          <cell r="C66">
            <v>0</v>
          </cell>
          <cell r="D66">
            <v>0</v>
          </cell>
          <cell r="E66">
            <v>0</v>
          </cell>
          <cell r="F66">
            <v>264.83999999999997</v>
          </cell>
          <cell r="G66">
            <v>43101</v>
          </cell>
          <cell r="H66"/>
          <cell r="I66"/>
        </row>
        <row r="67">
          <cell r="A67" t="str">
            <v>Vespasiano</v>
          </cell>
          <cell r="B67">
            <v>0</v>
          </cell>
          <cell r="C67">
            <v>0</v>
          </cell>
          <cell r="D67">
            <v>0</v>
          </cell>
          <cell r="E67">
            <v>19.899999999999999</v>
          </cell>
          <cell r="F67">
            <v>0</v>
          </cell>
          <cell r="G67">
            <v>43101</v>
          </cell>
          <cell r="H67"/>
          <cell r="I67"/>
        </row>
        <row r="68">
          <cell r="A68" t="str">
            <v>Vicosa e Regiao</v>
          </cell>
          <cell r="B68">
            <v>32.619999999999997</v>
          </cell>
          <cell r="C68">
            <v>0</v>
          </cell>
          <cell r="D68">
            <v>0</v>
          </cell>
          <cell r="E68">
            <v>19.899999999999999</v>
          </cell>
          <cell r="F68">
            <v>0</v>
          </cell>
          <cell r="G68">
            <v>43101</v>
          </cell>
          <cell r="H68"/>
          <cell r="I68"/>
        </row>
        <row r="70">
          <cell r="A70" t="str">
            <v>SEGURO DE VIDA</v>
          </cell>
          <cell r="B70"/>
        </row>
        <row r="71">
          <cell r="A71" t="str">
            <v>VALOR POR POSTO (R$)</v>
          </cell>
          <cell r="B71">
            <v>4.72</v>
          </cell>
        </row>
        <row r="73">
          <cell r="A73" t="str">
            <v>DESPESA DE VIAGEM</v>
          </cell>
          <cell r="B73"/>
          <cell r="C73"/>
          <cell r="D73"/>
        </row>
        <row r="74">
          <cell r="A74" t="str">
            <v>DESCRIÇÃO</v>
          </cell>
          <cell r="B74" t="str">
            <v>VALOR TOTAL</v>
          </cell>
          <cell r="C74" t="str">
            <v>QUANT.</v>
          </cell>
          <cell r="D74" t="str">
            <v>VALOR UNIT.</v>
          </cell>
        </row>
        <row r="75">
          <cell r="A75" t="str">
            <v>Despesa de Viagem Motoristas</v>
          </cell>
          <cell r="B75">
            <v>36441.120000000003</v>
          </cell>
          <cell r="C75">
            <v>124</v>
          </cell>
          <cell r="D75">
            <v>293.88</v>
          </cell>
        </row>
        <row r="76">
          <cell r="A76" t="str">
            <v>Despesa de Viagem Apoio Geral</v>
          </cell>
          <cell r="B76">
            <v>28308.519999999997</v>
          </cell>
          <cell r="C76">
            <v>412</v>
          </cell>
          <cell r="D76">
            <v>68.709999999999994</v>
          </cell>
        </row>
        <row r="78">
          <cell r="A78" t="str">
            <v>SALÁRIO MÍNIMO VIGENTE</v>
          </cell>
          <cell r="B78"/>
        </row>
        <row r="79">
          <cell r="A79" t="str">
            <v>VALOR</v>
          </cell>
          <cell r="B79">
            <v>954</v>
          </cell>
        </row>
        <row r="81">
          <cell r="A81"/>
        </row>
        <row r="82">
          <cell r="A82"/>
        </row>
      </sheetData>
      <sheetData sheetId="6">
        <row r="10">
          <cell r="A10" t="str">
            <v>MÓDULO 1 - COMPOSIÇÃO DA REMUNERAÇÃO</v>
          </cell>
        </row>
        <row r="13">
          <cell r="B13" t="str">
            <v>Salário Base</v>
          </cell>
        </row>
        <row r="14">
          <cell r="B14" t="str">
            <v xml:space="preserve">Adicional Periculosidade </v>
          </cell>
          <cell r="D14">
            <v>0.3</v>
          </cell>
        </row>
        <row r="15">
          <cell r="B15" t="str">
            <v>Adicional Insalubridade</v>
          </cell>
          <cell r="D15">
            <v>190.8</v>
          </cell>
        </row>
        <row r="16">
          <cell r="B16" t="str">
            <v>Adicional Noturno</v>
          </cell>
        </row>
        <row r="17">
          <cell r="B17" t="str">
            <v>Adicional de Hora Noturna Reduzida</v>
          </cell>
          <cell r="D17">
            <v>0</v>
          </cell>
        </row>
        <row r="18">
          <cell r="B18" t="str">
            <v>Intervalo Intrajornada</v>
          </cell>
          <cell r="D18">
            <v>0</v>
          </cell>
        </row>
        <row r="19">
          <cell r="B19" t="str">
            <v>Feriado Nacional - Súmula 444/2012 - TST</v>
          </cell>
        </row>
        <row r="20">
          <cell r="B20" t="str">
            <v>Adicional de Acúmulo de função</v>
          </cell>
          <cell r="D20">
            <v>0</v>
          </cell>
        </row>
        <row r="21">
          <cell r="A21" t="str">
            <v>Total do Módulo 1</v>
          </cell>
        </row>
        <row r="23">
          <cell r="A23" t="str">
            <v>MÓDULO 2 – ENCARGOS E BENEFÍCIOS MENSAIS E DIÁRIOS</v>
          </cell>
        </row>
        <row r="25">
          <cell r="B25" t="str">
            <v>Submódulo 2.1 - Encargos Previdenciários, FGTS e Outras Contribuições</v>
          </cell>
        </row>
        <row r="26">
          <cell r="B26" t="str">
            <v>INSS</v>
          </cell>
          <cell r="D26">
            <v>0.2</v>
          </cell>
        </row>
        <row r="27">
          <cell r="B27" t="str">
            <v>SESI OU SENAC</v>
          </cell>
          <cell r="D27">
            <v>1.4999999999999999E-2</v>
          </cell>
        </row>
        <row r="28">
          <cell r="B28" t="str">
            <v>SENAI OU SENAC</v>
          </cell>
          <cell r="D28">
            <v>0.01</v>
          </cell>
        </row>
        <row r="29">
          <cell r="B29" t="str">
            <v>INCRA</v>
          </cell>
          <cell r="D29">
            <v>2E-3</v>
          </cell>
        </row>
        <row r="30">
          <cell r="B30" t="str">
            <v>Salário Educação</v>
          </cell>
          <cell r="D30">
            <v>2.5000000000000001E-2</v>
          </cell>
        </row>
        <row r="31">
          <cell r="B31" t="str">
            <v>FGTS</v>
          </cell>
          <cell r="D31">
            <v>0.08</v>
          </cell>
        </row>
        <row r="32">
          <cell r="B32" t="str">
            <v>RAT</v>
          </cell>
          <cell r="D32">
            <v>0.03</v>
          </cell>
        </row>
        <row r="33">
          <cell r="B33" t="str">
            <v>SEBRAE</v>
          </cell>
          <cell r="D33">
            <v>6.0000000000000001E-3</v>
          </cell>
        </row>
        <row r="34">
          <cell r="A34" t="str">
            <v>Total do Submódulo 2.1</v>
          </cell>
          <cell r="D34">
            <v>0.3680000000000001</v>
          </cell>
        </row>
        <row r="36">
          <cell r="B36" t="str">
            <v>Submódulo 2.2 - 13º Salário, Férias e Adicional de Férias</v>
          </cell>
        </row>
        <row r="37">
          <cell r="B37" t="str">
            <v>13º salário (titular)</v>
          </cell>
          <cell r="D37">
            <v>8.3333333333333329E-2</v>
          </cell>
        </row>
        <row r="38">
          <cell r="B38" t="str">
            <v>Férias e Adicional de Férias (titular)</v>
          </cell>
          <cell r="D38">
            <v>0.1111111111111111</v>
          </cell>
        </row>
        <row r="40">
          <cell r="B40" t="str">
            <v>Incidência do Submódulo 2.1 sobre 13º Salário, Férias e Adicional de Férias</v>
          </cell>
          <cell r="D40">
            <v>7.1555555555555567E-2</v>
          </cell>
        </row>
        <row r="41">
          <cell r="A41" t="str">
            <v>Total do Submódulo 2.2</v>
          </cell>
          <cell r="D41">
            <v>0.26600000000000001</v>
          </cell>
        </row>
        <row r="43">
          <cell r="B43" t="str">
            <v>Submódulo 2.3 - Benefícios Mensais e Diários</v>
          </cell>
        </row>
        <row r="44">
          <cell r="B44" t="str">
            <v>Vale - Transporte (Descontada parcela do empregado)</v>
          </cell>
        </row>
        <row r="45">
          <cell r="B45" t="str">
            <v>Vale - Alimentação (Descontada parcela do empregado)</v>
          </cell>
        </row>
        <row r="46">
          <cell r="B46" t="str">
            <v>Cesta Básica</v>
          </cell>
        </row>
        <row r="47">
          <cell r="B47" t="str">
            <v>PAF</v>
          </cell>
        </row>
        <row r="48">
          <cell r="B48" t="str">
            <v>PQM</v>
          </cell>
        </row>
        <row r="49">
          <cell r="B49" t="str">
            <v>PAT</v>
          </cell>
        </row>
        <row r="50">
          <cell r="B50" t="str">
            <v>Seguro de Vida</v>
          </cell>
        </row>
        <row r="51">
          <cell r="B51" t="str">
            <v>Despesas de Viagem</v>
          </cell>
        </row>
        <row r="52">
          <cell r="A52" t="str">
            <v>Total do Submódulo 2.3</v>
          </cell>
        </row>
        <row r="58">
          <cell r="A58" t="str">
            <v>Total do Módulo 2</v>
          </cell>
        </row>
        <row r="60">
          <cell r="A60" t="str">
            <v>MÓDULO 3 – PROVISÃO PARA RESCISÃO</v>
          </cell>
        </row>
        <row r="63">
          <cell r="B63" t="str">
            <v>Aviso Prévio Indenizado (API) e Reflexo do Aviso Prévio Indenizado</v>
          </cell>
          <cell r="D63">
            <v>5.0183256172839511E-3</v>
          </cell>
        </row>
        <row r="64">
          <cell r="B64" t="str">
            <v>Incidência do FGTS sobre API e Reflexo do API</v>
          </cell>
          <cell r="D64">
            <v>4.0146604938271608E-4</v>
          </cell>
        </row>
        <row r="65">
          <cell r="B65" t="str">
            <v>Multa do FGTS e Contribuição Social sobre o Aviso Prévio Indenizado</v>
          </cell>
          <cell r="D65">
            <v>2.0073302469135804E-4</v>
          </cell>
        </row>
        <row r="66">
          <cell r="B66" t="str">
            <v>Aviso Prévio Trabalhado - APT</v>
          </cell>
          <cell r="D66">
            <v>3.5000000000000005E-3</v>
          </cell>
        </row>
        <row r="67">
          <cell r="B67" t="str">
            <v>Incidência dos encargos do submódulo 2.1 sobre Aviso Prévio Trabalhado</v>
          </cell>
          <cell r="D67">
            <v>1.2880000000000005E-3</v>
          </cell>
        </row>
        <row r="68">
          <cell r="B68" t="str">
            <v>Multa do FGTS e Contribuição Social - Rescisão sem Justa Causa</v>
          </cell>
          <cell r="D68">
            <v>4.2999999999999997E-2</v>
          </cell>
        </row>
        <row r="69">
          <cell r="B69" t="str">
            <v>Indenização Adicional (Art. 9º da Lei nº 7.238/84)</v>
          </cell>
          <cell r="D69">
            <v>1.6666666666666668E-3</v>
          </cell>
        </row>
        <row r="70">
          <cell r="A70" t="str">
            <v>Total do Módulo 3</v>
          </cell>
          <cell r="D70">
            <v>5.5075191358024689E-2</v>
          </cell>
        </row>
        <row r="72">
          <cell r="A72" t="str">
            <v>MÓDULO 4 – CUSTO DE REPOSIÇÃO DO PROFISSIONAL AUSENTE</v>
          </cell>
        </row>
        <row r="74">
          <cell r="B74" t="str">
            <v>Submódulo 4.1 - Ausências Legais</v>
          </cell>
        </row>
        <row r="75">
          <cell r="B75" t="str">
            <v>Ausência por Doença</v>
          </cell>
          <cell r="D75">
            <v>1.3888888888888888E-2</v>
          </cell>
        </row>
        <row r="76">
          <cell r="B76" t="str">
            <v>Ausências Legais</v>
          </cell>
          <cell r="D76">
            <v>8.2222222222222228E-3</v>
          </cell>
        </row>
        <row r="77">
          <cell r="B77" t="str">
            <v>Licença Paternidade</v>
          </cell>
          <cell r="D77">
            <v>2.0833333333333332E-4</v>
          </cell>
        </row>
        <row r="78">
          <cell r="B78" t="str">
            <v>Ausência por Acidente de Trabalho</v>
          </cell>
          <cell r="D78">
            <v>3.3333333333333335E-3</v>
          </cell>
        </row>
        <row r="79">
          <cell r="B79" t="str">
            <v>Férias, Adicional de Férias e 13º  com empregada em gozo de Licença Maternidade</v>
          </cell>
          <cell r="D79">
            <v>1.2962962962962963E-3</v>
          </cell>
        </row>
        <row r="80">
          <cell r="B80" t="str">
            <v>Incidência do Submódulo 2.1 sobre Ausências Legais</v>
          </cell>
          <cell r="D80">
            <v>9.9172592592592611E-3</v>
          </cell>
        </row>
        <row r="81">
          <cell r="A81" t="str">
            <v>Total do Submódulo 4.1</v>
          </cell>
          <cell r="D81">
            <v>3.6866333333333334E-2</v>
          </cell>
        </row>
        <row r="83">
          <cell r="B83" t="str">
            <v>Submódulo 4.2 - Intrajornada</v>
          </cell>
        </row>
        <row r="84">
          <cell r="B84" t="str">
            <v>Intervalo para Repouso ou Alimentação</v>
          </cell>
          <cell r="D84">
            <v>0</v>
          </cell>
        </row>
        <row r="85">
          <cell r="A85" t="str">
            <v>Total do Submódulo 4.2</v>
          </cell>
          <cell r="D85">
            <v>0</v>
          </cell>
        </row>
        <row r="90">
          <cell r="A90" t="str">
            <v>Total do Módulo 4</v>
          </cell>
          <cell r="D90">
            <v>3.6866333333333334E-2</v>
          </cell>
        </row>
        <row r="92">
          <cell r="A92" t="str">
            <v>MÓDULO 5 – INSUMOS DIVERSOS</v>
          </cell>
        </row>
        <row r="95">
          <cell r="B95" t="str">
            <v>Uniformes e EPIs</v>
          </cell>
        </row>
        <row r="96">
          <cell r="B96" t="str">
            <v>Materiais de Consumo</v>
          </cell>
        </row>
        <row r="97">
          <cell r="B97" t="str">
            <v>Máquinas e Equipamentos (depreciação)</v>
          </cell>
        </row>
        <row r="98">
          <cell r="B98" t="str">
            <v>Produtos de Limpeza</v>
          </cell>
        </row>
        <row r="99">
          <cell r="B99" t="str">
            <v>Materiais de Higiene</v>
          </cell>
        </row>
        <row r="100">
          <cell r="A100" t="str">
            <v>Total do Módulo 5</v>
          </cell>
        </row>
        <row r="102">
          <cell r="A102" t="str">
            <v>MÓDULO 6 – CUSTOS INDIRETOS, TRIBUTOS E LUCRO</v>
          </cell>
        </row>
        <row r="105">
          <cell r="B105" t="str">
            <v>Custos Indiretos</v>
          </cell>
          <cell r="C105">
            <v>245.50059275225348</v>
          </cell>
        </row>
        <row r="106">
          <cell r="B106" t="str">
            <v>Lucro</v>
          </cell>
          <cell r="C106">
            <v>173.48708554492575</v>
          </cell>
        </row>
        <row r="108">
          <cell r="B108" t="str">
            <v>PIS</v>
          </cell>
          <cell r="C108">
            <v>7.6</v>
          </cell>
        </row>
        <row r="109">
          <cell r="B109" t="str">
            <v>COFINS</v>
          </cell>
          <cell r="C109">
            <v>1.65</v>
          </cell>
        </row>
        <row r="110">
          <cell r="B110" t="str">
            <v>ISS</v>
          </cell>
        </row>
        <row r="112">
          <cell r="A112" t="str">
            <v>Total do Módulo 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75"/>
  <sheetViews>
    <sheetView showGridLines="0" topLeftCell="BJ1" workbookViewId="0">
      <pane ySplit="5" topLeftCell="A159" activePane="bottomLeft" state="frozen"/>
      <selection activeCell="BR192" sqref="BR192"/>
      <selection pane="bottomLeft" activeCell="BR192" sqref="BR192"/>
    </sheetView>
  </sheetViews>
  <sheetFormatPr defaultColWidth="9.140625" defaultRowHeight="12.75"/>
  <cols>
    <col min="1" max="1" width="25.140625" style="10" customWidth="1"/>
    <col min="2" max="2" width="30.28515625" style="10" customWidth="1"/>
    <col min="3" max="4" width="26.57031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3.85546875" style="10" customWidth="1"/>
    <col min="9" max="9" width="14" style="10" customWidth="1"/>
    <col min="10" max="10" width="15.7109375" style="10" customWidth="1"/>
    <col min="11" max="11" width="14.140625" style="10" customWidth="1"/>
    <col min="12" max="16" width="12.5703125" style="10" customWidth="1"/>
    <col min="17" max="75" width="15" style="10" customWidth="1"/>
    <col min="76" max="76" width="18.140625" style="10" customWidth="1"/>
    <col min="77" max="77" width="17.7109375" style="10" customWidth="1"/>
    <col min="78" max="78" width="14.140625" style="10" customWidth="1"/>
    <col min="79" max="79" width="18.5703125" style="10" customWidth="1"/>
    <col min="80" max="80" width="21.140625" style="10" customWidth="1"/>
    <col min="81" max="16384" width="9.140625" style="10"/>
  </cols>
  <sheetData>
    <row r="1" spans="1:82" ht="35.25" customHeight="1">
      <c r="A1" s="8" t="s">
        <v>45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>
        <f>COUNTBLANK(D1:BW1)+1</f>
        <v>73</v>
      </c>
      <c r="BY1" s="8"/>
      <c r="BZ1" s="8"/>
      <c r="CA1" s="8"/>
      <c r="CB1" s="8"/>
    </row>
    <row r="2" spans="1:82" ht="35.25" customHeight="1">
      <c r="A2" s="8"/>
      <c r="B2" s="8"/>
      <c r="C2" s="8"/>
      <c r="D2" s="8"/>
      <c r="E2" s="8"/>
      <c r="F2" s="8"/>
      <c r="G2" s="8"/>
      <c r="H2" s="142" t="str">
        <f>'[1]BASE PLANILHAS'!A10</f>
        <v>MÓDULO 1 - COMPOSIÇÃO DA REMUNERAÇÃO</v>
      </c>
      <c r="I2" s="143"/>
      <c r="J2" s="143"/>
      <c r="K2" s="143"/>
      <c r="L2" s="143"/>
      <c r="M2" s="143"/>
      <c r="N2" s="143"/>
      <c r="O2" s="143"/>
      <c r="P2" s="143"/>
      <c r="Q2" s="144"/>
      <c r="R2" s="148" t="str">
        <f>'[1]BASE PLANILHAS'!A23</f>
        <v>MÓDULO 2 – ENCARGOS E BENEFÍCIOS MENSAIS E DIÁRIOS</v>
      </c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9" t="str">
        <f>'[1]BASE PLANILHAS'!A60</f>
        <v>MÓDULO 3 – PROVISÃO PARA RESCISÃO</v>
      </c>
      <c r="AP2" s="149"/>
      <c r="AQ2" s="149"/>
      <c r="AR2" s="149"/>
      <c r="AS2" s="149"/>
      <c r="AT2" s="149"/>
      <c r="AU2" s="149"/>
      <c r="AV2" s="149"/>
      <c r="AW2" s="150" t="str">
        <f>'[1]BASE PLANILHAS'!A72</f>
        <v>MÓDULO 4 – CUSTO DE REPOSIÇÃO DO PROFISSIONAL AUSENTE</v>
      </c>
      <c r="AX2" s="150"/>
      <c r="AY2" s="150"/>
      <c r="AZ2" s="150"/>
      <c r="BA2" s="150"/>
      <c r="BB2" s="150"/>
      <c r="BC2" s="150"/>
      <c r="BD2" s="150"/>
      <c r="BE2" s="150"/>
      <c r="BF2" s="150"/>
      <c r="BG2" s="151" t="str">
        <f>'[1]BASE PLANILHAS'!A92</f>
        <v>MÓDULO 5 – INSUMOS DIVERSOS</v>
      </c>
      <c r="BH2" s="151"/>
      <c r="BI2" s="151"/>
      <c r="BJ2" s="151"/>
      <c r="BK2" s="151"/>
      <c r="BL2" s="151"/>
      <c r="BM2" s="141" t="s">
        <v>46</v>
      </c>
      <c r="BN2" s="138" t="str">
        <f>'[1]BASE PLANILHAS'!A102</f>
        <v>MÓDULO 6 – CUSTOS INDIRETOS, TRIBUTOS E LUCRO</v>
      </c>
      <c r="BO2" s="138"/>
      <c r="BP2" s="138"/>
      <c r="BQ2" s="138"/>
      <c r="BR2" s="138"/>
      <c r="BS2" s="138"/>
      <c r="BT2" s="138"/>
      <c r="BU2" s="138"/>
      <c r="BV2" s="138"/>
      <c r="BW2" s="138"/>
      <c r="BX2" s="139" t="s">
        <v>47</v>
      </c>
      <c r="BY2" s="139" t="s">
        <v>19</v>
      </c>
      <c r="BZ2" s="140" t="s">
        <v>48</v>
      </c>
      <c r="CA2" s="140" t="s">
        <v>49</v>
      </c>
      <c r="CB2" s="140" t="s">
        <v>50</v>
      </c>
      <c r="CD2" s="128" t="s">
        <v>398</v>
      </c>
    </row>
    <row r="3" spans="1:82" ht="12.75" customHeight="1">
      <c r="H3" s="145"/>
      <c r="I3" s="146"/>
      <c r="J3" s="146"/>
      <c r="K3" s="146"/>
      <c r="L3" s="146"/>
      <c r="M3" s="146"/>
      <c r="N3" s="146"/>
      <c r="O3" s="146"/>
      <c r="P3" s="146"/>
      <c r="Q3" s="147"/>
      <c r="R3" s="129" t="str">
        <f>'[1]BASE PLANILHAS'!B25</f>
        <v>Submódulo 2.1 - Encargos Previdenciários, FGTS e Outras Contribuições</v>
      </c>
      <c r="S3" s="129"/>
      <c r="T3" s="129"/>
      <c r="U3" s="129"/>
      <c r="V3" s="129"/>
      <c r="W3" s="129"/>
      <c r="X3" s="129"/>
      <c r="Y3" s="129"/>
      <c r="Z3" s="129"/>
      <c r="AA3" s="130" t="str">
        <f>'[1]BASE PLANILHAS'!B36</f>
        <v>Submódulo 2.2 - 13º Salário, Férias e Adicional de Férias</v>
      </c>
      <c r="AB3" s="131"/>
      <c r="AC3" s="131"/>
      <c r="AD3" s="132"/>
      <c r="AE3" s="133" t="str">
        <f>'[1]BASE PLANILHAS'!B43</f>
        <v>Submódulo 2.3 - Benefícios Mensais e Diários</v>
      </c>
      <c r="AF3" s="133"/>
      <c r="AG3" s="133"/>
      <c r="AH3" s="133"/>
      <c r="AI3" s="133"/>
      <c r="AJ3" s="133"/>
      <c r="AK3" s="133"/>
      <c r="AL3" s="133"/>
      <c r="AM3" s="133"/>
      <c r="AN3" s="134" t="str">
        <f>'[1]BASE PLANILHAS'!A58</f>
        <v>Total do Módulo 2</v>
      </c>
      <c r="AO3" s="149"/>
      <c r="AP3" s="149"/>
      <c r="AQ3" s="149"/>
      <c r="AR3" s="149"/>
      <c r="AS3" s="149"/>
      <c r="AT3" s="149"/>
      <c r="AU3" s="149"/>
      <c r="AV3" s="149"/>
      <c r="AW3" s="135" t="str">
        <f>'[1]BASE PLANILHAS'!B74</f>
        <v>Submódulo 4.1 - Ausências Legais</v>
      </c>
      <c r="AX3" s="135"/>
      <c r="AY3" s="135"/>
      <c r="AZ3" s="135"/>
      <c r="BA3" s="135"/>
      <c r="BB3" s="135"/>
      <c r="BC3" s="135"/>
      <c r="BD3" s="136" t="str">
        <f>'[1]BASE PLANILHAS'!B83</f>
        <v>Submódulo 4.2 - Intrajornada</v>
      </c>
      <c r="BE3" s="137"/>
      <c r="BF3" s="59"/>
      <c r="BG3" s="151"/>
      <c r="BH3" s="151"/>
      <c r="BI3" s="151"/>
      <c r="BJ3" s="151"/>
      <c r="BK3" s="151"/>
      <c r="BL3" s="151"/>
      <c r="BM3" s="141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9"/>
      <c r="BY3" s="139"/>
      <c r="BZ3" s="140"/>
      <c r="CA3" s="140"/>
      <c r="CB3" s="140"/>
      <c r="CD3" s="128"/>
    </row>
    <row r="4" spans="1:82" ht="69.75" customHeight="1">
      <c r="A4" s="12" t="s">
        <v>51</v>
      </c>
      <c r="B4" s="12" t="s">
        <v>52</v>
      </c>
      <c r="C4" s="12" t="s">
        <v>53</v>
      </c>
      <c r="D4" s="12" t="s">
        <v>399</v>
      </c>
      <c r="E4" s="13" t="s">
        <v>55</v>
      </c>
      <c r="F4" s="13" t="s">
        <v>56</v>
      </c>
      <c r="G4" s="12" t="s">
        <v>57</v>
      </c>
      <c r="H4" s="14" t="str">
        <f>'[1]BASE PLANILHAS'!B13</f>
        <v>Salário Base</v>
      </c>
      <c r="I4" s="14" t="s">
        <v>400</v>
      </c>
      <c r="J4" s="14" t="str">
        <f>'[1]BASE PLANILHAS'!B14</f>
        <v xml:space="preserve">Adicional Periculosidade </v>
      </c>
      <c r="K4" s="14" t="str">
        <f>'[1]BASE PLANILHAS'!B15</f>
        <v>Adicional Insalubridade</v>
      </c>
      <c r="L4" s="14" t="str">
        <f>'[1]BASE PLANILHAS'!$B16</f>
        <v>Adicional Noturno</v>
      </c>
      <c r="M4" s="14" t="str">
        <f>'[1]BASE PLANILHAS'!$B17</f>
        <v>Adicional de Hora Noturna Reduzida</v>
      </c>
      <c r="N4" s="14" t="str">
        <f>'[1]BASE PLANILHAS'!$B18</f>
        <v>Intervalo Intrajornada</v>
      </c>
      <c r="O4" s="14" t="str">
        <f>'[1]BASE PLANILHAS'!$B19</f>
        <v>Feriado Nacional - Súmula 444/2012 - TST</v>
      </c>
      <c r="P4" s="14" t="str">
        <f>'[1]BASE PLANILHAS'!$B20</f>
        <v>Adicional de Acúmulo de função</v>
      </c>
      <c r="Q4" s="14" t="str">
        <f>'[1]BASE PLANILHAS'!A21</f>
        <v>Total do Módulo 1</v>
      </c>
      <c r="R4" s="15" t="str">
        <f>'[1]BASE PLANILHAS'!$B26</f>
        <v>INSS</v>
      </c>
      <c r="S4" s="15" t="str">
        <f>'[1]BASE PLANILHAS'!$B27</f>
        <v>SESI OU SENAC</v>
      </c>
      <c r="T4" s="15" t="str">
        <f>'[1]BASE PLANILHAS'!$B28</f>
        <v>SENAI OU SENAC</v>
      </c>
      <c r="U4" s="15" t="str">
        <f>'[1]BASE PLANILHAS'!$B29</f>
        <v>INCRA</v>
      </c>
      <c r="V4" s="15" t="str">
        <f>'[1]BASE PLANILHAS'!$B30</f>
        <v>Salário Educação</v>
      </c>
      <c r="W4" s="15" t="str">
        <f>'[1]BASE PLANILHAS'!$B31</f>
        <v>FGTS</v>
      </c>
      <c r="X4" s="15" t="str">
        <f>'[1]BASE PLANILHAS'!$B32</f>
        <v>RAT</v>
      </c>
      <c r="Y4" s="15" t="str">
        <f>'[1]BASE PLANILHAS'!$B33</f>
        <v>SEBRAE</v>
      </c>
      <c r="Z4" s="15" t="str">
        <f>'[1]BASE PLANILHAS'!$A34</f>
        <v>Total do Submódulo 2.1</v>
      </c>
      <c r="AA4" s="16" t="str">
        <f>'[1]BASE PLANILHAS'!$B37</f>
        <v>13º salário (titular)</v>
      </c>
      <c r="AB4" s="16" t="str">
        <f>'[1]BASE PLANILHAS'!$B38</f>
        <v>Férias e Adicional de Férias (titular)</v>
      </c>
      <c r="AC4" s="16" t="str">
        <f>'[1]BASE PLANILHAS'!$B40</f>
        <v>Incidência do Submódulo 2.1 sobre 13º Salário, Férias e Adicional de Férias</v>
      </c>
      <c r="AD4" s="16" t="str">
        <f>'[1]BASE PLANILHAS'!$A41</f>
        <v>Total do Submódulo 2.2</v>
      </c>
      <c r="AE4" s="15" t="str">
        <f>'[1]BASE PLANILHAS'!$B44</f>
        <v>Vale - Transporte (Descontada parcela do empregado)</v>
      </c>
      <c r="AF4" s="15" t="str">
        <f>'[1]BASE PLANILHAS'!$B45</f>
        <v>Vale - Alimentação (Descontada parcela do empregado)</v>
      </c>
      <c r="AG4" s="15" t="str">
        <f>'[1]BASE PLANILHAS'!$B46</f>
        <v>Cesta Básica</v>
      </c>
      <c r="AH4" s="15" t="str">
        <f>'[1]BASE PLANILHAS'!$B47</f>
        <v>PAF</v>
      </c>
      <c r="AI4" s="15" t="str">
        <f>'[1]BASE PLANILHAS'!$B48</f>
        <v>PQM</v>
      </c>
      <c r="AJ4" s="15" t="str">
        <f>'[1]BASE PLANILHAS'!$B49</f>
        <v>PAT</v>
      </c>
      <c r="AK4" s="15" t="str">
        <f>'[1]BASE PLANILHAS'!$B50</f>
        <v>Seguro de Vida</v>
      </c>
      <c r="AL4" s="15" t="str">
        <f>'[1]BASE PLANILHAS'!$B51</f>
        <v>Despesas de Viagem</v>
      </c>
      <c r="AM4" s="15" t="str">
        <f>'[1]BASE PLANILHAS'!$A52</f>
        <v>Total do Submódulo 2.3</v>
      </c>
      <c r="AN4" s="134"/>
      <c r="AO4" s="60" t="str">
        <f>'[1]BASE PLANILHAS'!$B63</f>
        <v>Aviso Prévio Indenizado (API) e Reflexo do Aviso Prévio Indenizado</v>
      </c>
      <c r="AP4" s="60" t="str">
        <f>'[1]BASE PLANILHAS'!$B64</f>
        <v>Incidência do FGTS sobre API e Reflexo do API</v>
      </c>
      <c r="AQ4" s="60" t="str">
        <f>'[1]BASE PLANILHAS'!$B65</f>
        <v>Multa do FGTS e Contribuição Social sobre o Aviso Prévio Indenizado</v>
      </c>
      <c r="AR4" s="60" t="str">
        <f>'[1]BASE PLANILHAS'!$B66</f>
        <v>Aviso Prévio Trabalhado - APT</v>
      </c>
      <c r="AS4" s="60" t="str">
        <f>'[1]BASE PLANILHAS'!$B67</f>
        <v>Incidência dos encargos do submódulo 2.1 sobre Aviso Prévio Trabalhado</v>
      </c>
      <c r="AT4" s="16" t="str">
        <f>'[1]BASE PLANILHAS'!$B68</f>
        <v>Multa do FGTS e Contribuição Social - Rescisão sem Justa Causa</v>
      </c>
      <c r="AU4" s="60" t="str">
        <f>'[1]BASE PLANILHAS'!$B69</f>
        <v>Indenização Adicional (Art. 9º da Lei nº 7.238/84)</v>
      </c>
      <c r="AV4" s="60" t="str">
        <f>'[1]BASE PLANILHAS'!A70</f>
        <v>Total do Módulo 3</v>
      </c>
      <c r="AW4" s="61" t="str">
        <f>'[1]BASE PLANILHAS'!$B75</f>
        <v>Ausência por Doença</v>
      </c>
      <c r="AX4" s="61" t="str">
        <f>'[1]BASE PLANILHAS'!$B76</f>
        <v>Ausências Legais</v>
      </c>
      <c r="AY4" s="61" t="str">
        <f>'[1]BASE PLANILHAS'!$B77</f>
        <v>Licença Paternidade</v>
      </c>
      <c r="AZ4" s="61" t="str">
        <f>'[1]BASE PLANILHAS'!$B78</f>
        <v>Ausência por Acidente de Trabalho</v>
      </c>
      <c r="BA4" s="61" t="str">
        <f>'[1]BASE PLANILHAS'!$B79</f>
        <v>Férias, Adicional de Férias e 13º  com empregada em gozo de Licença Maternidade</v>
      </c>
      <c r="BB4" s="61" t="str">
        <f>'[1]BASE PLANILHAS'!$B80</f>
        <v>Incidência do Submódulo 2.1 sobre Ausências Legais</v>
      </c>
      <c r="BC4" s="61" t="str">
        <f>'[1]BASE PLANILHAS'!$A81</f>
        <v>Total do Submódulo 4.1</v>
      </c>
      <c r="BD4" s="62" t="str">
        <f>'[1]BASE PLANILHAS'!B84</f>
        <v>Intervalo para Repouso ou Alimentação</v>
      </c>
      <c r="BE4" s="63" t="str">
        <f>'[1]BASE PLANILHAS'!A85</f>
        <v>Total do Submódulo 4.2</v>
      </c>
      <c r="BF4" s="64" t="str">
        <f>'[1]BASE PLANILHAS'!$A90</f>
        <v>Total do Módulo 4</v>
      </c>
      <c r="BG4" s="65" t="str">
        <f>'[1]BASE PLANILHAS'!$B95</f>
        <v>Uniformes e EPIs</v>
      </c>
      <c r="BH4" s="65" t="str">
        <f>'[1]BASE PLANILHAS'!$B96</f>
        <v>Materiais de Consumo</v>
      </c>
      <c r="BI4" s="65" t="str">
        <f>'[1]BASE PLANILHAS'!$B97</f>
        <v>Máquinas e Equipamentos (depreciação)</v>
      </c>
      <c r="BJ4" s="65" t="str">
        <f>'[1]BASE PLANILHAS'!$B98</f>
        <v>Produtos de Limpeza e Materiais de Higiene Pessoal</v>
      </c>
      <c r="BK4" s="65" t="str">
        <f>'[1]BASE PLANILHAS'!B99</f>
        <v>Outros (especificar)</v>
      </c>
      <c r="BL4" s="65" t="str">
        <f>'[1]BASE PLANILHAS'!$A100</f>
        <v>Total do Módulo 5</v>
      </c>
      <c r="BM4" s="141"/>
      <c r="BN4" s="22" t="str">
        <f>'[1]BASE PLANILHAS'!$B105</f>
        <v>Custos Indiretos</v>
      </c>
      <c r="BO4" s="22" t="str">
        <f>'[1]BASE PLANILHAS'!$B106</f>
        <v>Lucro</v>
      </c>
      <c r="BP4" s="22" t="s">
        <v>401</v>
      </c>
      <c r="BQ4" s="22" t="s">
        <v>402</v>
      </c>
      <c r="BR4" s="22" t="str">
        <f>'[1]BASE PLANILHAS'!$B110</f>
        <v>ISS</v>
      </c>
      <c r="BS4" s="22" t="s">
        <v>58</v>
      </c>
      <c r="BT4" s="23" t="s">
        <v>59</v>
      </c>
      <c r="BU4" s="23" t="s">
        <v>60</v>
      </c>
      <c r="BV4" s="21" t="s">
        <v>61</v>
      </c>
      <c r="BW4" s="22" t="str">
        <f>'[1]BASE PLANILHAS'!A112</f>
        <v>Total do Módulo 6</v>
      </c>
      <c r="BX4" s="139"/>
      <c r="BY4" s="139"/>
      <c r="BZ4" s="140"/>
      <c r="CA4" s="140"/>
      <c r="CB4" s="140"/>
      <c r="CD4" s="128"/>
    </row>
    <row r="5" spans="1:82">
      <c r="A5" s="12"/>
      <c r="B5" s="12"/>
      <c r="C5" s="12"/>
      <c r="D5" s="12"/>
      <c r="E5" s="13"/>
      <c r="F5" s="13"/>
      <c r="G5" s="12"/>
      <c r="H5" s="14"/>
      <c r="I5" s="14"/>
      <c r="J5" s="14"/>
      <c r="K5" s="14"/>
      <c r="L5" s="14"/>
      <c r="M5" s="14"/>
      <c r="N5" s="14"/>
      <c r="O5" s="14"/>
      <c r="P5" s="24">
        <f>'[1]BASE PLANILHAS'!D20</f>
        <v>0.12</v>
      </c>
      <c r="Q5" s="14"/>
      <c r="R5" s="26">
        <f>'[1]BASE PLANILHAS'!$D26</f>
        <v>0.2</v>
      </c>
      <c r="S5" s="26">
        <f>'[1]BASE PLANILHAS'!$D27</f>
        <v>1.4999999999999999E-2</v>
      </c>
      <c r="T5" s="26">
        <f>'[1]BASE PLANILHAS'!$D28</f>
        <v>0.01</v>
      </c>
      <c r="U5" s="26">
        <f>'[1]BASE PLANILHAS'!$D29</f>
        <v>2E-3</v>
      </c>
      <c r="V5" s="26">
        <f>'[1]BASE PLANILHAS'!$D30</f>
        <v>2.5000000000000001E-2</v>
      </c>
      <c r="W5" s="26">
        <f>'[1]BASE PLANILHAS'!$D31</f>
        <v>0.08</v>
      </c>
      <c r="X5" s="26">
        <f>'[1]BASE PLANILHAS'!$D32</f>
        <v>0.03</v>
      </c>
      <c r="Y5" s="26">
        <f>'[1]BASE PLANILHAS'!$D33</f>
        <v>6.0000000000000001E-3</v>
      </c>
      <c r="Z5" s="26">
        <f>'[1]BASE PLANILHAS'!$D34</f>
        <v>0.3680000000000001</v>
      </c>
      <c r="AA5" s="27">
        <f>'[1]BASE PLANILHAS'!$D37</f>
        <v>8.3333333333333329E-2</v>
      </c>
      <c r="AB5" s="27">
        <f>'[1]BASE PLANILHAS'!$D38</f>
        <v>0.1111</v>
      </c>
      <c r="AC5" s="27">
        <f>'[1]BASE PLANILHAS'!$D40</f>
        <v>7.1551466666666688E-2</v>
      </c>
      <c r="AD5" s="27">
        <f>'[1]BASE PLANILHAS'!$D41</f>
        <v>0.26598480000000002</v>
      </c>
      <c r="AE5" s="26"/>
      <c r="AF5" s="26"/>
      <c r="AG5" s="26"/>
      <c r="AH5" s="26"/>
      <c r="AI5" s="26"/>
      <c r="AJ5" s="26"/>
      <c r="AK5" s="28">
        <f>[1]PARAMETROS!B48</f>
        <v>4.72</v>
      </c>
      <c r="AL5" s="26"/>
      <c r="AM5" s="26"/>
      <c r="AN5" s="66"/>
      <c r="AO5" s="30">
        <f>'[1]BASE PLANILHAS'!$D63</f>
        <v>5.0183256172839511E-3</v>
      </c>
      <c r="AP5" s="30">
        <f>'[1]BASE PLANILHAS'!$D64</f>
        <v>4.0146604938271608E-4</v>
      </c>
      <c r="AQ5" s="30">
        <f>'[1]BASE PLANILHAS'!$D65</f>
        <v>2.0073302469135804E-4</v>
      </c>
      <c r="AR5" s="30">
        <f>'[1]BASE PLANILHAS'!$D66</f>
        <v>3.5000000000000005E-3</v>
      </c>
      <c r="AS5" s="30">
        <f>'[1]BASE PLANILHAS'!$D67</f>
        <v>1.2880000000000005E-3</v>
      </c>
      <c r="AT5" s="27">
        <f>'[1]BASE PLANILHAS'!$D68</f>
        <v>4.2999999999999997E-2</v>
      </c>
      <c r="AU5" s="30">
        <f>'[1]BASE PLANILHAS'!$D69</f>
        <v>1.6666666666666668E-3</v>
      </c>
      <c r="AV5" s="30">
        <f>'[1]BASE PLANILHAS'!$D70</f>
        <v>5.5075191358024689E-2</v>
      </c>
      <c r="AW5" s="31">
        <f>'[1]BASE PLANILHAS'!$D75</f>
        <v>1.3888888888888888E-2</v>
      </c>
      <c r="AX5" s="31">
        <f>'[1]BASE PLANILHAS'!$D76</f>
        <v>8.2222222222222228E-3</v>
      </c>
      <c r="AY5" s="31">
        <f>'[1]BASE PLANILHAS'!$D77</f>
        <v>2.0833333333333332E-4</v>
      </c>
      <c r="AZ5" s="31">
        <f>'[1]BASE PLANILHAS'!$D78</f>
        <v>3.3333333333333335E-3</v>
      </c>
      <c r="BA5" s="31">
        <f>'[1]BASE PLANILHAS'!$D79</f>
        <v>1.2962962962962963E-3</v>
      </c>
      <c r="BB5" s="31">
        <f>'[1]BASE PLANILHAS'!$D80</f>
        <v>9.9172592592592611E-3</v>
      </c>
      <c r="BC5" s="31">
        <f>'[1]BASE PLANILHAS'!$D81</f>
        <v>3.6866333333333334E-2</v>
      </c>
      <c r="BD5" s="32">
        <f>'[1]BASE PLANILHAS'!D84</f>
        <v>0</v>
      </c>
      <c r="BE5" s="32">
        <f>'[1]BASE PLANILHAS'!D85</f>
        <v>0</v>
      </c>
      <c r="BF5" s="33">
        <f>'[1]BASE PLANILHAS'!$D90</f>
        <v>3.6866333333333334E-2</v>
      </c>
      <c r="BG5" s="67"/>
      <c r="BH5" s="67"/>
      <c r="BI5" s="67"/>
      <c r="BJ5" s="67"/>
      <c r="BK5" s="67"/>
      <c r="BL5" s="67"/>
      <c r="BM5" s="68"/>
      <c r="BN5" s="36">
        <f>'[1]BASE PLANILHAS'!C105</f>
        <v>168.33053012889113</v>
      </c>
      <c r="BO5" s="36">
        <f>'[1]BASE PLANILHAS'!C106</f>
        <v>118.95357462441643</v>
      </c>
      <c r="BP5" s="69">
        <f>'[1]BASE PLANILHAS'!C108</f>
        <v>7.6</v>
      </c>
      <c r="BQ5" s="69">
        <f>'[1]BASE PLANILHAS'!C109</f>
        <v>1.65</v>
      </c>
      <c r="BR5" s="39"/>
      <c r="BS5" s="39"/>
      <c r="BT5" s="39"/>
      <c r="BU5" s="39"/>
      <c r="BV5" s="70"/>
      <c r="BW5" s="70"/>
      <c r="BX5" s="40"/>
      <c r="BY5" s="40"/>
      <c r="BZ5" s="41"/>
      <c r="CA5" s="41"/>
      <c r="CB5" s="41"/>
    </row>
    <row r="6" spans="1:82" s="75" customFormat="1">
      <c r="A6" s="43" t="s">
        <v>65</v>
      </c>
      <c r="B6" s="43" t="s">
        <v>1</v>
      </c>
      <c r="C6" s="43" t="s">
        <v>67</v>
      </c>
      <c r="D6" s="43" t="s">
        <v>405</v>
      </c>
      <c r="E6" s="44" t="s">
        <v>403</v>
      </c>
      <c r="F6" s="44" t="s">
        <v>63</v>
      </c>
      <c r="G6" s="44">
        <v>1</v>
      </c>
      <c r="H6" s="71">
        <v>520.79999999999995</v>
      </c>
      <c r="I6" s="71">
        <v>520.79999999999995</v>
      </c>
      <c r="J6" s="71"/>
      <c r="K6" s="71"/>
      <c r="L6" s="71"/>
      <c r="M6" s="71"/>
      <c r="N6" s="71"/>
      <c r="O6" s="71"/>
      <c r="P6" s="71">
        <v>17.044363636363634</v>
      </c>
      <c r="Q6" s="71">
        <v>537.8443636363636</v>
      </c>
      <c r="R6" s="71">
        <v>107.56887272727272</v>
      </c>
      <c r="S6" s="71">
        <v>8.0676654545454536</v>
      </c>
      <c r="T6" s="71">
        <v>5.3784436363636363</v>
      </c>
      <c r="U6" s="71">
        <v>1.0756887272727271</v>
      </c>
      <c r="V6" s="71">
        <v>13.44610909090909</v>
      </c>
      <c r="W6" s="71">
        <v>43.027549090909091</v>
      </c>
      <c r="X6" s="71">
        <v>16.135330909090907</v>
      </c>
      <c r="Y6" s="71">
        <v>3.2270661818181816</v>
      </c>
      <c r="Z6" s="71">
        <v>197.92672581818178</v>
      </c>
      <c r="AA6" s="71">
        <v>44.820363636363631</v>
      </c>
      <c r="AB6" s="71">
        <v>59.754508799999996</v>
      </c>
      <c r="AC6" s="71">
        <v>38.483553056581826</v>
      </c>
      <c r="AD6" s="71">
        <v>143.05842549294545</v>
      </c>
      <c r="AE6" s="71">
        <v>130.75200000000001</v>
      </c>
      <c r="AF6" s="71">
        <v>397</v>
      </c>
      <c r="AG6" s="71">
        <v>0</v>
      </c>
      <c r="AH6" s="71">
        <v>0</v>
      </c>
      <c r="AI6" s="71">
        <v>9.84</v>
      </c>
      <c r="AJ6" s="71">
        <v>0</v>
      </c>
      <c r="AK6" s="71">
        <v>4.72</v>
      </c>
      <c r="AL6" s="71">
        <v>0</v>
      </c>
      <c r="AM6" s="71">
        <v>542.31200000000001</v>
      </c>
      <c r="AN6" s="71">
        <v>883.29715131112732</v>
      </c>
      <c r="AO6" s="71">
        <v>2.6990781481481481</v>
      </c>
      <c r="AP6" s="71">
        <v>0.21592625185185185</v>
      </c>
      <c r="AQ6" s="71">
        <v>0.10796312592592593</v>
      </c>
      <c r="AR6" s="71">
        <v>1.8824552727272728</v>
      </c>
      <c r="AS6" s="71">
        <v>0.69274354036363661</v>
      </c>
      <c r="AT6" s="71">
        <v>23.127307636363632</v>
      </c>
      <c r="AU6" s="71">
        <v>0.89640727272727272</v>
      </c>
      <c r="AV6" s="71">
        <v>29.621881248107741</v>
      </c>
      <c r="AW6" s="71">
        <v>7.4700606060606054</v>
      </c>
      <c r="AX6" s="71">
        <v>4.4222758787878789</v>
      </c>
      <c r="AY6" s="71">
        <v>0.11205090909090908</v>
      </c>
      <c r="AZ6" s="71">
        <v>1.7928145454545454</v>
      </c>
      <c r="BA6" s="71">
        <v>0.69720565656565647</v>
      </c>
      <c r="BB6" s="71">
        <v>5.3339419953131317</v>
      </c>
      <c r="BC6" s="71">
        <v>19.82834959127273</v>
      </c>
      <c r="BD6" s="71"/>
      <c r="BE6" s="71">
        <v>0</v>
      </c>
      <c r="BF6" s="71">
        <v>19.82834959127273</v>
      </c>
      <c r="BG6" s="71">
        <v>30.371766666666673</v>
      </c>
      <c r="BH6" s="71">
        <v>3.9640903253863615</v>
      </c>
      <c r="BI6" s="71">
        <v>1.2263022831978319</v>
      </c>
      <c r="BJ6" s="71">
        <v>521.50147163627059</v>
      </c>
      <c r="BK6" s="71"/>
      <c r="BL6" s="71">
        <v>557.0636309115215</v>
      </c>
      <c r="BM6" s="71">
        <v>2027.655376698393</v>
      </c>
      <c r="BN6" s="71">
        <f>$BN$5*$G6</f>
        <v>168.33053012889113</v>
      </c>
      <c r="BO6" s="71">
        <f t="shared" ref="BO6:BO69" si="0">$BO$5*$G6</f>
        <v>118.95357462441643</v>
      </c>
      <c r="BP6" s="72">
        <f t="shared" ref="BP6:BP69" si="1">((100/((100-$BT6)%)-100)*$BP$5)/$BT6</f>
        <v>8.5633802816901436</v>
      </c>
      <c r="BQ6" s="72">
        <f t="shared" ref="BQ6:BQ69" si="2">((100/((100-$BT6)%)-100)*$BQ$5)/$BT6</f>
        <v>1.8591549295774654</v>
      </c>
      <c r="BR6" s="73">
        <v>2</v>
      </c>
      <c r="BS6" s="72">
        <f>((100/((100-$BT6)%)-100)*BR6)/$BT6</f>
        <v>2.2535211267605644</v>
      </c>
      <c r="BT6" s="72">
        <f>$BP$5+$BQ$5+BR6</f>
        <v>11.25</v>
      </c>
      <c r="BU6" s="72">
        <f>BP6+BQ6+BS6</f>
        <v>12.676056338028173</v>
      </c>
      <c r="BV6" s="71">
        <f>((BM6)*BU6)%</f>
        <v>257.0267378913457</v>
      </c>
      <c r="BW6" s="71">
        <f t="shared" ref="BW6:BW69" si="3">BV6+BO6+BN6</f>
        <v>544.31084264465323</v>
      </c>
      <c r="BX6" s="71">
        <f t="shared" ref="BX6:BX69" si="4">BW6+BM6</f>
        <v>2571.9662193430463</v>
      </c>
      <c r="BY6" s="71">
        <f>BX6*12</f>
        <v>30863.594632116554</v>
      </c>
      <c r="BZ6" s="49">
        <f>VLOOKUP($C6,[1]PARAMETROS!$A:$I,7,0)</f>
        <v>43101</v>
      </c>
      <c r="CA6" s="74"/>
      <c r="CB6" s="74"/>
    </row>
    <row r="7" spans="1:82" s="75" customFormat="1">
      <c r="A7" s="43" t="s">
        <v>406</v>
      </c>
      <c r="B7" s="43" t="s">
        <v>0</v>
      </c>
      <c r="C7" s="43" t="s">
        <v>407</v>
      </c>
      <c r="D7" s="43" t="s">
        <v>408</v>
      </c>
      <c r="E7" s="44" t="s">
        <v>403</v>
      </c>
      <c r="F7" s="44" t="s">
        <v>63</v>
      </c>
      <c r="G7" s="44">
        <v>1</v>
      </c>
      <c r="H7" s="71">
        <v>1041.5999999999999</v>
      </c>
      <c r="I7" s="71">
        <v>1041.5999999999999</v>
      </c>
      <c r="J7" s="71"/>
      <c r="K7" s="71"/>
      <c r="L7" s="71"/>
      <c r="M7" s="71"/>
      <c r="N7" s="71"/>
      <c r="O7" s="71"/>
      <c r="P7" s="71">
        <v>34.088727272727269</v>
      </c>
      <c r="Q7" s="71">
        <v>1075.6887272727272</v>
      </c>
      <c r="R7" s="71">
        <v>215.13774545454544</v>
      </c>
      <c r="S7" s="71">
        <v>16.135330909090907</v>
      </c>
      <c r="T7" s="71">
        <v>10.756887272727273</v>
      </c>
      <c r="U7" s="71">
        <v>2.1513774545454543</v>
      </c>
      <c r="V7" s="71">
        <v>26.89221818181818</v>
      </c>
      <c r="W7" s="71">
        <v>86.055098181818181</v>
      </c>
      <c r="X7" s="71">
        <v>32.270661818181814</v>
      </c>
      <c r="Y7" s="71">
        <v>6.4541323636363632</v>
      </c>
      <c r="Z7" s="71">
        <v>395.85345163636356</v>
      </c>
      <c r="AA7" s="71">
        <v>89.640727272727261</v>
      </c>
      <c r="AB7" s="71">
        <v>119.50901759999999</v>
      </c>
      <c r="AC7" s="71">
        <v>76.967106113163652</v>
      </c>
      <c r="AD7" s="71">
        <v>286.11685098589089</v>
      </c>
      <c r="AE7" s="71">
        <v>99.504000000000005</v>
      </c>
      <c r="AF7" s="71">
        <v>397</v>
      </c>
      <c r="AG7" s="71">
        <v>0</v>
      </c>
      <c r="AH7" s="71">
        <v>0</v>
      </c>
      <c r="AI7" s="71">
        <v>0</v>
      </c>
      <c r="AJ7" s="71">
        <v>0</v>
      </c>
      <c r="AK7" s="71">
        <v>4.72</v>
      </c>
      <c r="AL7" s="71">
        <v>0</v>
      </c>
      <c r="AM7" s="71">
        <v>501.22400000000005</v>
      </c>
      <c r="AN7" s="71">
        <v>1183.1943026222546</v>
      </c>
      <c r="AO7" s="71">
        <v>5.3981562962962961</v>
      </c>
      <c r="AP7" s="71">
        <v>0.43185250370370371</v>
      </c>
      <c r="AQ7" s="71">
        <v>0.21592625185185185</v>
      </c>
      <c r="AR7" s="71">
        <v>3.7649105454545455</v>
      </c>
      <c r="AS7" s="71">
        <v>1.3854870807272732</v>
      </c>
      <c r="AT7" s="71">
        <v>46.254615272727264</v>
      </c>
      <c r="AU7" s="71">
        <v>1.7928145454545454</v>
      </c>
      <c r="AV7" s="71">
        <v>59.243762496215481</v>
      </c>
      <c r="AW7" s="71">
        <v>14.940121212121211</v>
      </c>
      <c r="AX7" s="71">
        <v>8.8445517575757577</v>
      </c>
      <c r="AY7" s="71">
        <v>0.22410181818181815</v>
      </c>
      <c r="AZ7" s="71">
        <v>3.5856290909090909</v>
      </c>
      <c r="BA7" s="71">
        <v>1.3944113131313129</v>
      </c>
      <c r="BB7" s="71">
        <v>10.667883990626263</v>
      </c>
      <c r="BC7" s="71">
        <v>39.656699182545459</v>
      </c>
      <c r="BD7" s="71"/>
      <c r="BE7" s="71">
        <v>0</v>
      </c>
      <c r="BF7" s="71">
        <v>39.656699182545459</v>
      </c>
      <c r="BG7" s="71">
        <v>55.485199999999999</v>
      </c>
      <c r="BH7" s="71">
        <v>7.928180650772723</v>
      </c>
      <c r="BI7" s="71">
        <v>2.4526045663956633</v>
      </c>
      <c r="BJ7" s="71">
        <v>1043.0029432725412</v>
      </c>
      <c r="BK7" s="71"/>
      <c r="BL7" s="71">
        <v>1108.8689284897096</v>
      </c>
      <c r="BM7" s="71">
        <v>3466.6524200634522</v>
      </c>
      <c r="BN7" s="71">
        <f t="shared" ref="BN7:BN70" si="5">$BN$5*$G7</f>
        <v>168.33053012889113</v>
      </c>
      <c r="BO7" s="71">
        <f t="shared" si="0"/>
        <v>118.95357462441643</v>
      </c>
      <c r="BP7" s="72">
        <f t="shared" si="1"/>
        <v>8.8629737609329435</v>
      </c>
      <c r="BQ7" s="72">
        <f t="shared" si="2"/>
        <v>1.9241982507288626</v>
      </c>
      <c r="BR7" s="73">
        <v>5</v>
      </c>
      <c r="BS7" s="72">
        <f t="shared" ref="BS7:BS71" si="6">((100/((100-BT7)%)-100)*BR7)/BT7</f>
        <v>5.8309037900874632</v>
      </c>
      <c r="BT7" s="72">
        <f>$BP$5+$BQ$5+BR7</f>
        <v>14.25</v>
      </c>
      <c r="BU7" s="72">
        <f>BP7+BQ7+BS7</f>
        <v>16.618075801749271</v>
      </c>
      <c r="BV7" s="71">
        <f t="shared" ref="BV7:BV70" si="7">((BM7)*BU7)%</f>
        <v>576.09092694932008</v>
      </c>
      <c r="BW7" s="71">
        <f t="shared" si="3"/>
        <v>863.37503170262767</v>
      </c>
      <c r="BX7" s="71">
        <f t="shared" si="4"/>
        <v>4330.02745176608</v>
      </c>
      <c r="BY7" s="71">
        <f t="shared" ref="BY7:BY71" si="8">BX7*12</f>
        <v>51960.329421192961</v>
      </c>
      <c r="BZ7" s="49">
        <f>VLOOKUP($C7,[1]PARAMETROS!$A:$I,7,0)</f>
        <v>43101</v>
      </c>
      <c r="CA7" s="74"/>
      <c r="CB7" s="74"/>
    </row>
    <row r="8" spans="1:82" s="75" customFormat="1">
      <c r="A8" s="43" t="s">
        <v>409</v>
      </c>
      <c r="B8" s="43" t="s">
        <v>2</v>
      </c>
      <c r="C8" s="43" t="s">
        <v>67</v>
      </c>
      <c r="D8" s="43" t="s">
        <v>410</v>
      </c>
      <c r="E8" s="44" t="s">
        <v>403</v>
      </c>
      <c r="F8" s="44" t="s">
        <v>63</v>
      </c>
      <c r="G8" s="44">
        <v>1</v>
      </c>
      <c r="H8" s="71">
        <v>260.39999999999998</v>
      </c>
      <c r="I8" s="71">
        <v>260.39999999999998</v>
      </c>
      <c r="J8" s="71"/>
      <c r="K8" s="71"/>
      <c r="L8" s="71"/>
      <c r="M8" s="71"/>
      <c r="N8" s="71"/>
      <c r="O8" s="71"/>
      <c r="P8" s="71">
        <v>8.5221818181818172</v>
      </c>
      <c r="Q8" s="71">
        <v>268.9221818181818</v>
      </c>
      <c r="R8" s="71">
        <v>53.78443636363636</v>
      </c>
      <c r="S8" s="71">
        <v>4.0338327272727268</v>
      </c>
      <c r="T8" s="71">
        <v>2.6892218181818182</v>
      </c>
      <c r="U8" s="71">
        <v>0.53784436363636356</v>
      </c>
      <c r="V8" s="71">
        <v>6.723054545454545</v>
      </c>
      <c r="W8" s="71">
        <v>21.513774545454545</v>
      </c>
      <c r="X8" s="71">
        <v>8.0676654545454536</v>
      </c>
      <c r="Y8" s="71">
        <v>1.6135330909090908</v>
      </c>
      <c r="Z8" s="71">
        <v>98.96336290909089</v>
      </c>
      <c r="AA8" s="71">
        <v>22.410181818181815</v>
      </c>
      <c r="AB8" s="71">
        <v>29.877254399999998</v>
      </c>
      <c r="AC8" s="71">
        <v>19.241776528290913</v>
      </c>
      <c r="AD8" s="71">
        <v>71.529212746472723</v>
      </c>
      <c r="AE8" s="71">
        <v>146.376</v>
      </c>
      <c r="AF8" s="71">
        <v>397</v>
      </c>
      <c r="AG8" s="71">
        <v>0</v>
      </c>
      <c r="AH8" s="71">
        <v>0</v>
      </c>
      <c r="AI8" s="71">
        <v>9.84</v>
      </c>
      <c r="AJ8" s="71">
        <v>0</v>
      </c>
      <c r="AK8" s="71">
        <v>4.72</v>
      </c>
      <c r="AL8" s="71">
        <v>0</v>
      </c>
      <c r="AM8" s="71">
        <v>557.93600000000004</v>
      </c>
      <c r="AN8" s="71">
        <v>728.42857565556358</v>
      </c>
      <c r="AO8" s="71">
        <v>1.349539074074074</v>
      </c>
      <c r="AP8" s="71">
        <v>0.10796312592592593</v>
      </c>
      <c r="AQ8" s="71">
        <v>5.3981562962962963E-2</v>
      </c>
      <c r="AR8" s="71">
        <v>0.94122763636363638</v>
      </c>
      <c r="AS8" s="71">
        <v>0.34637177018181831</v>
      </c>
      <c r="AT8" s="71">
        <v>11.563653818181816</v>
      </c>
      <c r="AU8" s="71">
        <v>0.44820363636363636</v>
      </c>
      <c r="AV8" s="71">
        <v>14.81094062405387</v>
      </c>
      <c r="AW8" s="71">
        <v>3.7350303030303027</v>
      </c>
      <c r="AX8" s="71">
        <v>2.2111379393939394</v>
      </c>
      <c r="AY8" s="71">
        <v>5.6025454545454538E-2</v>
      </c>
      <c r="AZ8" s="71">
        <v>0.89640727272727272</v>
      </c>
      <c r="BA8" s="71">
        <v>0.34860282828282824</v>
      </c>
      <c r="BB8" s="71">
        <v>2.6669709976565659</v>
      </c>
      <c r="BC8" s="71">
        <v>9.9141747956363648</v>
      </c>
      <c r="BD8" s="71"/>
      <c r="BE8" s="71">
        <v>0</v>
      </c>
      <c r="BF8" s="71">
        <v>9.9141747956363648</v>
      </c>
      <c r="BG8" s="71">
        <v>30.371766666666673</v>
      </c>
      <c r="BH8" s="71">
        <v>1.9820451626931808</v>
      </c>
      <c r="BI8" s="71">
        <v>0.61315114159891593</v>
      </c>
      <c r="BJ8" s="71">
        <v>260.75073581813524</v>
      </c>
      <c r="BK8" s="71"/>
      <c r="BL8" s="71">
        <v>293.71769878909402</v>
      </c>
      <c r="BM8" s="71">
        <v>1315.7935716825295</v>
      </c>
      <c r="BN8" s="71">
        <f t="shared" si="5"/>
        <v>168.33053012889113</v>
      </c>
      <c r="BO8" s="71">
        <f t="shared" si="0"/>
        <v>118.95357462441643</v>
      </c>
      <c r="BP8" s="72">
        <f t="shared" si="1"/>
        <v>8.8629737609329435</v>
      </c>
      <c r="BQ8" s="72">
        <f t="shared" si="2"/>
        <v>1.9241982507288626</v>
      </c>
      <c r="BR8" s="73">
        <v>5</v>
      </c>
      <c r="BS8" s="72">
        <f t="shared" si="6"/>
        <v>5.8309037900874632</v>
      </c>
      <c r="BT8" s="72">
        <f t="shared" ref="BT8:BT71" si="9">$BP$5+$BQ$5+BR8</f>
        <v>14.25</v>
      </c>
      <c r="BU8" s="72">
        <f t="shared" ref="BU8:BU71" si="10">BP8+BQ8+BS8</f>
        <v>16.618075801749271</v>
      </c>
      <c r="BV8" s="71">
        <f t="shared" si="7"/>
        <v>218.65957313674687</v>
      </c>
      <c r="BW8" s="71">
        <f t="shared" si="3"/>
        <v>505.94367789005446</v>
      </c>
      <c r="BX8" s="71">
        <f t="shared" si="4"/>
        <v>1821.737249572584</v>
      </c>
      <c r="BY8" s="71">
        <f t="shared" si="8"/>
        <v>21860.846994871008</v>
      </c>
      <c r="BZ8" s="49">
        <f>VLOOKUP($C8,[1]PARAMETROS!$A:$I,7,0)</f>
        <v>43101</v>
      </c>
      <c r="CA8" s="74"/>
      <c r="CB8" s="74"/>
    </row>
    <row r="9" spans="1:82" s="75" customFormat="1">
      <c r="A9" s="43" t="s">
        <v>411</v>
      </c>
      <c r="B9" s="43" t="s">
        <v>1</v>
      </c>
      <c r="C9" s="43" t="s">
        <v>165</v>
      </c>
      <c r="D9" s="43" t="s">
        <v>412</v>
      </c>
      <c r="E9" s="44" t="s">
        <v>403</v>
      </c>
      <c r="F9" s="44" t="s">
        <v>63</v>
      </c>
      <c r="G9" s="44">
        <v>1</v>
      </c>
      <c r="H9" s="71">
        <v>520.79999999999995</v>
      </c>
      <c r="I9" s="71">
        <v>520.79999999999995</v>
      </c>
      <c r="J9" s="71"/>
      <c r="K9" s="71"/>
      <c r="L9" s="71"/>
      <c r="M9" s="71"/>
      <c r="N9" s="71"/>
      <c r="O9" s="71"/>
      <c r="P9" s="71">
        <v>17.044363636363634</v>
      </c>
      <c r="Q9" s="71">
        <v>537.8443636363636</v>
      </c>
      <c r="R9" s="71">
        <v>107.56887272727272</v>
      </c>
      <c r="S9" s="71">
        <v>8.0676654545454536</v>
      </c>
      <c r="T9" s="71">
        <v>5.3784436363636363</v>
      </c>
      <c r="U9" s="71">
        <v>1.0756887272727271</v>
      </c>
      <c r="V9" s="71">
        <v>13.44610909090909</v>
      </c>
      <c r="W9" s="71">
        <v>43.027549090909091</v>
      </c>
      <c r="X9" s="71">
        <v>16.135330909090907</v>
      </c>
      <c r="Y9" s="71">
        <v>3.2270661818181816</v>
      </c>
      <c r="Z9" s="71">
        <v>197.92672581818178</v>
      </c>
      <c r="AA9" s="71">
        <v>44.820363636363631</v>
      </c>
      <c r="AB9" s="71">
        <v>59.754508799999996</v>
      </c>
      <c r="AC9" s="71">
        <v>38.483553056581826</v>
      </c>
      <c r="AD9" s="71">
        <v>143.05842549294545</v>
      </c>
      <c r="AE9" s="71">
        <v>130.75200000000001</v>
      </c>
      <c r="AF9" s="71">
        <v>397</v>
      </c>
      <c r="AG9" s="71">
        <v>0</v>
      </c>
      <c r="AH9" s="71">
        <v>0</v>
      </c>
      <c r="AI9" s="71">
        <v>0</v>
      </c>
      <c r="AJ9" s="71">
        <v>0</v>
      </c>
      <c r="AK9" s="71">
        <v>4.72</v>
      </c>
      <c r="AL9" s="71">
        <v>0</v>
      </c>
      <c r="AM9" s="71">
        <v>532.47199999999998</v>
      </c>
      <c r="AN9" s="71">
        <v>873.45715131112718</v>
      </c>
      <c r="AO9" s="71">
        <v>2.6990781481481481</v>
      </c>
      <c r="AP9" s="71">
        <v>0.21592625185185185</v>
      </c>
      <c r="AQ9" s="71">
        <v>0.10796312592592593</v>
      </c>
      <c r="AR9" s="71">
        <v>1.8824552727272728</v>
      </c>
      <c r="AS9" s="71">
        <v>0.69274354036363661</v>
      </c>
      <c r="AT9" s="71">
        <v>23.127307636363632</v>
      </c>
      <c r="AU9" s="71">
        <v>0.89640727272727272</v>
      </c>
      <c r="AV9" s="71">
        <v>29.621881248107741</v>
      </c>
      <c r="AW9" s="71">
        <v>7.4700606060606054</v>
      </c>
      <c r="AX9" s="71">
        <v>4.4222758787878789</v>
      </c>
      <c r="AY9" s="71">
        <v>0.11205090909090908</v>
      </c>
      <c r="AZ9" s="71">
        <v>1.7928145454545454</v>
      </c>
      <c r="BA9" s="71">
        <v>0.69720565656565647</v>
      </c>
      <c r="BB9" s="71">
        <v>5.3339419953131317</v>
      </c>
      <c r="BC9" s="71">
        <v>19.82834959127273</v>
      </c>
      <c r="BD9" s="71"/>
      <c r="BE9" s="71">
        <v>0</v>
      </c>
      <c r="BF9" s="71">
        <v>19.82834959127273</v>
      </c>
      <c r="BG9" s="71">
        <v>30.371766666666673</v>
      </c>
      <c r="BH9" s="71">
        <v>3.9640903253863615</v>
      </c>
      <c r="BI9" s="71">
        <v>1.2263022831978319</v>
      </c>
      <c r="BJ9" s="71">
        <v>521.50147163627059</v>
      </c>
      <c r="BK9" s="71"/>
      <c r="BL9" s="71">
        <v>557.0636309115215</v>
      </c>
      <c r="BM9" s="71">
        <v>2017.8153766983928</v>
      </c>
      <c r="BN9" s="71">
        <f t="shared" si="5"/>
        <v>168.33053012889113</v>
      </c>
      <c r="BO9" s="71">
        <f t="shared" si="0"/>
        <v>118.95357462441643</v>
      </c>
      <c r="BP9" s="72">
        <f t="shared" si="1"/>
        <v>8.6609686609686669</v>
      </c>
      <c r="BQ9" s="72">
        <f t="shared" si="2"/>
        <v>1.8803418803418819</v>
      </c>
      <c r="BR9" s="73">
        <v>3</v>
      </c>
      <c r="BS9" s="72">
        <f t="shared" si="6"/>
        <v>3.4188034188034218</v>
      </c>
      <c r="BT9" s="72">
        <f t="shared" si="9"/>
        <v>12.25</v>
      </c>
      <c r="BU9" s="72">
        <f t="shared" si="10"/>
        <v>13.960113960113972</v>
      </c>
      <c r="BV9" s="71">
        <f t="shared" si="7"/>
        <v>281.6893260917987</v>
      </c>
      <c r="BW9" s="71">
        <f t="shared" si="3"/>
        <v>568.97343084510624</v>
      </c>
      <c r="BX9" s="71">
        <f t="shared" si="4"/>
        <v>2586.7888075434989</v>
      </c>
      <c r="BY9" s="71">
        <f t="shared" si="8"/>
        <v>31041.465690521989</v>
      </c>
      <c r="BZ9" s="49">
        <f>VLOOKUP($C9,[1]PARAMETROS!$A:$I,7,0)</f>
        <v>43101</v>
      </c>
      <c r="CA9" s="74"/>
      <c r="CB9" s="74"/>
    </row>
    <row r="10" spans="1:82" s="75" customFormat="1">
      <c r="A10" s="43" t="s">
        <v>413</v>
      </c>
      <c r="B10" s="43" t="s">
        <v>0</v>
      </c>
      <c r="C10" s="43" t="s">
        <v>165</v>
      </c>
      <c r="D10" s="43" t="s">
        <v>414</v>
      </c>
      <c r="E10" s="44" t="s">
        <v>403</v>
      </c>
      <c r="F10" s="44" t="s">
        <v>63</v>
      </c>
      <c r="G10" s="44">
        <v>1</v>
      </c>
      <c r="H10" s="71">
        <v>1041.5999999999999</v>
      </c>
      <c r="I10" s="71">
        <v>1041.5999999999999</v>
      </c>
      <c r="J10" s="71"/>
      <c r="K10" s="71"/>
      <c r="L10" s="71"/>
      <c r="M10" s="71"/>
      <c r="N10" s="71"/>
      <c r="O10" s="71"/>
      <c r="P10" s="71">
        <v>34.088727272727269</v>
      </c>
      <c r="Q10" s="71">
        <v>1075.6887272727272</v>
      </c>
      <c r="R10" s="71">
        <v>215.13774545454544</v>
      </c>
      <c r="S10" s="71">
        <v>16.135330909090907</v>
      </c>
      <c r="T10" s="71">
        <v>10.756887272727273</v>
      </c>
      <c r="U10" s="71">
        <v>2.1513774545454543</v>
      </c>
      <c r="V10" s="71">
        <v>26.89221818181818</v>
      </c>
      <c r="W10" s="71">
        <v>86.055098181818181</v>
      </c>
      <c r="X10" s="71">
        <v>32.270661818181814</v>
      </c>
      <c r="Y10" s="71">
        <v>6.4541323636363632</v>
      </c>
      <c r="Z10" s="71">
        <v>395.85345163636356</v>
      </c>
      <c r="AA10" s="71">
        <v>89.640727272727261</v>
      </c>
      <c r="AB10" s="71">
        <v>119.50901759999999</v>
      </c>
      <c r="AC10" s="71">
        <v>76.967106113163652</v>
      </c>
      <c r="AD10" s="71">
        <v>286.11685098589089</v>
      </c>
      <c r="AE10" s="71">
        <v>99.504000000000005</v>
      </c>
      <c r="AF10" s="71">
        <v>397</v>
      </c>
      <c r="AG10" s="71">
        <v>0</v>
      </c>
      <c r="AH10" s="71">
        <v>0</v>
      </c>
      <c r="AI10" s="71">
        <v>0</v>
      </c>
      <c r="AJ10" s="71">
        <v>0</v>
      </c>
      <c r="AK10" s="71">
        <v>4.72</v>
      </c>
      <c r="AL10" s="71">
        <v>0</v>
      </c>
      <c r="AM10" s="71">
        <v>501.22400000000005</v>
      </c>
      <c r="AN10" s="71">
        <v>1183.1943026222546</v>
      </c>
      <c r="AO10" s="71">
        <v>5.3981562962962961</v>
      </c>
      <c r="AP10" s="71">
        <v>0.43185250370370371</v>
      </c>
      <c r="AQ10" s="71">
        <v>0.21592625185185185</v>
      </c>
      <c r="AR10" s="71">
        <v>3.7649105454545455</v>
      </c>
      <c r="AS10" s="71">
        <v>1.3854870807272732</v>
      </c>
      <c r="AT10" s="71">
        <v>46.254615272727264</v>
      </c>
      <c r="AU10" s="71">
        <v>1.7928145454545454</v>
      </c>
      <c r="AV10" s="71">
        <v>59.243762496215481</v>
      </c>
      <c r="AW10" s="71">
        <v>14.940121212121211</v>
      </c>
      <c r="AX10" s="71">
        <v>8.8445517575757577</v>
      </c>
      <c r="AY10" s="71">
        <v>0.22410181818181815</v>
      </c>
      <c r="AZ10" s="71">
        <v>3.5856290909090909</v>
      </c>
      <c r="BA10" s="71">
        <v>1.3944113131313129</v>
      </c>
      <c r="BB10" s="71">
        <v>10.667883990626263</v>
      </c>
      <c r="BC10" s="71">
        <v>39.656699182545459</v>
      </c>
      <c r="BD10" s="71"/>
      <c r="BE10" s="71">
        <v>0</v>
      </c>
      <c r="BF10" s="71">
        <v>39.656699182545459</v>
      </c>
      <c r="BG10" s="71">
        <v>55.485199999999999</v>
      </c>
      <c r="BH10" s="71">
        <v>7.928180650772723</v>
      </c>
      <c r="BI10" s="71">
        <v>2.4526045663956633</v>
      </c>
      <c r="BJ10" s="71">
        <v>1043.0029432725412</v>
      </c>
      <c r="BK10" s="71"/>
      <c r="BL10" s="71">
        <v>1108.8689284897096</v>
      </c>
      <c r="BM10" s="71">
        <v>3466.6524200634522</v>
      </c>
      <c r="BN10" s="71">
        <f t="shared" si="5"/>
        <v>168.33053012889113</v>
      </c>
      <c r="BO10" s="71">
        <f t="shared" si="0"/>
        <v>118.95357462441643</v>
      </c>
      <c r="BP10" s="72">
        <f t="shared" si="1"/>
        <v>8.8629737609329435</v>
      </c>
      <c r="BQ10" s="72">
        <f t="shared" si="2"/>
        <v>1.9241982507288626</v>
      </c>
      <c r="BR10" s="73">
        <v>5</v>
      </c>
      <c r="BS10" s="72">
        <f t="shared" si="6"/>
        <v>5.8309037900874632</v>
      </c>
      <c r="BT10" s="72">
        <f t="shared" si="9"/>
        <v>14.25</v>
      </c>
      <c r="BU10" s="72">
        <f t="shared" si="10"/>
        <v>16.618075801749271</v>
      </c>
      <c r="BV10" s="71">
        <f t="shared" si="7"/>
        <v>576.09092694932008</v>
      </c>
      <c r="BW10" s="71">
        <f t="shared" si="3"/>
        <v>863.37503170262767</v>
      </c>
      <c r="BX10" s="71">
        <f t="shared" si="4"/>
        <v>4330.02745176608</v>
      </c>
      <c r="BY10" s="71">
        <f t="shared" si="8"/>
        <v>51960.329421192961</v>
      </c>
      <c r="BZ10" s="49">
        <f>VLOOKUP($C10,[1]PARAMETROS!$A:$I,7,0)</f>
        <v>43101</v>
      </c>
      <c r="CA10" s="74"/>
      <c r="CB10" s="74"/>
    </row>
    <row r="11" spans="1:82" s="75" customFormat="1">
      <c r="A11" s="43" t="s">
        <v>69</v>
      </c>
      <c r="B11" s="43" t="s">
        <v>0</v>
      </c>
      <c r="C11" s="43" t="s">
        <v>70</v>
      </c>
      <c r="D11" s="43" t="s">
        <v>415</v>
      </c>
      <c r="E11" s="44" t="s">
        <v>403</v>
      </c>
      <c r="F11" s="44" t="s">
        <v>63</v>
      </c>
      <c r="G11" s="44">
        <v>1</v>
      </c>
      <c r="H11" s="71">
        <v>1041.5999999999999</v>
      </c>
      <c r="I11" s="71">
        <v>1041.5999999999999</v>
      </c>
      <c r="J11" s="71"/>
      <c r="K11" s="71"/>
      <c r="L11" s="71"/>
      <c r="M11" s="71"/>
      <c r="N11" s="71"/>
      <c r="O11" s="71"/>
      <c r="P11" s="71">
        <v>34.088727272727269</v>
      </c>
      <c r="Q11" s="71">
        <v>1075.6887272727272</v>
      </c>
      <c r="R11" s="71">
        <v>215.13774545454544</v>
      </c>
      <c r="S11" s="71">
        <v>16.135330909090907</v>
      </c>
      <c r="T11" s="71">
        <v>10.756887272727273</v>
      </c>
      <c r="U11" s="71">
        <v>2.1513774545454543</v>
      </c>
      <c r="V11" s="71">
        <v>26.89221818181818</v>
      </c>
      <c r="W11" s="71">
        <v>86.055098181818181</v>
      </c>
      <c r="X11" s="71">
        <v>32.270661818181814</v>
      </c>
      <c r="Y11" s="71">
        <v>6.4541323636363632</v>
      </c>
      <c r="Z11" s="71">
        <v>395.85345163636356</v>
      </c>
      <c r="AA11" s="71">
        <v>89.640727272727261</v>
      </c>
      <c r="AB11" s="71">
        <v>119.50901759999999</v>
      </c>
      <c r="AC11" s="71">
        <v>76.967106113163652</v>
      </c>
      <c r="AD11" s="71">
        <v>286.11685098589089</v>
      </c>
      <c r="AE11" s="71">
        <v>99.504000000000005</v>
      </c>
      <c r="AF11" s="71">
        <v>397</v>
      </c>
      <c r="AG11" s="71">
        <v>0</v>
      </c>
      <c r="AH11" s="71">
        <v>32.619999999999997</v>
      </c>
      <c r="AI11" s="71">
        <v>0</v>
      </c>
      <c r="AJ11" s="71">
        <v>0</v>
      </c>
      <c r="AK11" s="71">
        <v>4.72</v>
      </c>
      <c r="AL11" s="71">
        <v>0</v>
      </c>
      <c r="AM11" s="71">
        <v>533.84400000000005</v>
      </c>
      <c r="AN11" s="71">
        <v>1215.8143026222544</v>
      </c>
      <c r="AO11" s="71">
        <v>5.3981562962962961</v>
      </c>
      <c r="AP11" s="71">
        <v>0.43185250370370371</v>
      </c>
      <c r="AQ11" s="71">
        <v>0.21592625185185185</v>
      </c>
      <c r="AR11" s="71">
        <v>3.7649105454545455</v>
      </c>
      <c r="AS11" s="71">
        <v>1.3854870807272732</v>
      </c>
      <c r="AT11" s="71">
        <v>46.254615272727264</v>
      </c>
      <c r="AU11" s="71">
        <v>1.7928145454545454</v>
      </c>
      <c r="AV11" s="71">
        <v>59.243762496215481</v>
      </c>
      <c r="AW11" s="71">
        <v>14.940121212121211</v>
      </c>
      <c r="AX11" s="71">
        <v>8.8445517575757577</v>
      </c>
      <c r="AY11" s="71">
        <v>0.22410181818181815</v>
      </c>
      <c r="AZ11" s="71">
        <v>3.5856290909090909</v>
      </c>
      <c r="BA11" s="71">
        <v>1.3944113131313129</v>
      </c>
      <c r="BB11" s="71">
        <v>10.667883990626263</v>
      </c>
      <c r="BC11" s="71">
        <v>39.656699182545459</v>
      </c>
      <c r="BD11" s="71"/>
      <c r="BE11" s="71">
        <v>0</v>
      </c>
      <c r="BF11" s="71">
        <v>39.656699182545459</v>
      </c>
      <c r="BG11" s="71">
        <v>55.485199999999999</v>
      </c>
      <c r="BH11" s="71">
        <v>7.928180650772723</v>
      </c>
      <c r="BI11" s="71">
        <v>2.4526045663956633</v>
      </c>
      <c r="BJ11" s="71">
        <v>1043.0029432725412</v>
      </c>
      <c r="BK11" s="71"/>
      <c r="BL11" s="71">
        <v>1108.8689284897096</v>
      </c>
      <c r="BM11" s="71">
        <v>3499.272420063452</v>
      </c>
      <c r="BN11" s="71">
        <f t="shared" si="5"/>
        <v>168.33053012889113</v>
      </c>
      <c r="BO11" s="71">
        <f t="shared" si="0"/>
        <v>118.95357462441643</v>
      </c>
      <c r="BP11" s="72">
        <f t="shared" si="1"/>
        <v>8.8629737609329435</v>
      </c>
      <c r="BQ11" s="72">
        <f t="shared" si="2"/>
        <v>1.9241982507288626</v>
      </c>
      <c r="BR11" s="73">
        <v>5</v>
      </c>
      <c r="BS11" s="72">
        <f t="shared" si="6"/>
        <v>5.8309037900874632</v>
      </c>
      <c r="BT11" s="72">
        <f t="shared" si="9"/>
        <v>14.25</v>
      </c>
      <c r="BU11" s="72">
        <f t="shared" si="10"/>
        <v>16.618075801749271</v>
      </c>
      <c r="BV11" s="71">
        <f t="shared" si="7"/>
        <v>581.51174327585056</v>
      </c>
      <c r="BW11" s="71">
        <f t="shared" si="3"/>
        <v>868.79584802915815</v>
      </c>
      <c r="BX11" s="71">
        <f t="shared" si="4"/>
        <v>4368.0682680926102</v>
      </c>
      <c r="BY11" s="71">
        <f t="shared" si="8"/>
        <v>52416.819217111319</v>
      </c>
      <c r="BZ11" s="49">
        <f>VLOOKUP($C11,[1]PARAMETROS!$A:$I,7,0)</f>
        <v>43101</v>
      </c>
      <c r="CA11" s="74"/>
      <c r="CB11" s="74"/>
    </row>
    <row r="12" spans="1:82" s="75" customFormat="1">
      <c r="A12" s="43" t="s">
        <v>416</v>
      </c>
      <c r="B12" s="43" t="s">
        <v>2</v>
      </c>
      <c r="C12" s="43" t="s">
        <v>417</v>
      </c>
      <c r="D12" s="43" t="s">
        <v>418</v>
      </c>
      <c r="E12" s="44" t="s">
        <v>403</v>
      </c>
      <c r="F12" s="44" t="s">
        <v>63</v>
      </c>
      <c r="G12" s="44">
        <v>1</v>
      </c>
      <c r="H12" s="71">
        <v>260.39999999999998</v>
      </c>
      <c r="I12" s="71">
        <v>260.39999999999998</v>
      </c>
      <c r="J12" s="71"/>
      <c r="K12" s="71"/>
      <c r="L12" s="71"/>
      <c r="M12" s="71"/>
      <c r="N12" s="71"/>
      <c r="O12" s="71"/>
      <c r="P12" s="71">
        <v>8.5221818181818172</v>
      </c>
      <c r="Q12" s="71">
        <v>268.9221818181818</v>
      </c>
      <c r="R12" s="71">
        <v>53.78443636363636</v>
      </c>
      <c r="S12" s="71">
        <v>4.0338327272727268</v>
      </c>
      <c r="T12" s="71">
        <v>2.6892218181818182</v>
      </c>
      <c r="U12" s="71">
        <v>0.53784436363636356</v>
      </c>
      <c r="V12" s="71">
        <v>6.723054545454545</v>
      </c>
      <c r="W12" s="71">
        <v>21.513774545454545</v>
      </c>
      <c r="X12" s="71">
        <v>8.0676654545454536</v>
      </c>
      <c r="Y12" s="71">
        <v>1.6135330909090908</v>
      </c>
      <c r="Z12" s="71">
        <v>98.96336290909089</v>
      </c>
      <c r="AA12" s="71">
        <v>22.410181818181815</v>
      </c>
      <c r="AB12" s="71">
        <v>29.877254399999998</v>
      </c>
      <c r="AC12" s="71">
        <v>19.241776528290913</v>
      </c>
      <c r="AD12" s="71">
        <v>71.529212746472723</v>
      </c>
      <c r="AE12" s="71">
        <v>146.376</v>
      </c>
      <c r="AF12" s="71">
        <v>397</v>
      </c>
      <c r="AG12" s="71">
        <v>0</v>
      </c>
      <c r="AH12" s="71">
        <v>0</v>
      </c>
      <c r="AI12" s="71">
        <v>0</v>
      </c>
      <c r="AJ12" s="71">
        <v>0</v>
      </c>
      <c r="AK12" s="71">
        <v>4.72</v>
      </c>
      <c r="AL12" s="71">
        <v>0</v>
      </c>
      <c r="AM12" s="71">
        <v>548.096</v>
      </c>
      <c r="AN12" s="71">
        <v>718.58857565556355</v>
      </c>
      <c r="AO12" s="71">
        <v>1.349539074074074</v>
      </c>
      <c r="AP12" s="71">
        <v>0.10796312592592593</v>
      </c>
      <c r="AQ12" s="71">
        <v>5.3981562962962963E-2</v>
      </c>
      <c r="AR12" s="71">
        <v>0.94122763636363638</v>
      </c>
      <c r="AS12" s="71">
        <v>0.34637177018181831</v>
      </c>
      <c r="AT12" s="71">
        <v>11.563653818181816</v>
      </c>
      <c r="AU12" s="71">
        <v>0.44820363636363636</v>
      </c>
      <c r="AV12" s="71">
        <v>14.81094062405387</v>
      </c>
      <c r="AW12" s="71">
        <v>3.7350303030303027</v>
      </c>
      <c r="AX12" s="71">
        <v>2.2111379393939394</v>
      </c>
      <c r="AY12" s="71">
        <v>5.6025454545454538E-2</v>
      </c>
      <c r="AZ12" s="71">
        <v>0.89640727272727272</v>
      </c>
      <c r="BA12" s="71">
        <v>0.34860282828282824</v>
      </c>
      <c r="BB12" s="71">
        <v>2.6669709976565659</v>
      </c>
      <c r="BC12" s="71">
        <v>9.9141747956363648</v>
      </c>
      <c r="BD12" s="71"/>
      <c r="BE12" s="71">
        <v>0</v>
      </c>
      <c r="BF12" s="71">
        <v>9.9141747956363648</v>
      </c>
      <c r="BG12" s="71">
        <v>30.371766666666673</v>
      </c>
      <c r="BH12" s="71">
        <v>1.9820451626931808</v>
      </c>
      <c r="BI12" s="71">
        <v>0.61315114159891593</v>
      </c>
      <c r="BJ12" s="71">
        <v>260.75073581813524</v>
      </c>
      <c r="BK12" s="71"/>
      <c r="BL12" s="71">
        <v>293.71769878909402</v>
      </c>
      <c r="BM12" s="71">
        <v>1305.9535716825296</v>
      </c>
      <c r="BN12" s="71">
        <f t="shared" si="5"/>
        <v>168.33053012889113</v>
      </c>
      <c r="BO12" s="71">
        <f t="shared" si="0"/>
        <v>118.95357462441643</v>
      </c>
      <c r="BP12" s="72">
        <f t="shared" si="1"/>
        <v>8.6118980169971699</v>
      </c>
      <c r="BQ12" s="72">
        <f t="shared" si="2"/>
        <v>1.8696883852691222</v>
      </c>
      <c r="BR12" s="73">
        <v>2.5</v>
      </c>
      <c r="BS12" s="72">
        <f t="shared" si="6"/>
        <v>2.8328611898017004</v>
      </c>
      <c r="BT12" s="72">
        <f t="shared" si="9"/>
        <v>11.75</v>
      </c>
      <c r="BU12" s="72">
        <f t="shared" si="10"/>
        <v>13.314447592067992</v>
      </c>
      <c r="BV12" s="71">
        <f t="shared" si="7"/>
        <v>173.88050387841048</v>
      </c>
      <c r="BW12" s="71">
        <f t="shared" si="3"/>
        <v>461.16460863171801</v>
      </c>
      <c r="BX12" s="71">
        <f t="shared" si="4"/>
        <v>1767.1181803142476</v>
      </c>
      <c r="BY12" s="71">
        <f t="shared" si="8"/>
        <v>21205.41816377097</v>
      </c>
      <c r="BZ12" s="49">
        <f>VLOOKUP($C12,[1]PARAMETROS!$A:$I,7,0)</f>
        <v>43101</v>
      </c>
      <c r="CA12" s="74"/>
      <c r="CB12" s="74"/>
    </row>
    <row r="13" spans="1:82" s="75" customFormat="1">
      <c r="A13" s="43" t="s">
        <v>419</v>
      </c>
      <c r="B13" s="43" t="s">
        <v>1</v>
      </c>
      <c r="C13" s="43" t="s">
        <v>165</v>
      </c>
      <c r="D13" s="43" t="s">
        <v>420</v>
      </c>
      <c r="E13" s="44" t="s">
        <v>403</v>
      </c>
      <c r="F13" s="44" t="s">
        <v>63</v>
      </c>
      <c r="G13" s="44">
        <v>1</v>
      </c>
      <c r="H13" s="71">
        <v>520.79999999999995</v>
      </c>
      <c r="I13" s="71">
        <v>520.79999999999995</v>
      </c>
      <c r="J13" s="71"/>
      <c r="K13" s="71"/>
      <c r="L13" s="71"/>
      <c r="M13" s="71"/>
      <c r="N13" s="71"/>
      <c r="O13" s="71"/>
      <c r="P13" s="71">
        <v>17.044363636363634</v>
      </c>
      <c r="Q13" s="71">
        <v>537.8443636363636</v>
      </c>
      <c r="R13" s="71">
        <v>107.56887272727272</v>
      </c>
      <c r="S13" s="71">
        <v>8.0676654545454536</v>
      </c>
      <c r="T13" s="71">
        <v>5.3784436363636363</v>
      </c>
      <c r="U13" s="71">
        <v>1.0756887272727271</v>
      </c>
      <c r="V13" s="71">
        <v>13.44610909090909</v>
      </c>
      <c r="W13" s="71">
        <v>43.027549090909091</v>
      </c>
      <c r="X13" s="71">
        <v>16.135330909090907</v>
      </c>
      <c r="Y13" s="71">
        <v>3.2270661818181816</v>
      </c>
      <c r="Z13" s="71">
        <v>197.92672581818178</v>
      </c>
      <c r="AA13" s="71">
        <v>44.820363636363631</v>
      </c>
      <c r="AB13" s="71">
        <v>59.754508799999996</v>
      </c>
      <c r="AC13" s="71">
        <v>38.483553056581826</v>
      </c>
      <c r="AD13" s="71">
        <v>143.05842549294545</v>
      </c>
      <c r="AE13" s="71">
        <v>130.75200000000001</v>
      </c>
      <c r="AF13" s="71">
        <v>397</v>
      </c>
      <c r="AG13" s="71">
        <v>0</v>
      </c>
      <c r="AH13" s="71">
        <v>0</v>
      </c>
      <c r="AI13" s="71">
        <v>0</v>
      </c>
      <c r="AJ13" s="71">
        <v>0</v>
      </c>
      <c r="AK13" s="71">
        <v>4.72</v>
      </c>
      <c r="AL13" s="71">
        <v>0</v>
      </c>
      <c r="AM13" s="71">
        <v>532.47199999999998</v>
      </c>
      <c r="AN13" s="71">
        <v>873.45715131112718</v>
      </c>
      <c r="AO13" s="71">
        <v>2.6990781481481481</v>
      </c>
      <c r="AP13" s="71">
        <v>0.21592625185185185</v>
      </c>
      <c r="AQ13" s="71">
        <v>0.10796312592592593</v>
      </c>
      <c r="AR13" s="71">
        <v>1.8824552727272728</v>
      </c>
      <c r="AS13" s="71">
        <v>0.69274354036363661</v>
      </c>
      <c r="AT13" s="71">
        <v>23.127307636363632</v>
      </c>
      <c r="AU13" s="71">
        <v>0.89640727272727272</v>
      </c>
      <c r="AV13" s="71">
        <v>29.621881248107741</v>
      </c>
      <c r="AW13" s="71">
        <v>7.4700606060606054</v>
      </c>
      <c r="AX13" s="71">
        <v>4.4222758787878789</v>
      </c>
      <c r="AY13" s="71">
        <v>0.11205090909090908</v>
      </c>
      <c r="AZ13" s="71">
        <v>1.7928145454545454</v>
      </c>
      <c r="BA13" s="71">
        <v>0.69720565656565647</v>
      </c>
      <c r="BB13" s="71">
        <v>5.3339419953131317</v>
      </c>
      <c r="BC13" s="71">
        <v>19.82834959127273</v>
      </c>
      <c r="BD13" s="71"/>
      <c r="BE13" s="71">
        <v>0</v>
      </c>
      <c r="BF13" s="71">
        <v>19.82834959127273</v>
      </c>
      <c r="BG13" s="71">
        <v>30.371766666666673</v>
      </c>
      <c r="BH13" s="71">
        <v>3.9640903253863615</v>
      </c>
      <c r="BI13" s="71">
        <v>1.2263022831978319</v>
      </c>
      <c r="BJ13" s="71">
        <v>521.50147163627059</v>
      </c>
      <c r="BK13" s="71"/>
      <c r="BL13" s="71">
        <v>557.0636309115215</v>
      </c>
      <c r="BM13" s="71">
        <v>2017.8153766983928</v>
      </c>
      <c r="BN13" s="71">
        <f t="shared" si="5"/>
        <v>168.33053012889113</v>
      </c>
      <c r="BO13" s="71">
        <f t="shared" si="0"/>
        <v>118.95357462441643</v>
      </c>
      <c r="BP13" s="72">
        <f t="shared" si="1"/>
        <v>8.8629737609329435</v>
      </c>
      <c r="BQ13" s="72">
        <f t="shared" si="2"/>
        <v>1.9241982507288626</v>
      </c>
      <c r="BR13" s="73">
        <v>5</v>
      </c>
      <c r="BS13" s="72">
        <f t="shared" si="6"/>
        <v>5.8309037900874632</v>
      </c>
      <c r="BT13" s="72">
        <f t="shared" si="9"/>
        <v>14.25</v>
      </c>
      <c r="BU13" s="72">
        <f t="shared" si="10"/>
        <v>16.618075801749271</v>
      </c>
      <c r="BV13" s="71">
        <f t="shared" si="7"/>
        <v>335.32208883909152</v>
      </c>
      <c r="BW13" s="71">
        <f t="shared" si="3"/>
        <v>622.60619359239911</v>
      </c>
      <c r="BX13" s="71">
        <f t="shared" si="4"/>
        <v>2640.4215702907918</v>
      </c>
      <c r="BY13" s="71">
        <f t="shared" si="8"/>
        <v>31685.058843489503</v>
      </c>
      <c r="BZ13" s="49">
        <f>VLOOKUP($C13,[1]PARAMETROS!$A:$I,7,0)</f>
        <v>43101</v>
      </c>
      <c r="CA13" s="74"/>
      <c r="CB13" s="74"/>
    </row>
    <row r="14" spans="1:82" s="75" customFormat="1">
      <c r="A14" s="43" t="s">
        <v>421</v>
      </c>
      <c r="B14" s="43" t="s">
        <v>2</v>
      </c>
      <c r="C14" s="43" t="s">
        <v>165</v>
      </c>
      <c r="D14" s="43" t="s">
        <v>422</v>
      </c>
      <c r="E14" s="44" t="s">
        <v>403</v>
      </c>
      <c r="F14" s="44" t="s">
        <v>63</v>
      </c>
      <c r="G14" s="44">
        <v>1</v>
      </c>
      <c r="H14" s="71">
        <v>260.39999999999998</v>
      </c>
      <c r="I14" s="71">
        <v>260.39999999999998</v>
      </c>
      <c r="J14" s="71"/>
      <c r="K14" s="71"/>
      <c r="L14" s="71"/>
      <c r="M14" s="71"/>
      <c r="N14" s="71"/>
      <c r="O14" s="71"/>
      <c r="P14" s="71">
        <v>8.5221818181818172</v>
      </c>
      <c r="Q14" s="71">
        <v>268.9221818181818</v>
      </c>
      <c r="R14" s="71">
        <v>53.78443636363636</v>
      </c>
      <c r="S14" s="71">
        <v>4.0338327272727268</v>
      </c>
      <c r="T14" s="71">
        <v>2.6892218181818182</v>
      </c>
      <c r="U14" s="71">
        <v>0.53784436363636356</v>
      </c>
      <c r="V14" s="71">
        <v>6.723054545454545</v>
      </c>
      <c r="W14" s="71">
        <v>21.513774545454545</v>
      </c>
      <c r="X14" s="71">
        <v>8.0676654545454536</v>
      </c>
      <c r="Y14" s="71">
        <v>1.6135330909090908</v>
      </c>
      <c r="Z14" s="71">
        <v>98.96336290909089</v>
      </c>
      <c r="AA14" s="71">
        <v>22.410181818181815</v>
      </c>
      <c r="AB14" s="71">
        <v>29.877254399999998</v>
      </c>
      <c r="AC14" s="71">
        <v>19.241776528290913</v>
      </c>
      <c r="AD14" s="71">
        <v>71.529212746472723</v>
      </c>
      <c r="AE14" s="71">
        <v>146.376</v>
      </c>
      <c r="AF14" s="71">
        <v>397</v>
      </c>
      <c r="AG14" s="71">
        <v>0</v>
      </c>
      <c r="AH14" s="71">
        <v>0</v>
      </c>
      <c r="AI14" s="71">
        <v>0</v>
      </c>
      <c r="AJ14" s="71">
        <v>0</v>
      </c>
      <c r="AK14" s="71">
        <v>4.72</v>
      </c>
      <c r="AL14" s="71">
        <v>0</v>
      </c>
      <c r="AM14" s="71">
        <v>548.096</v>
      </c>
      <c r="AN14" s="71">
        <v>718.58857565556355</v>
      </c>
      <c r="AO14" s="71">
        <v>1.349539074074074</v>
      </c>
      <c r="AP14" s="71">
        <v>0.10796312592592593</v>
      </c>
      <c r="AQ14" s="71">
        <v>5.3981562962962963E-2</v>
      </c>
      <c r="AR14" s="71">
        <v>0.94122763636363638</v>
      </c>
      <c r="AS14" s="71">
        <v>0.34637177018181831</v>
      </c>
      <c r="AT14" s="71">
        <v>11.563653818181816</v>
      </c>
      <c r="AU14" s="71">
        <v>0.44820363636363636</v>
      </c>
      <c r="AV14" s="71">
        <v>14.81094062405387</v>
      </c>
      <c r="AW14" s="71">
        <v>3.7350303030303027</v>
      </c>
      <c r="AX14" s="71">
        <v>2.2111379393939394</v>
      </c>
      <c r="AY14" s="71">
        <v>5.6025454545454538E-2</v>
      </c>
      <c r="AZ14" s="71">
        <v>0.89640727272727272</v>
      </c>
      <c r="BA14" s="71">
        <v>0.34860282828282824</v>
      </c>
      <c r="BB14" s="71">
        <v>2.6669709976565659</v>
      </c>
      <c r="BC14" s="71">
        <v>9.9141747956363648</v>
      </c>
      <c r="BD14" s="71"/>
      <c r="BE14" s="71">
        <v>0</v>
      </c>
      <c r="BF14" s="71">
        <v>9.9141747956363648</v>
      </c>
      <c r="BG14" s="71">
        <v>30.371766666666673</v>
      </c>
      <c r="BH14" s="71">
        <v>1.9820451626931808</v>
      </c>
      <c r="BI14" s="71">
        <v>0.61315114159891593</v>
      </c>
      <c r="BJ14" s="71">
        <v>260.75073581813524</v>
      </c>
      <c r="BK14" s="71"/>
      <c r="BL14" s="71">
        <v>293.71769878909402</v>
      </c>
      <c r="BM14" s="71">
        <v>1305.9535716825296</v>
      </c>
      <c r="BN14" s="71">
        <f t="shared" si="5"/>
        <v>168.33053012889113</v>
      </c>
      <c r="BO14" s="71">
        <f t="shared" si="0"/>
        <v>118.95357462441643</v>
      </c>
      <c r="BP14" s="72">
        <f t="shared" si="1"/>
        <v>8.6609686609686669</v>
      </c>
      <c r="BQ14" s="72">
        <f t="shared" si="2"/>
        <v>1.8803418803418819</v>
      </c>
      <c r="BR14" s="73">
        <v>3</v>
      </c>
      <c r="BS14" s="72">
        <f t="shared" si="6"/>
        <v>3.4188034188034218</v>
      </c>
      <c r="BT14" s="72">
        <f t="shared" si="9"/>
        <v>12.25</v>
      </c>
      <c r="BU14" s="72">
        <f t="shared" si="10"/>
        <v>13.960113960113972</v>
      </c>
      <c r="BV14" s="71">
        <f t="shared" si="7"/>
        <v>182.31260687305985</v>
      </c>
      <c r="BW14" s="71">
        <f t="shared" si="3"/>
        <v>469.59671162636744</v>
      </c>
      <c r="BX14" s="71">
        <f t="shared" si="4"/>
        <v>1775.5502833088972</v>
      </c>
      <c r="BY14" s="71">
        <f t="shared" si="8"/>
        <v>21306.603399706764</v>
      </c>
      <c r="BZ14" s="49">
        <f>VLOOKUP($C14,[1]PARAMETROS!$A:$I,7,0)</f>
        <v>43101</v>
      </c>
      <c r="CA14" s="74"/>
      <c r="CB14" s="74"/>
    </row>
    <row r="15" spans="1:82" s="75" customFormat="1">
      <c r="A15" s="43" t="s">
        <v>423</v>
      </c>
      <c r="B15" s="43" t="s">
        <v>1</v>
      </c>
      <c r="C15" s="43" t="s">
        <v>67</v>
      </c>
      <c r="D15" s="43" t="s">
        <v>424</v>
      </c>
      <c r="E15" s="44" t="s">
        <v>403</v>
      </c>
      <c r="F15" s="44" t="s">
        <v>63</v>
      </c>
      <c r="G15" s="44">
        <v>1</v>
      </c>
      <c r="H15" s="71">
        <v>520.79999999999995</v>
      </c>
      <c r="I15" s="71">
        <v>520.79999999999995</v>
      </c>
      <c r="J15" s="71"/>
      <c r="K15" s="71"/>
      <c r="L15" s="71"/>
      <c r="M15" s="71"/>
      <c r="N15" s="71"/>
      <c r="O15" s="71"/>
      <c r="P15" s="71">
        <v>17.044363636363634</v>
      </c>
      <c r="Q15" s="71">
        <v>537.8443636363636</v>
      </c>
      <c r="R15" s="71">
        <v>107.56887272727272</v>
      </c>
      <c r="S15" s="71">
        <v>8.0676654545454536</v>
      </c>
      <c r="T15" s="71">
        <v>5.3784436363636363</v>
      </c>
      <c r="U15" s="71">
        <v>1.0756887272727271</v>
      </c>
      <c r="V15" s="71">
        <v>13.44610909090909</v>
      </c>
      <c r="W15" s="71">
        <v>43.027549090909091</v>
      </c>
      <c r="X15" s="71">
        <v>16.135330909090907</v>
      </c>
      <c r="Y15" s="71">
        <v>3.2270661818181816</v>
      </c>
      <c r="Z15" s="71">
        <v>197.92672581818178</v>
      </c>
      <c r="AA15" s="71">
        <v>44.820363636363631</v>
      </c>
      <c r="AB15" s="71">
        <v>59.754508799999996</v>
      </c>
      <c r="AC15" s="71">
        <v>38.483553056581826</v>
      </c>
      <c r="AD15" s="71">
        <v>143.05842549294545</v>
      </c>
      <c r="AE15" s="71">
        <v>130.75200000000001</v>
      </c>
      <c r="AF15" s="71">
        <v>397</v>
      </c>
      <c r="AG15" s="71">
        <v>0</v>
      </c>
      <c r="AH15" s="71">
        <v>0</v>
      </c>
      <c r="AI15" s="71">
        <v>9.84</v>
      </c>
      <c r="AJ15" s="71">
        <v>0</v>
      </c>
      <c r="AK15" s="71">
        <v>4.72</v>
      </c>
      <c r="AL15" s="71">
        <v>0</v>
      </c>
      <c r="AM15" s="71">
        <v>542.31200000000001</v>
      </c>
      <c r="AN15" s="71">
        <v>883.29715131112732</v>
      </c>
      <c r="AO15" s="71">
        <v>2.6990781481481481</v>
      </c>
      <c r="AP15" s="71">
        <v>0.21592625185185185</v>
      </c>
      <c r="AQ15" s="71">
        <v>0.10796312592592593</v>
      </c>
      <c r="AR15" s="71">
        <v>1.8824552727272728</v>
      </c>
      <c r="AS15" s="71">
        <v>0.69274354036363661</v>
      </c>
      <c r="AT15" s="71">
        <v>23.127307636363632</v>
      </c>
      <c r="AU15" s="71">
        <v>0.89640727272727272</v>
      </c>
      <c r="AV15" s="71">
        <v>29.621881248107741</v>
      </c>
      <c r="AW15" s="71">
        <v>7.4700606060606054</v>
      </c>
      <c r="AX15" s="71">
        <v>4.4222758787878789</v>
      </c>
      <c r="AY15" s="71">
        <v>0.11205090909090908</v>
      </c>
      <c r="AZ15" s="71">
        <v>1.7928145454545454</v>
      </c>
      <c r="BA15" s="71">
        <v>0.69720565656565647</v>
      </c>
      <c r="BB15" s="71">
        <v>5.3339419953131317</v>
      </c>
      <c r="BC15" s="71">
        <v>19.82834959127273</v>
      </c>
      <c r="BD15" s="71"/>
      <c r="BE15" s="71">
        <v>0</v>
      </c>
      <c r="BF15" s="71">
        <v>19.82834959127273</v>
      </c>
      <c r="BG15" s="71">
        <v>30.371766666666673</v>
      </c>
      <c r="BH15" s="71">
        <v>3.9640903253863615</v>
      </c>
      <c r="BI15" s="71">
        <v>1.2263022831978319</v>
      </c>
      <c r="BJ15" s="71">
        <v>521.50147163627059</v>
      </c>
      <c r="BK15" s="71"/>
      <c r="BL15" s="71">
        <v>557.0636309115215</v>
      </c>
      <c r="BM15" s="71">
        <v>2027.655376698393</v>
      </c>
      <c r="BN15" s="71">
        <f t="shared" si="5"/>
        <v>168.33053012889113</v>
      </c>
      <c r="BO15" s="71">
        <f t="shared" si="0"/>
        <v>118.95357462441643</v>
      </c>
      <c r="BP15" s="72">
        <f t="shared" si="1"/>
        <v>8.6609686609686669</v>
      </c>
      <c r="BQ15" s="72">
        <f t="shared" si="2"/>
        <v>1.8803418803418819</v>
      </c>
      <c r="BR15" s="73">
        <v>3</v>
      </c>
      <c r="BS15" s="72">
        <f t="shared" si="6"/>
        <v>3.4188034188034218</v>
      </c>
      <c r="BT15" s="72">
        <f t="shared" si="9"/>
        <v>12.25</v>
      </c>
      <c r="BU15" s="72">
        <f t="shared" si="10"/>
        <v>13.960113960113972</v>
      </c>
      <c r="BV15" s="71">
        <f t="shared" si="7"/>
        <v>283.0630013054739</v>
      </c>
      <c r="BW15" s="71">
        <f t="shared" si="3"/>
        <v>570.34710605878149</v>
      </c>
      <c r="BX15" s="71">
        <f t="shared" si="4"/>
        <v>2598.0024827571742</v>
      </c>
      <c r="BY15" s="71">
        <f t="shared" si="8"/>
        <v>31176.029793086091</v>
      </c>
      <c r="BZ15" s="49">
        <f>VLOOKUP($C15,[1]PARAMETROS!$A:$I,7,0)</f>
        <v>43101</v>
      </c>
      <c r="CA15" s="74"/>
      <c r="CB15" s="74"/>
    </row>
    <row r="16" spans="1:82" s="75" customFormat="1">
      <c r="A16" s="43" t="s">
        <v>72</v>
      </c>
      <c r="B16" s="43" t="s">
        <v>0</v>
      </c>
      <c r="C16" s="43" t="s">
        <v>74</v>
      </c>
      <c r="D16" s="43" t="s">
        <v>425</v>
      </c>
      <c r="E16" s="44" t="s">
        <v>403</v>
      </c>
      <c r="F16" s="44" t="s">
        <v>63</v>
      </c>
      <c r="G16" s="44">
        <v>2</v>
      </c>
      <c r="H16" s="71">
        <v>1041.5999999999999</v>
      </c>
      <c r="I16" s="71">
        <v>2083.1999999999998</v>
      </c>
      <c r="J16" s="71"/>
      <c r="K16" s="71"/>
      <c r="L16" s="71"/>
      <c r="M16" s="71"/>
      <c r="N16" s="71"/>
      <c r="O16" s="71"/>
      <c r="P16" s="71">
        <v>68.177454545454538</v>
      </c>
      <c r="Q16" s="71">
        <v>2151.3774545454544</v>
      </c>
      <c r="R16" s="71">
        <v>430.27549090909088</v>
      </c>
      <c r="S16" s="71">
        <v>32.270661818181814</v>
      </c>
      <c r="T16" s="71">
        <v>21.513774545454545</v>
      </c>
      <c r="U16" s="71">
        <v>4.3027549090909085</v>
      </c>
      <c r="V16" s="71">
        <v>53.78443636363636</v>
      </c>
      <c r="W16" s="71">
        <v>172.11019636363636</v>
      </c>
      <c r="X16" s="71">
        <v>64.541323636363629</v>
      </c>
      <c r="Y16" s="71">
        <v>12.908264727272726</v>
      </c>
      <c r="Z16" s="71">
        <v>791.70690327272712</v>
      </c>
      <c r="AA16" s="71">
        <v>179.28145454545452</v>
      </c>
      <c r="AB16" s="71">
        <v>239.01803519999999</v>
      </c>
      <c r="AC16" s="71">
        <v>153.9342122263273</v>
      </c>
      <c r="AD16" s="71">
        <v>572.23370197178178</v>
      </c>
      <c r="AE16" s="71">
        <v>199.00800000000001</v>
      </c>
      <c r="AF16" s="71">
        <v>0</v>
      </c>
      <c r="AG16" s="71">
        <v>529.67999999999995</v>
      </c>
      <c r="AH16" s="71">
        <v>54.02</v>
      </c>
      <c r="AI16" s="71">
        <v>0</v>
      </c>
      <c r="AJ16" s="71">
        <v>0</v>
      </c>
      <c r="AK16" s="71">
        <v>9.44</v>
      </c>
      <c r="AL16" s="71">
        <v>0</v>
      </c>
      <c r="AM16" s="71">
        <v>792.14800000000002</v>
      </c>
      <c r="AN16" s="71">
        <v>2156.0886052445089</v>
      </c>
      <c r="AO16" s="71">
        <v>10.796312592592592</v>
      </c>
      <c r="AP16" s="71">
        <v>0.86370500740740741</v>
      </c>
      <c r="AQ16" s="71">
        <v>0.43185250370370371</v>
      </c>
      <c r="AR16" s="71">
        <v>7.529821090909091</v>
      </c>
      <c r="AS16" s="71">
        <v>2.7709741614545464</v>
      </c>
      <c r="AT16" s="71">
        <v>92.509230545454528</v>
      </c>
      <c r="AU16" s="71">
        <v>3.5856290909090909</v>
      </c>
      <c r="AV16" s="71">
        <v>118.48752499243096</v>
      </c>
      <c r="AW16" s="71">
        <v>29.880242424242422</v>
      </c>
      <c r="AX16" s="71">
        <v>17.689103515151515</v>
      </c>
      <c r="AY16" s="71">
        <v>0.4482036363636363</v>
      </c>
      <c r="AZ16" s="71">
        <v>7.1712581818181818</v>
      </c>
      <c r="BA16" s="71">
        <v>2.7888226262626259</v>
      </c>
      <c r="BB16" s="71">
        <v>21.335767981252527</v>
      </c>
      <c r="BC16" s="71">
        <v>79.313398365090919</v>
      </c>
      <c r="BD16" s="71"/>
      <c r="BE16" s="71">
        <v>0</v>
      </c>
      <c r="BF16" s="71">
        <v>79.313398365090919</v>
      </c>
      <c r="BG16" s="71">
        <v>110.9704</v>
      </c>
      <c r="BH16" s="71">
        <v>15.856361301545446</v>
      </c>
      <c r="BI16" s="71">
        <v>4.9052091327913265</v>
      </c>
      <c r="BJ16" s="71">
        <v>2086.0058865450824</v>
      </c>
      <c r="BK16" s="71"/>
      <c r="BL16" s="71">
        <v>2217.7378569794191</v>
      </c>
      <c r="BM16" s="71">
        <v>6723.004840126905</v>
      </c>
      <c r="BN16" s="71">
        <f t="shared" si="5"/>
        <v>336.66106025778225</v>
      </c>
      <c r="BO16" s="71">
        <f t="shared" si="0"/>
        <v>237.90714924883287</v>
      </c>
      <c r="BP16" s="72">
        <f t="shared" si="1"/>
        <v>8.6609686609686669</v>
      </c>
      <c r="BQ16" s="72">
        <f t="shared" si="2"/>
        <v>1.8803418803418819</v>
      </c>
      <c r="BR16" s="73">
        <v>3</v>
      </c>
      <c r="BS16" s="72">
        <f t="shared" si="6"/>
        <v>3.4188034188034218</v>
      </c>
      <c r="BT16" s="72">
        <f t="shared" si="9"/>
        <v>12.25</v>
      </c>
      <c r="BU16" s="72">
        <f t="shared" si="10"/>
        <v>13.960113960113972</v>
      </c>
      <c r="BV16" s="71">
        <f t="shared" si="7"/>
        <v>938.53913722569416</v>
      </c>
      <c r="BW16" s="71">
        <f t="shared" si="3"/>
        <v>1513.1073467323092</v>
      </c>
      <c r="BX16" s="71">
        <f t="shared" si="4"/>
        <v>8236.1121868592145</v>
      </c>
      <c r="BY16" s="71">
        <f t="shared" si="8"/>
        <v>98833.346242310567</v>
      </c>
      <c r="BZ16" s="49">
        <f>VLOOKUP($C16,[1]PARAMETROS!$A:$I,7,0)</f>
        <v>43101</v>
      </c>
      <c r="CA16" s="74"/>
      <c r="CB16" s="74"/>
    </row>
    <row r="17" spans="1:80" s="75" customFormat="1">
      <c r="A17" s="43" t="s">
        <v>77</v>
      </c>
      <c r="B17" s="43" t="s">
        <v>0</v>
      </c>
      <c r="C17" s="43" t="s">
        <v>77</v>
      </c>
      <c r="D17" s="43" t="s">
        <v>426</v>
      </c>
      <c r="E17" s="44" t="s">
        <v>403</v>
      </c>
      <c r="F17" s="44" t="s">
        <v>63</v>
      </c>
      <c r="G17" s="44">
        <v>2</v>
      </c>
      <c r="H17" s="71">
        <v>1076.08</v>
      </c>
      <c r="I17" s="71">
        <v>2152.16</v>
      </c>
      <c r="J17" s="71"/>
      <c r="K17" s="71"/>
      <c r="L17" s="71"/>
      <c r="M17" s="71"/>
      <c r="N17" s="71"/>
      <c r="O17" s="71"/>
      <c r="P17" s="71">
        <v>70.434327272727273</v>
      </c>
      <c r="Q17" s="71">
        <v>2222.5943272727272</v>
      </c>
      <c r="R17" s="71">
        <v>444.51886545454545</v>
      </c>
      <c r="S17" s="71">
        <v>33.33891490909091</v>
      </c>
      <c r="T17" s="71">
        <v>22.225943272727275</v>
      </c>
      <c r="U17" s="71">
        <v>4.4451886545454542</v>
      </c>
      <c r="V17" s="71">
        <v>55.564858181818181</v>
      </c>
      <c r="W17" s="71">
        <v>177.8075461818182</v>
      </c>
      <c r="X17" s="71">
        <v>66.67782981818182</v>
      </c>
      <c r="Y17" s="71">
        <v>13.335565963636364</v>
      </c>
      <c r="Z17" s="71">
        <v>817.91471243636374</v>
      </c>
      <c r="AA17" s="71">
        <v>185.21619393939392</v>
      </c>
      <c r="AB17" s="71">
        <v>246.93022976</v>
      </c>
      <c r="AC17" s="71">
        <v>159.02988392137701</v>
      </c>
      <c r="AD17" s="71">
        <v>591.17630762077101</v>
      </c>
      <c r="AE17" s="71">
        <v>194.87040000000002</v>
      </c>
      <c r="AF17" s="71">
        <v>794</v>
      </c>
      <c r="AG17" s="71">
        <v>0</v>
      </c>
      <c r="AH17" s="71">
        <v>73.84</v>
      </c>
      <c r="AI17" s="71">
        <v>0</v>
      </c>
      <c r="AJ17" s="71">
        <v>0</v>
      </c>
      <c r="AK17" s="71">
        <v>9.44</v>
      </c>
      <c r="AL17" s="71">
        <v>0</v>
      </c>
      <c r="AM17" s="71">
        <v>1072.1504</v>
      </c>
      <c r="AN17" s="71">
        <v>2481.2414200571347</v>
      </c>
      <c r="AO17" s="71">
        <v>11.153702049382717</v>
      </c>
      <c r="AP17" s="71">
        <v>0.89229616395061728</v>
      </c>
      <c r="AQ17" s="71">
        <v>0.44614808197530864</v>
      </c>
      <c r="AR17" s="71">
        <v>7.7790801454545466</v>
      </c>
      <c r="AS17" s="71">
        <v>2.8627014935272737</v>
      </c>
      <c r="AT17" s="71">
        <v>95.571556072727262</v>
      </c>
      <c r="AU17" s="71">
        <v>3.7043238787878789</v>
      </c>
      <c r="AV17" s="71">
        <v>122.40980788580561</v>
      </c>
      <c r="AW17" s="71">
        <v>30.869365656565655</v>
      </c>
      <c r="AX17" s="71">
        <v>18.274664468686868</v>
      </c>
      <c r="AY17" s="71">
        <v>0.46304048484848481</v>
      </c>
      <c r="AZ17" s="71">
        <v>7.4086477575757579</v>
      </c>
      <c r="BA17" s="71">
        <v>2.8811407946127945</v>
      </c>
      <c r="BB17" s="71">
        <v>22.042044171722562</v>
      </c>
      <c r="BC17" s="71">
        <v>81.938903334012124</v>
      </c>
      <c r="BD17" s="71"/>
      <c r="BE17" s="71">
        <v>0</v>
      </c>
      <c r="BF17" s="71">
        <v>81.938903334012124</v>
      </c>
      <c r="BG17" s="71">
        <v>110.9704</v>
      </c>
      <c r="BH17" s="71">
        <v>15.856361301545446</v>
      </c>
      <c r="BI17" s="71">
        <v>4.9052091327913265</v>
      </c>
      <c r="BJ17" s="71">
        <v>2086.0058865450824</v>
      </c>
      <c r="BK17" s="71"/>
      <c r="BL17" s="71">
        <v>2217.7378569794191</v>
      </c>
      <c r="BM17" s="71">
        <v>7125.9223155290983</v>
      </c>
      <c r="BN17" s="71">
        <f t="shared" si="5"/>
        <v>336.66106025778225</v>
      </c>
      <c r="BO17" s="71">
        <f t="shared" si="0"/>
        <v>237.90714924883287</v>
      </c>
      <c r="BP17" s="72">
        <f t="shared" si="1"/>
        <v>8.5633802816901436</v>
      </c>
      <c r="BQ17" s="72">
        <f t="shared" si="2"/>
        <v>1.8591549295774654</v>
      </c>
      <c r="BR17" s="73">
        <v>2</v>
      </c>
      <c r="BS17" s="72">
        <f t="shared" si="6"/>
        <v>2.2535211267605644</v>
      </c>
      <c r="BT17" s="72">
        <f t="shared" si="9"/>
        <v>11.25</v>
      </c>
      <c r="BU17" s="72">
        <f t="shared" si="10"/>
        <v>12.676056338028173</v>
      </c>
      <c r="BV17" s="71">
        <f t="shared" si="7"/>
        <v>903.2859273205903</v>
      </c>
      <c r="BW17" s="71">
        <f t="shared" si="3"/>
        <v>1477.8541368272056</v>
      </c>
      <c r="BX17" s="71">
        <f t="shared" si="4"/>
        <v>8603.7764523563037</v>
      </c>
      <c r="BY17" s="71">
        <f t="shared" si="8"/>
        <v>103245.31742827565</v>
      </c>
      <c r="BZ17" s="49">
        <f>VLOOKUP($C17,[1]PARAMETROS!$A:$I,7,0)</f>
        <v>43101</v>
      </c>
      <c r="CA17" s="74"/>
      <c r="CB17" s="74"/>
    </row>
    <row r="18" spans="1:80" s="75" customFormat="1">
      <c r="A18" s="43" t="s">
        <v>83</v>
      </c>
      <c r="B18" s="43" t="s">
        <v>2</v>
      </c>
      <c r="C18" s="43" t="s">
        <v>84</v>
      </c>
      <c r="D18" s="43" t="s">
        <v>427</v>
      </c>
      <c r="E18" s="44" t="s">
        <v>403</v>
      </c>
      <c r="F18" s="44" t="s">
        <v>63</v>
      </c>
      <c r="G18" s="44">
        <v>1</v>
      </c>
      <c r="H18" s="71">
        <v>260.39999999999998</v>
      </c>
      <c r="I18" s="71">
        <v>260.39999999999998</v>
      </c>
      <c r="J18" s="71"/>
      <c r="K18" s="71"/>
      <c r="L18" s="71"/>
      <c r="M18" s="71"/>
      <c r="N18" s="71"/>
      <c r="O18" s="71"/>
      <c r="P18" s="71">
        <v>8.5221818181818172</v>
      </c>
      <c r="Q18" s="71">
        <v>268.9221818181818</v>
      </c>
      <c r="R18" s="71">
        <v>53.78443636363636</v>
      </c>
      <c r="S18" s="71">
        <v>4.0338327272727268</v>
      </c>
      <c r="T18" s="71">
        <v>2.6892218181818182</v>
      </c>
      <c r="U18" s="71">
        <v>0.53784436363636356</v>
      </c>
      <c r="V18" s="71">
        <v>6.723054545454545</v>
      </c>
      <c r="W18" s="71">
        <v>21.513774545454545</v>
      </c>
      <c r="X18" s="71">
        <v>8.0676654545454536</v>
      </c>
      <c r="Y18" s="71">
        <v>1.6135330909090908</v>
      </c>
      <c r="Z18" s="71">
        <v>98.96336290909089</v>
      </c>
      <c r="AA18" s="71">
        <v>22.410181818181815</v>
      </c>
      <c r="AB18" s="71">
        <v>29.877254399999998</v>
      </c>
      <c r="AC18" s="71">
        <v>19.241776528290913</v>
      </c>
      <c r="AD18" s="71">
        <v>71.529212746472723</v>
      </c>
      <c r="AE18" s="71">
        <v>146.376</v>
      </c>
      <c r="AF18" s="71">
        <v>397</v>
      </c>
      <c r="AG18" s="71">
        <v>0</v>
      </c>
      <c r="AH18" s="71">
        <v>32.619999999999997</v>
      </c>
      <c r="AI18" s="71">
        <v>0</v>
      </c>
      <c r="AJ18" s="71">
        <v>0</v>
      </c>
      <c r="AK18" s="71">
        <v>4.72</v>
      </c>
      <c r="AL18" s="71">
        <v>0</v>
      </c>
      <c r="AM18" s="71">
        <v>580.71600000000001</v>
      </c>
      <c r="AN18" s="71">
        <v>751.20857565556355</v>
      </c>
      <c r="AO18" s="71">
        <v>1.349539074074074</v>
      </c>
      <c r="AP18" s="71">
        <v>0.10796312592592593</v>
      </c>
      <c r="AQ18" s="71">
        <v>5.3981562962962963E-2</v>
      </c>
      <c r="AR18" s="71">
        <v>0.94122763636363638</v>
      </c>
      <c r="AS18" s="71">
        <v>0.34637177018181831</v>
      </c>
      <c r="AT18" s="71">
        <v>11.563653818181816</v>
      </c>
      <c r="AU18" s="71">
        <v>0.44820363636363636</v>
      </c>
      <c r="AV18" s="71">
        <v>14.81094062405387</v>
      </c>
      <c r="AW18" s="71">
        <v>3.7350303030303027</v>
      </c>
      <c r="AX18" s="71">
        <v>2.2111379393939394</v>
      </c>
      <c r="AY18" s="71">
        <v>5.6025454545454538E-2</v>
      </c>
      <c r="AZ18" s="71">
        <v>0.89640727272727272</v>
      </c>
      <c r="BA18" s="71">
        <v>0.34860282828282824</v>
      </c>
      <c r="BB18" s="71">
        <v>2.6669709976565659</v>
      </c>
      <c r="BC18" s="71">
        <v>9.9141747956363648</v>
      </c>
      <c r="BD18" s="71"/>
      <c r="BE18" s="71">
        <v>0</v>
      </c>
      <c r="BF18" s="71">
        <v>9.9141747956363648</v>
      </c>
      <c r="BG18" s="71">
        <v>30.371766666666673</v>
      </c>
      <c r="BH18" s="71">
        <v>1.9820451626931808</v>
      </c>
      <c r="BI18" s="71">
        <v>0.61315114159891593</v>
      </c>
      <c r="BJ18" s="71">
        <v>260.75073581813524</v>
      </c>
      <c r="BK18" s="71"/>
      <c r="BL18" s="71">
        <v>293.71769878909402</v>
      </c>
      <c r="BM18" s="71">
        <v>1338.5735716825297</v>
      </c>
      <c r="BN18" s="71">
        <f t="shared" si="5"/>
        <v>168.33053012889113</v>
      </c>
      <c r="BO18" s="71">
        <f t="shared" si="0"/>
        <v>118.95357462441643</v>
      </c>
      <c r="BP18" s="72">
        <f t="shared" si="1"/>
        <v>8.5633802816901436</v>
      </c>
      <c r="BQ18" s="72">
        <f t="shared" si="2"/>
        <v>1.8591549295774654</v>
      </c>
      <c r="BR18" s="73">
        <v>2</v>
      </c>
      <c r="BS18" s="72">
        <f t="shared" si="6"/>
        <v>2.2535211267605644</v>
      </c>
      <c r="BT18" s="72">
        <f t="shared" si="9"/>
        <v>11.25</v>
      </c>
      <c r="BU18" s="72">
        <f t="shared" si="10"/>
        <v>12.676056338028173</v>
      </c>
      <c r="BV18" s="71">
        <f t="shared" si="7"/>
        <v>169.67834007243343</v>
      </c>
      <c r="BW18" s="71">
        <f t="shared" si="3"/>
        <v>456.96244482574104</v>
      </c>
      <c r="BX18" s="71">
        <f t="shared" si="4"/>
        <v>1795.5360165082707</v>
      </c>
      <c r="BY18" s="71">
        <f t="shared" si="8"/>
        <v>21546.432198099246</v>
      </c>
      <c r="BZ18" s="49">
        <f>VLOOKUP($C18,[1]PARAMETROS!$A:$I,7,0)</f>
        <v>43101</v>
      </c>
      <c r="CA18" s="74"/>
      <c r="CB18" s="74"/>
    </row>
    <row r="19" spans="1:80" s="75" customFormat="1">
      <c r="A19" s="43" t="s">
        <v>86</v>
      </c>
      <c r="B19" s="43" t="s">
        <v>2</v>
      </c>
      <c r="C19" s="43" t="s">
        <v>67</v>
      </c>
      <c r="D19" s="43" t="s">
        <v>428</v>
      </c>
      <c r="E19" s="44" t="s">
        <v>403</v>
      </c>
      <c r="F19" s="44" t="s">
        <v>63</v>
      </c>
      <c r="G19" s="44">
        <v>1</v>
      </c>
      <c r="H19" s="71">
        <v>260.39999999999998</v>
      </c>
      <c r="I19" s="71">
        <v>260.39999999999998</v>
      </c>
      <c r="J19" s="71"/>
      <c r="K19" s="71"/>
      <c r="L19" s="71"/>
      <c r="M19" s="71"/>
      <c r="N19" s="71"/>
      <c r="O19" s="71"/>
      <c r="P19" s="71">
        <v>8.5221818181818172</v>
      </c>
      <c r="Q19" s="71">
        <v>268.9221818181818</v>
      </c>
      <c r="R19" s="71">
        <v>53.78443636363636</v>
      </c>
      <c r="S19" s="71">
        <v>4.0338327272727268</v>
      </c>
      <c r="T19" s="71">
        <v>2.6892218181818182</v>
      </c>
      <c r="U19" s="71">
        <v>0.53784436363636356</v>
      </c>
      <c r="V19" s="71">
        <v>6.723054545454545</v>
      </c>
      <c r="W19" s="71">
        <v>21.513774545454545</v>
      </c>
      <c r="X19" s="71">
        <v>8.0676654545454536</v>
      </c>
      <c r="Y19" s="71">
        <v>1.6135330909090908</v>
      </c>
      <c r="Z19" s="71">
        <v>98.96336290909089</v>
      </c>
      <c r="AA19" s="71">
        <v>22.410181818181815</v>
      </c>
      <c r="AB19" s="71">
        <v>29.877254399999998</v>
      </c>
      <c r="AC19" s="71">
        <v>19.241776528290913</v>
      </c>
      <c r="AD19" s="71">
        <v>71.529212746472723</v>
      </c>
      <c r="AE19" s="71">
        <v>146.376</v>
      </c>
      <c r="AF19" s="71">
        <v>397</v>
      </c>
      <c r="AG19" s="71">
        <v>0</v>
      </c>
      <c r="AH19" s="71">
        <v>0</v>
      </c>
      <c r="AI19" s="71">
        <v>9.84</v>
      </c>
      <c r="AJ19" s="71">
        <v>0</v>
      </c>
      <c r="AK19" s="71">
        <v>4.72</v>
      </c>
      <c r="AL19" s="71">
        <v>0</v>
      </c>
      <c r="AM19" s="71">
        <v>557.93600000000004</v>
      </c>
      <c r="AN19" s="71">
        <v>728.42857565556358</v>
      </c>
      <c r="AO19" s="71">
        <v>1.349539074074074</v>
      </c>
      <c r="AP19" s="71">
        <v>0.10796312592592593</v>
      </c>
      <c r="AQ19" s="71">
        <v>5.3981562962962963E-2</v>
      </c>
      <c r="AR19" s="71">
        <v>0.94122763636363638</v>
      </c>
      <c r="AS19" s="71">
        <v>0.34637177018181831</v>
      </c>
      <c r="AT19" s="71">
        <v>11.563653818181816</v>
      </c>
      <c r="AU19" s="71">
        <v>0.44820363636363636</v>
      </c>
      <c r="AV19" s="71">
        <v>14.81094062405387</v>
      </c>
      <c r="AW19" s="71">
        <v>3.7350303030303027</v>
      </c>
      <c r="AX19" s="71">
        <v>2.2111379393939394</v>
      </c>
      <c r="AY19" s="71">
        <v>5.6025454545454538E-2</v>
      </c>
      <c r="AZ19" s="71">
        <v>0.89640727272727272</v>
      </c>
      <c r="BA19" s="71">
        <v>0.34860282828282824</v>
      </c>
      <c r="BB19" s="71">
        <v>2.6669709976565659</v>
      </c>
      <c r="BC19" s="71">
        <v>9.9141747956363648</v>
      </c>
      <c r="BD19" s="71"/>
      <c r="BE19" s="71">
        <v>0</v>
      </c>
      <c r="BF19" s="71">
        <v>9.9141747956363648</v>
      </c>
      <c r="BG19" s="71">
        <v>30.371766666666673</v>
      </c>
      <c r="BH19" s="71">
        <v>1.9820451626931808</v>
      </c>
      <c r="BI19" s="71">
        <v>0.61315114159891593</v>
      </c>
      <c r="BJ19" s="71">
        <v>260.75073581813524</v>
      </c>
      <c r="BK19" s="71"/>
      <c r="BL19" s="71">
        <v>293.71769878909402</v>
      </c>
      <c r="BM19" s="71">
        <v>1315.7935716825295</v>
      </c>
      <c r="BN19" s="71">
        <f t="shared" si="5"/>
        <v>168.33053012889113</v>
      </c>
      <c r="BO19" s="71">
        <f t="shared" si="0"/>
        <v>118.95357462441643</v>
      </c>
      <c r="BP19" s="72">
        <f t="shared" si="1"/>
        <v>8.6609686609686669</v>
      </c>
      <c r="BQ19" s="72">
        <f t="shared" si="2"/>
        <v>1.8803418803418819</v>
      </c>
      <c r="BR19" s="73">
        <v>3</v>
      </c>
      <c r="BS19" s="72">
        <f t="shared" si="6"/>
        <v>3.4188034188034218</v>
      </c>
      <c r="BT19" s="72">
        <f t="shared" si="9"/>
        <v>12.25</v>
      </c>
      <c r="BU19" s="72">
        <f t="shared" si="10"/>
        <v>13.960113960113972</v>
      </c>
      <c r="BV19" s="71">
        <f t="shared" si="7"/>
        <v>183.68628208673505</v>
      </c>
      <c r="BW19" s="71">
        <f t="shared" si="3"/>
        <v>470.97038684004258</v>
      </c>
      <c r="BX19" s="71">
        <f t="shared" si="4"/>
        <v>1786.763958522572</v>
      </c>
      <c r="BY19" s="71">
        <f t="shared" si="8"/>
        <v>21441.167502270866</v>
      </c>
      <c r="BZ19" s="49">
        <f>VLOOKUP($C19,[1]PARAMETROS!$A:$I,7,0)</f>
        <v>43101</v>
      </c>
      <c r="CA19" s="74"/>
      <c r="CB19" s="74"/>
    </row>
    <row r="20" spans="1:80" s="75" customFormat="1">
      <c r="A20" s="43" t="s">
        <v>429</v>
      </c>
      <c r="B20" s="43" t="s">
        <v>2</v>
      </c>
      <c r="C20" s="43" t="s">
        <v>165</v>
      </c>
      <c r="D20" s="43" t="s">
        <v>430</v>
      </c>
      <c r="E20" s="44" t="s">
        <v>403</v>
      </c>
      <c r="F20" s="44" t="s">
        <v>63</v>
      </c>
      <c r="G20" s="44">
        <v>1</v>
      </c>
      <c r="H20" s="71">
        <v>260.39999999999998</v>
      </c>
      <c r="I20" s="71">
        <v>260.39999999999998</v>
      </c>
      <c r="J20" s="71"/>
      <c r="K20" s="71"/>
      <c r="L20" s="71"/>
      <c r="M20" s="71"/>
      <c r="N20" s="71"/>
      <c r="O20" s="71"/>
      <c r="P20" s="71">
        <v>8.5221818181818172</v>
      </c>
      <c r="Q20" s="71">
        <v>268.9221818181818</v>
      </c>
      <c r="R20" s="71">
        <v>53.78443636363636</v>
      </c>
      <c r="S20" s="71">
        <v>4.0338327272727268</v>
      </c>
      <c r="T20" s="71">
        <v>2.6892218181818182</v>
      </c>
      <c r="U20" s="71">
        <v>0.53784436363636356</v>
      </c>
      <c r="V20" s="71">
        <v>6.723054545454545</v>
      </c>
      <c r="W20" s="71">
        <v>21.513774545454545</v>
      </c>
      <c r="X20" s="71">
        <v>8.0676654545454536</v>
      </c>
      <c r="Y20" s="71">
        <v>1.6135330909090908</v>
      </c>
      <c r="Z20" s="71">
        <v>98.96336290909089</v>
      </c>
      <c r="AA20" s="71">
        <v>22.410181818181815</v>
      </c>
      <c r="AB20" s="71">
        <v>29.877254399999998</v>
      </c>
      <c r="AC20" s="71">
        <v>19.241776528290913</v>
      </c>
      <c r="AD20" s="71">
        <v>71.529212746472723</v>
      </c>
      <c r="AE20" s="71">
        <v>146.376</v>
      </c>
      <c r="AF20" s="71">
        <v>397</v>
      </c>
      <c r="AG20" s="71">
        <v>0</v>
      </c>
      <c r="AH20" s="71">
        <v>0</v>
      </c>
      <c r="AI20" s="71">
        <v>0</v>
      </c>
      <c r="AJ20" s="71">
        <v>0</v>
      </c>
      <c r="AK20" s="71">
        <v>4.72</v>
      </c>
      <c r="AL20" s="71">
        <v>0</v>
      </c>
      <c r="AM20" s="71">
        <v>548.096</v>
      </c>
      <c r="AN20" s="71">
        <v>718.58857565556355</v>
      </c>
      <c r="AO20" s="71">
        <v>1.349539074074074</v>
      </c>
      <c r="AP20" s="71">
        <v>0.10796312592592593</v>
      </c>
      <c r="AQ20" s="71">
        <v>5.3981562962962963E-2</v>
      </c>
      <c r="AR20" s="71">
        <v>0.94122763636363638</v>
      </c>
      <c r="AS20" s="71">
        <v>0.34637177018181831</v>
      </c>
      <c r="AT20" s="71">
        <v>11.563653818181816</v>
      </c>
      <c r="AU20" s="71">
        <v>0.44820363636363636</v>
      </c>
      <c r="AV20" s="71">
        <v>14.81094062405387</v>
      </c>
      <c r="AW20" s="71">
        <v>3.7350303030303027</v>
      </c>
      <c r="AX20" s="71">
        <v>2.2111379393939394</v>
      </c>
      <c r="AY20" s="71">
        <v>5.6025454545454538E-2</v>
      </c>
      <c r="AZ20" s="71">
        <v>0.89640727272727272</v>
      </c>
      <c r="BA20" s="71">
        <v>0.34860282828282824</v>
      </c>
      <c r="BB20" s="71">
        <v>2.6669709976565659</v>
      </c>
      <c r="BC20" s="71">
        <v>9.9141747956363648</v>
      </c>
      <c r="BD20" s="71"/>
      <c r="BE20" s="71">
        <v>0</v>
      </c>
      <c r="BF20" s="71">
        <v>9.9141747956363648</v>
      </c>
      <c r="BG20" s="71">
        <v>30.371766666666673</v>
      </c>
      <c r="BH20" s="71">
        <v>1.9820451626931808</v>
      </c>
      <c r="BI20" s="71">
        <v>0.61315114159891593</v>
      </c>
      <c r="BJ20" s="71">
        <v>260.75073581813524</v>
      </c>
      <c r="BK20" s="71"/>
      <c r="BL20" s="71">
        <v>293.71769878909402</v>
      </c>
      <c r="BM20" s="71">
        <v>1305.9535716825296</v>
      </c>
      <c r="BN20" s="71">
        <f t="shared" si="5"/>
        <v>168.33053012889113</v>
      </c>
      <c r="BO20" s="71">
        <f t="shared" si="0"/>
        <v>118.95357462441643</v>
      </c>
      <c r="BP20" s="72">
        <f t="shared" si="1"/>
        <v>8.6609686609686669</v>
      </c>
      <c r="BQ20" s="72">
        <f t="shared" si="2"/>
        <v>1.8803418803418819</v>
      </c>
      <c r="BR20" s="73">
        <v>3</v>
      </c>
      <c r="BS20" s="72">
        <f t="shared" si="6"/>
        <v>3.4188034188034218</v>
      </c>
      <c r="BT20" s="72">
        <f t="shared" si="9"/>
        <v>12.25</v>
      </c>
      <c r="BU20" s="72">
        <f t="shared" si="10"/>
        <v>13.960113960113972</v>
      </c>
      <c r="BV20" s="71">
        <f t="shared" si="7"/>
        <v>182.31260687305985</v>
      </c>
      <c r="BW20" s="71">
        <f t="shared" si="3"/>
        <v>469.59671162636744</v>
      </c>
      <c r="BX20" s="71">
        <f t="shared" si="4"/>
        <v>1775.5502833088972</v>
      </c>
      <c r="BY20" s="71">
        <f t="shared" si="8"/>
        <v>21306.603399706764</v>
      </c>
      <c r="BZ20" s="49">
        <f>VLOOKUP($C20,[1]PARAMETROS!$A:$I,7,0)</f>
        <v>43101</v>
      </c>
      <c r="CA20" s="74"/>
      <c r="CB20" s="74"/>
    </row>
    <row r="21" spans="1:80" s="75" customFormat="1">
      <c r="A21" s="43" t="s">
        <v>88</v>
      </c>
      <c r="B21" s="43" t="s">
        <v>0</v>
      </c>
      <c r="C21" s="43" t="s">
        <v>175</v>
      </c>
      <c r="D21" s="43" t="s">
        <v>431</v>
      </c>
      <c r="E21" s="44" t="s">
        <v>403</v>
      </c>
      <c r="F21" s="44" t="s">
        <v>63</v>
      </c>
      <c r="G21" s="44">
        <v>2</v>
      </c>
      <c r="H21" s="71">
        <v>1041.5999999999999</v>
      </c>
      <c r="I21" s="71">
        <v>2083.1999999999998</v>
      </c>
      <c r="J21" s="71"/>
      <c r="K21" s="71"/>
      <c r="L21" s="71"/>
      <c r="M21" s="71"/>
      <c r="N21" s="71"/>
      <c r="O21" s="71"/>
      <c r="P21" s="71">
        <v>68.177454545454538</v>
      </c>
      <c r="Q21" s="71">
        <v>2151.3774545454544</v>
      </c>
      <c r="R21" s="71">
        <v>430.27549090909088</v>
      </c>
      <c r="S21" s="71">
        <v>32.270661818181814</v>
      </c>
      <c r="T21" s="71">
        <v>21.513774545454545</v>
      </c>
      <c r="U21" s="71">
        <v>4.3027549090909085</v>
      </c>
      <c r="V21" s="71">
        <v>53.78443636363636</v>
      </c>
      <c r="W21" s="71">
        <v>172.11019636363636</v>
      </c>
      <c r="X21" s="71">
        <v>64.541323636363629</v>
      </c>
      <c r="Y21" s="71">
        <v>12.908264727272726</v>
      </c>
      <c r="Z21" s="71">
        <v>791.70690327272712</v>
      </c>
      <c r="AA21" s="71">
        <v>179.28145454545452</v>
      </c>
      <c r="AB21" s="71">
        <v>239.01803519999999</v>
      </c>
      <c r="AC21" s="71">
        <v>153.9342122263273</v>
      </c>
      <c r="AD21" s="71">
        <v>572.23370197178178</v>
      </c>
      <c r="AE21" s="71">
        <v>199.00800000000001</v>
      </c>
      <c r="AF21" s="71">
        <v>794</v>
      </c>
      <c r="AG21" s="71">
        <v>0</v>
      </c>
      <c r="AH21" s="71">
        <v>0</v>
      </c>
      <c r="AI21" s="71">
        <v>0</v>
      </c>
      <c r="AJ21" s="71">
        <v>0</v>
      </c>
      <c r="AK21" s="71">
        <v>9.44</v>
      </c>
      <c r="AL21" s="71">
        <v>0</v>
      </c>
      <c r="AM21" s="71">
        <v>1002.4480000000001</v>
      </c>
      <c r="AN21" s="71">
        <v>2366.3886052445091</v>
      </c>
      <c r="AO21" s="71">
        <v>10.796312592592592</v>
      </c>
      <c r="AP21" s="71">
        <v>0.86370500740740741</v>
      </c>
      <c r="AQ21" s="71">
        <v>0.43185250370370371</v>
      </c>
      <c r="AR21" s="71">
        <v>7.529821090909091</v>
      </c>
      <c r="AS21" s="71">
        <v>2.7709741614545464</v>
      </c>
      <c r="AT21" s="71">
        <v>92.509230545454528</v>
      </c>
      <c r="AU21" s="71">
        <v>3.5856290909090909</v>
      </c>
      <c r="AV21" s="71">
        <v>118.48752499243096</v>
      </c>
      <c r="AW21" s="71">
        <v>29.880242424242422</v>
      </c>
      <c r="AX21" s="71">
        <v>17.689103515151515</v>
      </c>
      <c r="AY21" s="71">
        <v>0.4482036363636363</v>
      </c>
      <c r="AZ21" s="71">
        <v>7.1712581818181818</v>
      </c>
      <c r="BA21" s="71">
        <v>2.7888226262626259</v>
      </c>
      <c r="BB21" s="71">
        <v>21.335767981252527</v>
      </c>
      <c r="BC21" s="71">
        <v>79.313398365090919</v>
      </c>
      <c r="BD21" s="71"/>
      <c r="BE21" s="71">
        <v>0</v>
      </c>
      <c r="BF21" s="71">
        <v>79.313398365090919</v>
      </c>
      <c r="BG21" s="71">
        <v>110.9704</v>
      </c>
      <c r="BH21" s="71">
        <v>15.856361301545446</v>
      </c>
      <c r="BI21" s="71">
        <v>4.9052091327913265</v>
      </c>
      <c r="BJ21" s="71">
        <v>2086.0058865450824</v>
      </c>
      <c r="BK21" s="71"/>
      <c r="BL21" s="71">
        <v>2217.7378569794191</v>
      </c>
      <c r="BM21" s="71">
        <v>6933.3048401269043</v>
      </c>
      <c r="BN21" s="71">
        <f t="shared" si="5"/>
        <v>336.66106025778225</v>
      </c>
      <c r="BO21" s="71">
        <f t="shared" si="0"/>
        <v>237.90714924883287</v>
      </c>
      <c r="BP21" s="72">
        <f t="shared" si="1"/>
        <v>8.6118980169971699</v>
      </c>
      <c r="BQ21" s="72">
        <f t="shared" si="2"/>
        <v>1.8696883852691222</v>
      </c>
      <c r="BR21" s="73">
        <v>2.5</v>
      </c>
      <c r="BS21" s="72">
        <f t="shared" si="6"/>
        <v>2.8328611898017004</v>
      </c>
      <c r="BT21" s="72">
        <f t="shared" si="9"/>
        <v>11.75</v>
      </c>
      <c r="BU21" s="72">
        <f t="shared" si="10"/>
        <v>13.314447592067992</v>
      </c>
      <c r="BV21" s="71">
        <f t="shared" si="7"/>
        <v>923.13123933701024</v>
      </c>
      <c r="BW21" s="71">
        <f t="shared" si="3"/>
        <v>1497.6994488436255</v>
      </c>
      <c r="BX21" s="71">
        <f t="shared" si="4"/>
        <v>8431.0042889705292</v>
      </c>
      <c r="BY21" s="71">
        <f t="shared" si="8"/>
        <v>101172.05146764635</v>
      </c>
      <c r="BZ21" s="49">
        <f>VLOOKUP($C21,[1]PARAMETROS!$A:$I,7,0)</f>
        <v>43101</v>
      </c>
      <c r="CA21" s="74"/>
      <c r="CB21" s="74"/>
    </row>
    <row r="22" spans="1:80" s="75" customFormat="1">
      <c r="A22" s="43" t="s">
        <v>91</v>
      </c>
      <c r="B22" s="43" t="s">
        <v>432</v>
      </c>
      <c r="C22" s="43" t="s">
        <v>433</v>
      </c>
      <c r="D22" s="43" t="s">
        <v>434</v>
      </c>
      <c r="E22" s="76" t="s">
        <v>403</v>
      </c>
      <c r="F22" s="44" t="s">
        <v>63</v>
      </c>
      <c r="G22" s="44">
        <v>2</v>
      </c>
      <c r="H22" s="71">
        <v>1928.74</v>
      </c>
      <c r="I22" s="71">
        <v>3857.48</v>
      </c>
      <c r="J22" s="71"/>
      <c r="K22" s="71"/>
      <c r="L22" s="71"/>
      <c r="M22" s="71"/>
      <c r="N22" s="71"/>
      <c r="O22" s="71"/>
      <c r="P22" s="71">
        <v>0</v>
      </c>
      <c r="Q22" s="71">
        <v>3857.48</v>
      </c>
      <c r="R22" s="71">
        <v>771.49600000000009</v>
      </c>
      <c r="S22" s="71">
        <v>57.862200000000001</v>
      </c>
      <c r="T22" s="71">
        <v>38.574800000000003</v>
      </c>
      <c r="U22" s="71">
        <v>7.7149600000000005</v>
      </c>
      <c r="V22" s="71">
        <v>96.437000000000012</v>
      </c>
      <c r="W22" s="71">
        <v>308.59840000000003</v>
      </c>
      <c r="X22" s="71">
        <v>115.7244</v>
      </c>
      <c r="Y22" s="71">
        <v>23.144880000000001</v>
      </c>
      <c r="Z22" s="71">
        <v>1419.5526400000003</v>
      </c>
      <c r="AA22" s="71">
        <v>321.45666666666665</v>
      </c>
      <c r="AB22" s="71">
        <v>428.56602800000002</v>
      </c>
      <c r="AC22" s="71">
        <v>276.00835163733342</v>
      </c>
      <c r="AD22" s="71">
        <v>1026.031046304</v>
      </c>
      <c r="AE22" s="71">
        <v>320.55119999999999</v>
      </c>
      <c r="AF22" s="71">
        <v>794</v>
      </c>
      <c r="AG22" s="71">
        <v>0</v>
      </c>
      <c r="AH22" s="71">
        <v>97.16</v>
      </c>
      <c r="AI22" s="71">
        <v>0</v>
      </c>
      <c r="AJ22" s="71">
        <v>0</v>
      </c>
      <c r="AK22" s="71">
        <v>9.44</v>
      </c>
      <c r="AL22" s="71">
        <v>20.38</v>
      </c>
      <c r="AM22" s="71">
        <v>1241.5312000000001</v>
      </c>
      <c r="AN22" s="71">
        <v>3687.1148863040003</v>
      </c>
      <c r="AO22" s="71">
        <v>19.358090702160496</v>
      </c>
      <c r="AP22" s="71">
        <v>1.5486472561728397</v>
      </c>
      <c r="AQ22" s="71">
        <v>0.77432362808641986</v>
      </c>
      <c r="AR22" s="71">
        <v>13.501180000000002</v>
      </c>
      <c r="AS22" s="71">
        <v>4.9684342400000023</v>
      </c>
      <c r="AT22" s="71">
        <v>165.87163999999999</v>
      </c>
      <c r="AU22" s="71">
        <v>6.4291333333333336</v>
      </c>
      <c r="AV22" s="71">
        <v>212.45144915975308</v>
      </c>
      <c r="AW22" s="71">
        <v>53.576111111111111</v>
      </c>
      <c r="AX22" s="71">
        <v>31.717057777777779</v>
      </c>
      <c r="AY22" s="71">
        <v>0.80364166666666659</v>
      </c>
      <c r="AZ22" s="71">
        <v>12.858266666666667</v>
      </c>
      <c r="BA22" s="71">
        <v>5.0004370370370372</v>
      </c>
      <c r="BB22" s="71">
        <v>38.255629247407413</v>
      </c>
      <c r="BC22" s="71">
        <v>142.21114350666664</v>
      </c>
      <c r="BD22" s="71"/>
      <c r="BE22" s="71">
        <v>0</v>
      </c>
      <c r="BF22" s="71">
        <v>142.21114350666664</v>
      </c>
      <c r="BG22" s="71">
        <v>132.23097222222222</v>
      </c>
      <c r="BH22" s="71">
        <v>0</v>
      </c>
      <c r="BI22" s="71">
        <v>0</v>
      </c>
      <c r="BJ22" s="71">
        <v>0</v>
      </c>
      <c r="BK22" s="71"/>
      <c r="BL22" s="71">
        <v>132.23097222222222</v>
      </c>
      <c r="BM22" s="71">
        <v>8031.488451192643</v>
      </c>
      <c r="BN22" s="71">
        <f t="shared" si="5"/>
        <v>336.66106025778225</v>
      </c>
      <c r="BO22" s="71">
        <f t="shared" si="0"/>
        <v>237.90714924883287</v>
      </c>
      <c r="BP22" s="72">
        <f t="shared" si="1"/>
        <v>8.8629737609329435</v>
      </c>
      <c r="BQ22" s="72">
        <f t="shared" si="2"/>
        <v>1.9241982507288626</v>
      </c>
      <c r="BR22" s="73">
        <v>5</v>
      </c>
      <c r="BS22" s="72">
        <f t="shared" si="6"/>
        <v>5.8309037900874632</v>
      </c>
      <c r="BT22" s="72">
        <f t="shared" si="9"/>
        <v>14.25</v>
      </c>
      <c r="BU22" s="72">
        <f t="shared" si="10"/>
        <v>16.618075801749271</v>
      </c>
      <c r="BV22" s="71">
        <f t="shared" si="7"/>
        <v>1334.6788388279319</v>
      </c>
      <c r="BW22" s="71">
        <f t="shared" si="3"/>
        <v>1909.2470483345471</v>
      </c>
      <c r="BX22" s="71">
        <f t="shared" si="4"/>
        <v>9940.7354995271908</v>
      </c>
      <c r="BY22" s="71">
        <f t="shared" si="8"/>
        <v>119288.8259943263</v>
      </c>
      <c r="BZ22" s="49">
        <f>VLOOKUP($C22,[1]PARAMETROS!$A:$I,7,0)</f>
        <v>43101</v>
      </c>
      <c r="CA22" s="74"/>
      <c r="CB22" s="74"/>
    </row>
    <row r="23" spans="1:80" s="75" customFormat="1">
      <c r="A23" s="43" t="s">
        <v>91</v>
      </c>
      <c r="B23" s="43" t="s">
        <v>435</v>
      </c>
      <c r="C23" s="43" t="s">
        <v>433</v>
      </c>
      <c r="D23" s="43" t="s">
        <v>436</v>
      </c>
      <c r="E23" s="76" t="s">
        <v>403</v>
      </c>
      <c r="F23" s="44" t="s">
        <v>63</v>
      </c>
      <c r="G23" s="44">
        <v>4</v>
      </c>
      <c r="H23" s="71">
        <v>1178.4000000000001</v>
      </c>
      <c r="I23" s="71">
        <v>4713.6000000000004</v>
      </c>
      <c r="J23" s="71"/>
      <c r="K23" s="71"/>
      <c r="L23" s="71"/>
      <c r="M23" s="71"/>
      <c r="N23" s="71"/>
      <c r="O23" s="71"/>
      <c r="P23" s="71">
        <v>0</v>
      </c>
      <c r="Q23" s="71">
        <v>4713.6000000000004</v>
      </c>
      <c r="R23" s="71">
        <v>942.72000000000014</v>
      </c>
      <c r="S23" s="71">
        <v>70.704000000000008</v>
      </c>
      <c r="T23" s="71">
        <v>47.136000000000003</v>
      </c>
      <c r="U23" s="71">
        <v>9.4272000000000009</v>
      </c>
      <c r="V23" s="71">
        <v>117.84000000000002</v>
      </c>
      <c r="W23" s="71">
        <v>377.08800000000002</v>
      </c>
      <c r="X23" s="71">
        <v>141.40800000000002</v>
      </c>
      <c r="Y23" s="71">
        <v>28.281600000000005</v>
      </c>
      <c r="Z23" s="71">
        <v>1734.6048000000003</v>
      </c>
      <c r="AA23" s="71">
        <v>392.8</v>
      </c>
      <c r="AB23" s="71">
        <v>523.68096000000003</v>
      </c>
      <c r="AC23" s="71">
        <v>337.26499328000011</v>
      </c>
      <c r="AD23" s="71">
        <v>1253.7459532800003</v>
      </c>
      <c r="AE23" s="71">
        <v>821.18399999999997</v>
      </c>
      <c r="AF23" s="71">
        <v>1588</v>
      </c>
      <c r="AG23" s="71">
        <v>0</v>
      </c>
      <c r="AH23" s="71">
        <v>194.32</v>
      </c>
      <c r="AI23" s="71">
        <v>0</v>
      </c>
      <c r="AJ23" s="71">
        <v>0</v>
      </c>
      <c r="AK23" s="71">
        <v>18.88</v>
      </c>
      <c r="AL23" s="71">
        <v>40.76</v>
      </c>
      <c r="AM23" s="71">
        <v>2663.1440000000007</v>
      </c>
      <c r="AN23" s="71">
        <v>5651.4947532800015</v>
      </c>
      <c r="AO23" s="71">
        <v>23.654379629629634</v>
      </c>
      <c r="AP23" s="71">
        <v>1.8923503703703706</v>
      </c>
      <c r="AQ23" s="71">
        <v>0.94617518518518529</v>
      </c>
      <c r="AR23" s="71">
        <v>16.497600000000002</v>
      </c>
      <c r="AS23" s="71">
        <v>6.0711168000000031</v>
      </c>
      <c r="AT23" s="71">
        <v>202.6848</v>
      </c>
      <c r="AU23" s="71">
        <v>7.8560000000000008</v>
      </c>
      <c r="AV23" s="71">
        <v>259.60242198518517</v>
      </c>
      <c r="AW23" s="71">
        <v>65.466666666666669</v>
      </c>
      <c r="AX23" s="71">
        <v>38.756266666666676</v>
      </c>
      <c r="AY23" s="71">
        <v>0.98199999999999998</v>
      </c>
      <c r="AZ23" s="71">
        <v>15.712000000000002</v>
      </c>
      <c r="BA23" s="71">
        <v>6.1102222222222222</v>
      </c>
      <c r="BB23" s="71">
        <v>46.745993244444456</v>
      </c>
      <c r="BC23" s="71">
        <v>173.77314880000003</v>
      </c>
      <c r="BD23" s="71"/>
      <c r="BE23" s="71">
        <v>0</v>
      </c>
      <c r="BF23" s="71">
        <v>173.77314880000003</v>
      </c>
      <c r="BG23" s="71">
        <v>207.08633333333333</v>
      </c>
      <c r="BH23" s="71">
        <v>0</v>
      </c>
      <c r="BI23" s="71">
        <v>28.540833333333335</v>
      </c>
      <c r="BJ23" s="71">
        <v>0</v>
      </c>
      <c r="BK23" s="71"/>
      <c r="BL23" s="71">
        <v>235.62716666666665</v>
      </c>
      <c r="BM23" s="71">
        <v>11034.097490731854</v>
      </c>
      <c r="BN23" s="71">
        <f t="shared" si="5"/>
        <v>673.32212051556451</v>
      </c>
      <c r="BO23" s="71">
        <f t="shared" si="0"/>
        <v>475.81429849766573</v>
      </c>
      <c r="BP23" s="72">
        <f t="shared" si="1"/>
        <v>8.8629737609329435</v>
      </c>
      <c r="BQ23" s="72">
        <f t="shared" si="2"/>
        <v>1.9241982507288626</v>
      </c>
      <c r="BR23" s="73">
        <v>5</v>
      </c>
      <c r="BS23" s="72">
        <f t="shared" si="6"/>
        <v>5.8309037900874632</v>
      </c>
      <c r="BT23" s="72">
        <f t="shared" si="9"/>
        <v>14.25</v>
      </c>
      <c r="BU23" s="72">
        <f t="shared" si="10"/>
        <v>16.618075801749271</v>
      </c>
      <c r="BV23" s="71">
        <f t="shared" si="7"/>
        <v>1833.6546850487337</v>
      </c>
      <c r="BW23" s="71">
        <f t="shared" si="3"/>
        <v>2982.7911040619642</v>
      </c>
      <c r="BX23" s="71">
        <f t="shared" si="4"/>
        <v>14016.888594793818</v>
      </c>
      <c r="BY23" s="71">
        <f t="shared" si="8"/>
        <v>168202.66313752581</v>
      </c>
      <c r="BZ23" s="49">
        <f>VLOOKUP($C23,[1]PARAMETROS!$A:$I,7,0)</f>
        <v>43101</v>
      </c>
      <c r="CA23" s="74"/>
      <c r="CB23" s="74"/>
    </row>
    <row r="24" spans="1:80" s="75" customFormat="1">
      <c r="A24" s="43" t="s">
        <v>91</v>
      </c>
      <c r="B24" s="43" t="s">
        <v>2</v>
      </c>
      <c r="C24" s="43" t="s">
        <v>433</v>
      </c>
      <c r="D24" s="43" t="s">
        <v>437</v>
      </c>
      <c r="E24" s="76" t="s">
        <v>403</v>
      </c>
      <c r="F24" s="44" t="s">
        <v>63</v>
      </c>
      <c r="G24" s="44">
        <v>1</v>
      </c>
      <c r="H24" s="71">
        <v>269.02</v>
      </c>
      <c r="I24" s="71">
        <v>269.02</v>
      </c>
      <c r="J24" s="71"/>
      <c r="K24" s="71"/>
      <c r="L24" s="71"/>
      <c r="M24" s="71"/>
      <c r="N24" s="71"/>
      <c r="O24" s="71"/>
      <c r="P24" s="71">
        <v>8.8042909090909092</v>
      </c>
      <c r="Q24" s="71">
        <v>277.82429090909091</v>
      </c>
      <c r="R24" s="71">
        <v>55.564858181818181</v>
      </c>
      <c r="S24" s="71">
        <v>4.1673643636363638</v>
      </c>
      <c r="T24" s="71">
        <v>2.7782429090909093</v>
      </c>
      <c r="U24" s="71">
        <v>0.55564858181818177</v>
      </c>
      <c r="V24" s="71">
        <v>6.9456072727272726</v>
      </c>
      <c r="W24" s="71">
        <v>22.225943272727275</v>
      </c>
      <c r="X24" s="71">
        <v>8.3347287272727275</v>
      </c>
      <c r="Y24" s="71">
        <v>1.6669457454545455</v>
      </c>
      <c r="Z24" s="71">
        <v>102.23933905454547</v>
      </c>
      <c r="AA24" s="71">
        <v>23.15202424242424</v>
      </c>
      <c r="AB24" s="71">
        <v>30.86627872</v>
      </c>
      <c r="AC24" s="71">
        <v>19.878735490172126</v>
      </c>
      <c r="AD24" s="71">
        <v>73.897038452596377</v>
      </c>
      <c r="AE24" s="71">
        <v>259.85879999999997</v>
      </c>
      <c r="AF24" s="71">
        <v>397</v>
      </c>
      <c r="AG24" s="71">
        <v>0</v>
      </c>
      <c r="AH24" s="71">
        <v>48.58</v>
      </c>
      <c r="AI24" s="71">
        <v>0</v>
      </c>
      <c r="AJ24" s="71">
        <v>0</v>
      </c>
      <c r="AK24" s="71">
        <v>4.72</v>
      </c>
      <c r="AL24" s="71">
        <v>10.19</v>
      </c>
      <c r="AM24" s="71">
        <v>720.3488000000001</v>
      </c>
      <c r="AN24" s="71">
        <v>896.48517750714188</v>
      </c>
      <c r="AO24" s="71">
        <v>1.3942127561728397</v>
      </c>
      <c r="AP24" s="71">
        <v>0.11153702049382716</v>
      </c>
      <c r="AQ24" s="71">
        <v>5.576851024691358E-2</v>
      </c>
      <c r="AR24" s="71">
        <v>0.97238501818181833</v>
      </c>
      <c r="AS24" s="71">
        <v>0.35783768669090921</v>
      </c>
      <c r="AT24" s="71">
        <v>11.946444509090908</v>
      </c>
      <c r="AU24" s="71">
        <v>0.46304048484848487</v>
      </c>
      <c r="AV24" s="71">
        <v>15.301225985725701</v>
      </c>
      <c r="AW24" s="71">
        <v>3.8586707070707069</v>
      </c>
      <c r="AX24" s="71">
        <v>2.2843330585858586</v>
      </c>
      <c r="AY24" s="71">
        <v>5.7880060606060602E-2</v>
      </c>
      <c r="AZ24" s="71">
        <v>0.92608096969696974</v>
      </c>
      <c r="BA24" s="71">
        <v>0.36014259932659931</v>
      </c>
      <c r="BB24" s="71">
        <v>2.7552555214653203</v>
      </c>
      <c r="BC24" s="71">
        <v>10.242362916751516</v>
      </c>
      <c r="BD24" s="71"/>
      <c r="BE24" s="71">
        <v>0</v>
      </c>
      <c r="BF24" s="71">
        <v>10.242362916751516</v>
      </c>
      <c r="BG24" s="71">
        <v>30.371766666666673</v>
      </c>
      <c r="BH24" s="71">
        <v>1.9820451626931808</v>
      </c>
      <c r="BI24" s="71">
        <v>0.61315114159891593</v>
      </c>
      <c r="BJ24" s="71">
        <v>260.75073581813524</v>
      </c>
      <c r="BK24" s="71"/>
      <c r="BL24" s="71">
        <v>293.71769878909402</v>
      </c>
      <c r="BM24" s="71">
        <v>1493.5707561078041</v>
      </c>
      <c r="BN24" s="71">
        <f t="shared" si="5"/>
        <v>168.33053012889113</v>
      </c>
      <c r="BO24" s="71">
        <f t="shared" si="0"/>
        <v>118.95357462441643</v>
      </c>
      <c r="BP24" s="72">
        <f t="shared" si="1"/>
        <v>8.8629737609329435</v>
      </c>
      <c r="BQ24" s="72">
        <f t="shared" si="2"/>
        <v>1.9241982507288626</v>
      </c>
      <c r="BR24" s="73">
        <v>5</v>
      </c>
      <c r="BS24" s="72">
        <f t="shared" si="6"/>
        <v>5.8309037900874632</v>
      </c>
      <c r="BT24" s="72">
        <f t="shared" si="9"/>
        <v>14.25</v>
      </c>
      <c r="BU24" s="72">
        <f t="shared" si="10"/>
        <v>16.618075801749271</v>
      </c>
      <c r="BV24" s="71">
        <f t="shared" si="7"/>
        <v>248.20272040275461</v>
      </c>
      <c r="BW24" s="71">
        <f t="shared" si="3"/>
        <v>535.4868251560622</v>
      </c>
      <c r="BX24" s="71">
        <f t="shared" si="4"/>
        <v>2029.0575812638663</v>
      </c>
      <c r="BY24" s="71">
        <f t="shared" si="8"/>
        <v>24348.690975166395</v>
      </c>
      <c r="BZ24" s="49">
        <f>VLOOKUP($C24,[1]PARAMETROS!$A:$I,7,0)</f>
        <v>43101</v>
      </c>
      <c r="CA24" s="74"/>
      <c r="CB24" s="74"/>
    </row>
    <row r="25" spans="1:80" s="75" customFormat="1">
      <c r="A25" s="43" t="s">
        <v>91</v>
      </c>
      <c r="B25" s="43" t="s">
        <v>1</v>
      </c>
      <c r="C25" s="43" t="s">
        <v>433</v>
      </c>
      <c r="D25" s="43" t="s">
        <v>438</v>
      </c>
      <c r="E25" s="76" t="s">
        <v>403</v>
      </c>
      <c r="F25" s="44" t="s">
        <v>63</v>
      </c>
      <c r="G25" s="44">
        <v>6</v>
      </c>
      <c r="H25" s="71">
        <v>538.04</v>
      </c>
      <c r="I25" s="71">
        <v>3228.24</v>
      </c>
      <c r="J25" s="71"/>
      <c r="K25" s="71"/>
      <c r="L25" s="71"/>
      <c r="M25" s="71"/>
      <c r="N25" s="71"/>
      <c r="O25" s="71"/>
      <c r="P25" s="71">
        <v>105.65149090909091</v>
      </c>
      <c r="Q25" s="71">
        <v>3333.8914909090909</v>
      </c>
      <c r="R25" s="71">
        <v>666.77829818181817</v>
      </c>
      <c r="S25" s="71">
        <v>50.008372363636362</v>
      </c>
      <c r="T25" s="71">
        <v>33.33891490909091</v>
      </c>
      <c r="U25" s="71">
        <v>6.6677829818181822</v>
      </c>
      <c r="V25" s="71">
        <v>83.347287272727272</v>
      </c>
      <c r="W25" s="71">
        <v>266.71131927272728</v>
      </c>
      <c r="X25" s="71">
        <v>100.01674472727272</v>
      </c>
      <c r="Y25" s="71">
        <v>20.003348945454544</v>
      </c>
      <c r="Z25" s="71">
        <v>1226.8720686545453</v>
      </c>
      <c r="AA25" s="71">
        <v>277.82429090909091</v>
      </c>
      <c r="AB25" s="71">
        <v>370.39534464000002</v>
      </c>
      <c r="AC25" s="71">
        <v>238.54482588206551</v>
      </c>
      <c r="AD25" s="71">
        <v>886.76446143115652</v>
      </c>
      <c r="AE25" s="71">
        <v>1462.3056000000001</v>
      </c>
      <c r="AF25" s="71">
        <v>2382</v>
      </c>
      <c r="AG25" s="71">
        <v>0</v>
      </c>
      <c r="AH25" s="71">
        <v>291.48</v>
      </c>
      <c r="AI25" s="71">
        <v>0</v>
      </c>
      <c r="AJ25" s="71">
        <v>0</v>
      </c>
      <c r="AK25" s="71">
        <v>28.32</v>
      </c>
      <c r="AL25" s="71">
        <v>61.14</v>
      </c>
      <c r="AM25" s="71">
        <v>4225.2456000000002</v>
      </c>
      <c r="AN25" s="71">
        <v>6338.8821300857016</v>
      </c>
      <c r="AO25" s="71">
        <v>16.730553074074077</v>
      </c>
      <c r="AP25" s="71">
        <v>1.338444245925926</v>
      </c>
      <c r="AQ25" s="71">
        <v>0.66922212296296302</v>
      </c>
      <c r="AR25" s="71">
        <v>11.66862021818182</v>
      </c>
      <c r="AS25" s="71">
        <v>4.2940522402909105</v>
      </c>
      <c r="AT25" s="71">
        <v>143.35733410909089</v>
      </c>
      <c r="AU25" s="71">
        <v>5.5564858181818186</v>
      </c>
      <c r="AV25" s="71">
        <v>183.61471182870841</v>
      </c>
      <c r="AW25" s="71">
        <v>46.304048484848479</v>
      </c>
      <c r="AX25" s="71">
        <v>27.411996703030304</v>
      </c>
      <c r="AY25" s="71">
        <v>0.69456072727272722</v>
      </c>
      <c r="AZ25" s="71">
        <v>11.112971636363637</v>
      </c>
      <c r="BA25" s="71">
        <v>4.3217111919191922</v>
      </c>
      <c r="BB25" s="71">
        <v>33.063066257583841</v>
      </c>
      <c r="BC25" s="71">
        <v>122.90835500101819</v>
      </c>
      <c r="BD25" s="71"/>
      <c r="BE25" s="71">
        <v>0</v>
      </c>
      <c r="BF25" s="71">
        <v>122.90835500101819</v>
      </c>
      <c r="BG25" s="71">
        <v>182.23060000000004</v>
      </c>
      <c r="BH25" s="71">
        <v>23.784541952318168</v>
      </c>
      <c r="BI25" s="71">
        <v>7.3578136991869911</v>
      </c>
      <c r="BJ25" s="71">
        <v>3129.0088298176233</v>
      </c>
      <c r="BK25" s="71"/>
      <c r="BL25" s="71">
        <v>3342.3817854691288</v>
      </c>
      <c r="BM25" s="71">
        <v>13321.678473293648</v>
      </c>
      <c r="BN25" s="71">
        <f t="shared" si="5"/>
        <v>1009.9831807733467</v>
      </c>
      <c r="BO25" s="71">
        <f t="shared" si="0"/>
        <v>713.7214477464986</v>
      </c>
      <c r="BP25" s="72">
        <f t="shared" si="1"/>
        <v>8.8629737609329435</v>
      </c>
      <c r="BQ25" s="72">
        <f t="shared" si="2"/>
        <v>1.9241982507288626</v>
      </c>
      <c r="BR25" s="73">
        <v>5</v>
      </c>
      <c r="BS25" s="72">
        <f t="shared" si="6"/>
        <v>5.8309037900874632</v>
      </c>
      <c r="BT25" s="72">
        <f t="shared" si="9"/>
        <v>14.25</v>
      </c>
      <c r="BU25" s="72">
        <f t="shared" si="10"/>
        <v>16.618075801749271</v>
      </c>
      <c r="BV25" s="71">
        <f t="shared" si="7"/>
        <v>2213.8066267572535</v>
      </c>
      <c r="BW25" s="71">
        <f t="shared" si="3"/>
        <v>3937.5112552770988</v>
      </c>
      <c r="BX25" s="71">
        <f t="shared" si="4"/>
        <v>17259.189728570746</v>
      </c>
      <c r="BY25" s="71">
        <f t="shared" si="8"/>
        <v>207110.27674284895</v>
      </c>
      <c r="BZ25" s="49">
        <f>VLOOKUP($C25,[1]PARAMETROS!$A:$I,7,0)</f>
        <v>43101</v>
      </c>
      <c r="CA25" s="74"/>
      <c r="CB25" s="74"/>
    </row>
    <row r="26" spans="1:80" s="75" customFormat="1">
      <c r="A26" s="43" t="s">
        <v>91</v>
      </c>
      <c r="B26" s="43" t="s">
        <v>439</v>
      </c>
      <c r="C26" s="43" t="s">
        <v>433</v>
      </c>
      <c r="D26" s="43" t="s">
        <v>440</v>
      </c>
      <c r="E26" s="76" t="s">
        <v>403</v>
      </c>
      <c r="F26" s="44" t="s">
        <v>63</v>
      </c>
      <c r="G26" s="44">
        <v>1</v>
      </c>
      <c r="H26" s="71">
        <v>733.69</v>
      </c>
      <c r="I26" s="71">
        <v>733.69</v>
      </c>
      <c r="J26" s="71"/>
      <c r="K26" s="71"/>
      <c r="L26" s="71"/>
      <c r="M26" s="71"/>
      <c r="N26" s="71"/>
      <c r="O26" s="71"/>
      <c r="P26" s="71">
        <v>26.412839999999999</v>
      </c>
      <c r="Q26" s="71">
        <v>760.10284000000001</v>
      </c>
      <c r="R26" s="71">
        <v>152.020568</v>
      </c>
      <c r="S26" s="71">
        <v>11.401542599999999</v>
      </c>
      <c r="T26" s="71">
        <v>7.6010284000000006</v>
      </c>
      <c r="U26" s="71">
        <v>1.5202056800000001</v>
      </c>
      <c r="V26" s="71">
        <v>19.002571</v>
      </c>
      <c r="W26" s="71">
        <v>60.808227200000005</v>
      </c>
      <c r="X26" s="71">
        <v>22.803085199999998</v>
      </c>
      <c r="Y26" s="71">
        <v>4.5606170400000003</v>
      </c>
      <c r="Z26" s="71">
        <v>279.71784511999999</v>
      </c>
      <c r="AA26" s="71">
        <v>63.341903333333335</v>
      </c>
      <c r="AB26" s="71">
        <v>84.44742552400001</v>
      </c>
      <c r="AC26" s="71">
        <v>54.386473019498688</v>
      </c>
      <c r="AD26" s="71">
        <v>202.17580187683203</v>
      </c>
      <c r="AE26" s="71">
        <v>231.9786</v>
      </c>
      <c r="AF26" s="71">
        <v>397</v>
      </c>
      <c r="AG26" s="71">
        <v>0</v>
      </c>
      <c r="AH26" s="71">
        <v>48.58</v>
      </c>
      <c r="AI26" s="71">
        <v>0</v>
      </c>
      <c r="AJ26" s="71">
        <v>0</v>
      </c>
      <c r="AK26" s="71">
        <v>4.72</v>
      </c>
      <c r="AL26" s="71">
        <v>10.19</v>
      </c>
      <c r="AM26" s="71">
        <v>692.46860000000015</v>
      </c>
      <c r="AN26" s="71">
        <v>1174.3622469968323</v>
      </c>
      <c r="AO26" s="71">
        <v>3.8144435537422843</v>
      </c>
      <c r="AP26" s="71">
        <v>0.30515548429938272</v>
      </c>
      <c r="AQ26" s="71">
        <v>0.15257774214969136</v>
      </c>
      <c r="AR26" s="71">
        <v>2.6603599400000006</v>
      </c>
      <c r="AS26" s="71">
        <v>0.97901245792000036</v>
      </c>
      <c r="AT26" s="71">
        <v>32.684422120000001</v>
      </c>
      <c r="AU26" s="71">
        <v>1.2668380666666668</v>
      </c>
      <c r="AV26" s="71">
        <v>41.862809364778023</v>
      </c>
      <c r="AW26" s="71">
        <v>10.556983888888889</v>
      </c>
      <c r="AX26" s="71">
        <v>6.2497344622222224</v>
      </c>
      <c r="AY26" s="71">
        <v>0.15835475833333332</v>
      </c>
      <c r="AZ26" s="71">
        <v>2.5336761333333335</v>
      </c>
      <c r="BA26" s="71">
        <v>0.98531849629629631</v>
      </c>
      <c r="BB26" s="71">
        <v>7.5381369279792612</v>
      </c>
      <c r="BC26" s="71">
        <v>28.022204667053337</v>
      </c>
      <c r="BD26" s="71"/>
      <c r="BE26" s="71">
        <v>0</v>
      </c>
      <c r="BF26" s="71">
        <v>28.022204667053337</v>
      </c>
      <c r="BG26" s="71">
        <v>55.485199999999999</v>
      </c>
      <c r="BH26" s="71">
        <v>5.4055777164359471</v>
      </c>
      <c r="BI26" s="71">
        <v>1.6722303861788619</v>
      </c>
      <c r="BJ26" s="71">
        <v>711.13837041309614</v>
      </c>
      <c r="BK26" s="71"/>
      <c r="BL26" s="71">
        <v>773.70137851571099</v>
      </c>
      <c r="BM26" s="71">
        <v>2778.0514795443746</v>
      </c>
      <c r="BN26" s="71">
        <f t="shared" si="5"/>
        <v>168.33053012889113</v>
      </c>
      <c r="BO26" s="71">
        <f t="shared" si="0"/>
        <v>118.95357462441643</v>
      </c>
      <c r="BP26" s="72">
        <f t="shared" si="1"/>
        <v>8.8629737609329435</v>
      </c>
      <c r="BQ26" s="72">
        <f t="shared" si="2"/>
        <v>1.9241982507288626</v>
      </c>
      <c r="BR26" s="73">
        <v>5</v>
      </c>
      <c r="BS26" s="72">
        <f t="shared" si="6"/>
        <v>5.8309037900874632</v>
      </c>
      <c r="BT26" s="72">
        <f t="shared" si="9"/>
        <v>14.25</v>
      </c>
      <c r="BU26" s="72">
        <f t="shared" si="10"/>
        <v>16.618075801749271</v>
      </c>
      <c r="BV26" s="71">
        <f t="shared" si="7"/>
        <v>461.65870068230129</v>
      </c>
      <c r="BW26" s="71">
        <f t="shared" si="3"/>
        <v>748.94280543560888</v>
      </c>
      <c r="BX26" s="71">
        <f t="shared" si="4"/>
        <v>3526.9942849799836</v>
      </c>
      <c r="BY26" s="71">
        <f t="shared" si="8"/>
        <v>42323.9314197598</v>
      </c>
      <c r="BZ26" s="49">
        <f>VLOOKUP($C26,[1]PARAMETROS!$A:$I,7,0)</f>
        <v>43101</v>
      </c>
      <c r="CA26" s="74"/>
      <c r="CB26" s="74"/>
    </row>
    <row r="27" spans="1:80" s="75" customFormat="1">
      <c r="A27" s="43" t="s">
        <v>91</v>
      </c>
      <c r="B27" s="43" t="s">
        <v>0</v>
      </c>
      <c r="C27" s="43" t="s">
        <v>433</v>
      </c>
      <c r="D27" s="43" t="s">
        <v>441</v>
      </c>
      <c r="E27" s="76" t="s">
        <v>403</v>
      </c>
      <c r="F27" s="44" t="s">
        <v>63</v>
      </c>
      <c r="G27" s="44">
        <v>69</v>
      </c>
      <c r="H27" s="71">
        <v>1076.08</v>
      </c>
      <c r="I27" s="71">
        <v>74249.51999999999</v>
      </c>
      <c r="J27" s="71"/>
      <c r="K27" s="71"/>
      <c r="L27" s="71"/>
      <c r="M27" s="71"/>
      <c r="N27" s="71"/>
      <c r="O27" s="71"/>
      <c r="P27" s="71">
        <v>2429.9842909090908</v>
      </c>
      <c r="Q27" s="71">
        <v>76679.504290909084</v>
      </c>
      <c r="R27" s="71">
        <v>15335.900858181818</v>
      </c>
      <c r="S27" s="71">
        <v>1150.1925643636362</v>
      </c>
      <c r="T27" s="71">
        <v>766.79504290909085</v>
      </c>
      <c r="U27" s="71">
        <v>153.35900858181816</v>
      </c>
      <c r="V27" s="71">
        <v>1916.9876072727272</v>
      </c>
      <c r="W27" s="71">
        <v>6134.3603432727268</v>
      </c>
      <c r="X27" s="71">
        <v>2300.3851287272723</v>
      </c>
      <c r="Y27" s="71">
        <v>460.07702574545453</v>
      </c>
      <c r="Z27" s="71">
        <v>28218.057579054548</v>
      </c>
      <c r="AA27" s="71">
        <v>6389.9586909090904</v>
      </c>
      <c r="AB27" s="71">
        <v>8519.092926719999</v>
      </c>
      <c r="AC27" s="71">
        <v>5486.5309952875068</v>
      </c>
      <c r="AD27" s="71">
        <v>20395.582612916594</v>
      </c>
      <c r="AE27" s="71">
        <v>14589.0288</v>
      </c>
      <c r="AF27" s="71">
        <v>27393</v>
      </c>
      <c r="AG27" s="71">
        <v>0</v>
      </c>
      <c r="AH27" s="71">
        <v>3352.02</v>
      </c>
      <c r="AI27" s="71">
        <v>0</v>
      </c>
      <c r="AJ27" s="71">
        <v>0</v>
      </c>
      <c r="AK27" s="71">
        <v>325.68</v>
      </c>
      <c r="AL27" s="71">
        <v>703.11</v>
      </c>
      <c r="AM27" s="71">
        <v>46362.838799999998</v>
      </c>
      <c r="AN27" s="71">
        <v>94976.478991971147</v>
      </c>
      <c r="AO27" s="71">
        <v>384.8027207037037</v>
      </c>
      <c r="AP27" s="71">
        <v>30.784217656296295</v>
      </c>
      <c r="AQ27" s="71">
        <v>15.392108828148148</v>
      </c>
      <c r="AR27" s="71">
        <v>268.37826501818182</v>
      </c>
      <c r="AS27" s="71">
        <v>98.763201526690935</v>
      </c>
      <c r="AT27" s="71">
        <v>3297.2186845090905</v>
      </c>
      <c r="AU27" s="71">
        <v>127.79917381818181</v>
      </c>
      <c r="AV27" s="71">
        <v>4223.1383720602935</v>
      </c>
      <c r="AW27" s="71">
        <v>1064.993115151515</v>
      </c>
      <c r="AX27" s="71">
        <v>630.47592416969701</v>
      </c>
      <c r="AY27" s="71">
        <v>15.974896727272725</v>
      </c>
      <c r="AZ27" s="71">
        <v>255.59834763636363</v>
      </c>
      <c r="BA27" s="71">
        <v>99.399357414141406</v>
      </c>
      <c r="BB27" s="71">
        <v>760.45052392442835</v>
      </c>
      <c r="BC27" s="71">
        <v>2826.8921650234179</v>
      </c>
      <c r="BD27" s="71"/>
      <c r="BE27" s="71">
        <v>0</v>
      </c>
      <c r="BF27" s="71">
        <v>2826.8921650234179</v>
      </c>
      <c r="BG27" s="71">
        <v>3828.4787999999999</v>
      </c>
      <c r="BH27" s="71">
        <v>547.04446490331793</v>
      </c>
      <c r="BI27" s="71">
        <v>169.22971508130075</v>
      </c>
      <c r="BJ27" s="71">
        <v>71967.203085805348</v>
      </c>
      <c r="BK27" s="71"/>
      <c r="BL27" s="71">
        <v>76511.956065789971</v>
      </c>
      <c r="BM27" s="71">
        <v>255217.96988575393</v>
      </c>
      <c r="BN27" s="71">
        <f t="shared" si="5"/>
        <v>11614.806578893487</v>
      </c>
      <c r="BO27" s="71">
        <f t="shared" si="0"/>
        <v>8207.7966490847339</v>
      </c>
      <c r="BP27" s="72">
        <f t="shared" si="1"/>
        <v>8.8629737609329435</v>
      </c>
      <c r="BQ27" s="72">
        <f t="shared" si="2"/>
        <v>1.9241982507288626</v>
      </c>
      <c r="BR27" s="73">
        <v>5</v>
      </c>
      <c r="BS27" s="72">
        <f t="shared" si="6"/>
        <v>5.8309037900874632</v>
      </c>
      <c r="BT27" s="72">
        <f t="shared" si="9"/>
        <v>14.25</v>
      </c>
      <c r="BU27" s="72">
        <f t="shared" si="10"/>
        <v>16.618075801749271</v>
      </c>
      <c r="BV27" s="71">
        <f t="shared" si="7"/>
        <v>42412.315695300211</v>
      </c>
      <c r="BW27" s="71">
        <f t="shared" si="3"/>
        <v>62234.918923278427</v>
      </c>
      <c r="BX27" s="71">
        <f t="shared" si="4"/>
        <v>317452.88880903239</v>
      </c>
      <c r="BY27" s="71">
        <f t="shared" si="8"/>
        <v>3809434.6657083887</v>
      </c>
      <c r="BZ27" s="49">
        <f>VLOOKUP($C27,[1]PARAMETROS!$A:$I,7,0)</f>
        <v>43101</v>
      </c>
      <c r="CA27" s="74"/>
      <c r="CB27" s="74"/>
    </row>
    <row r="28" spans="1:80" s="75" customFormat="1">
      <c r="A28" s="43" t="s">
        <v>158</v>
      </c>
      <c r="B28" s="43" t="s">
        <v>1</v>
      </c>
      <c r="C28" s="43" t="s">
        <v>161</v>
      </c>
      <c r="D28" s="43" t="s">
        <v>442</v>
      </c>
      <c r="E28" s="76" t="s">
        <v>403</v>
      </c>
      <c r="F28" s="44" t="s">
        <v>63</v>
      </c>
      <c r="G28" s="44">
        <v>1</v>
      </c>
      <c r="H28" s="71">
        <v>538.04</v>
      </c>
      <c r="I28" s="71">
        <v>538.04</v>
      </c>
      <c r="J28" s="71"/>
      <c r="K28" s="71"/>
      <c r="L28" s="71"/>
      <c r="M28" s="71"/>
      <c r="N28" s="71"/>
      <c r="O28" s="71"/>
      <c r="P28" s="71">
        <v>17.608581818181818</v>
      </c>
      <c r="Q28" s="71">
        <v>555.64858181818181</v>
      </c>
      <c r="R28" s="71">
        <v>111.12971636363636</v>
      </c>
      <c r="S28" s="71">
        <v>8.3347287272727275</v>
      </c>
      <c r="T28" s="71">
        <v>5.5564858181818186</v>
      </c>
      <c r="U28" s="71">
        <v>1.1112971636363635</v>
      </c>
      <c r="V28" s="71">
        <v>13.891214545454545</v>
      </c>
      <c r="W28" s="71">
        <v>44.451886545454549</v>
      </c>
      <c r="X28" s="71">
        <v>16.669457454545455</v>
      </c>
      <c r="Y28" s="71">
        <v>3.3338914909090911</v>
      </c>
      <c r="Z28" s="71">
        <v>204.47867810909094</v>
      </c>
      <c r="AA28" s="71">
        <v>46.304048484848479</v>
      </c>
      <c r="AB28" s="71">
        <v>61.732557440000001</v>
      </c>
      <c r="AC28" s="71">
        <v>39.757470980344252</v>
      </c>
      <c r="AD28" s="71">
        <v>147.79407690519275</v>
      </c>
      <c r="AE28" s="71">
        <v>129.7176</v>
      </c>
      <c r="AF28" s="71">
        <v>397</v>
      </c>
      <c r="AG28" s="71">
        <v>0</v>
      </c>
      <c r="AH28" s="71">
        <v>48.58</v>
      </c>
      <c r="AI28" s="71">
        <v>0</v>
      </c>
      <c r="AJ28" s="71">
        <v>0</v>
      </c>
      <c r="AK28" s="71">
        <v>4.72</v>
      </c>
      <c r="AL28" s="71">
        <v>0</v>
      </c>
      <c r="AM28" s="71">
        <v>580.01760000000002</v>
      </c>
      <c r="AN28" s="71">
        <v>932.2903550142837</v>
      </c>
      <c r="AO28" s="71">
        <v>2.7884255123456794</v>
      </c>
      <c r="AP28" s="71">
        <v>0.22307404098765432</v>
      </c>
      <c r="AQ28" s="71">
        <v>0.11153702049382716</v>
      </c>
      <c r="AR28" s="71">
        <v>1.9447700363636367</v>
      </c>
      <c r="AS28" s="71">
        <v>0.71567537338181841</v>
      </c>
      <c r="AT28" s="71">
        <v>23.892889018181815</v>
      </c>
      <c r="AU28" s="71">
        <v>0.92608096969696974</v>
      </c>
      <c r="AV28" s="71">
        <v>30.602451971451401</v>
      </c>
      <c r="AW28" s="71">
        <v>7.7173414141414138</v>
      </c>
      <c r="AX28" s="71">
        <v>4.5686661171717171</v>
      </c>
      <c r="AY28" s="71">
        <v>0.1157601212121212</v>
      </c>
      <c r="AZ28" s="71">
        <v>1.8521619393939395</v>
      </c>
      <c r="BA28" s="71">
        <v>0.72028519865319862</v>
      </c>
      <c r="BB28" s="71">
        <v>5.5105110429306405</v>
      </c>
      <c r="BC28" s="71">
        <v>20.484725833503031</v>
      </c>
      <c r="BD28" s="71"/>
      <c r="BE28" s="71">
        <v>0</v>
      </c>
      <c r="BF28" s="71">
        <v>20.484725833503031</v>
      </c>
      <c r="BG28" s="71">
        <v>30.371766666666673</v>
      </c>
      <c r="BH28" s="71">
        <v>3.9640903253863615</v>
      </c>
      <c r="BI28" s="71">
        <v>1.2263022831978319</v>
      </c>
      <c r="BJ28" s="71">
        <v>521.50147163627059</v>
      </c>
      <c r="BK28" s="71"/>
      <c r="BL28" s="71">
        <v>557.0636309115215</v>
      </c>
      <c r="BM28" s="71">
        <v>2096.0897455489412</v>
      </c>
      <c r="BN28" s="71">
        <f t="shared" si="5"/>
        <v>168.33053012889113</v>
      </c>
      <c r="BO28" s="71">
        <f t="shared" si="0"/>
        <v>118.95357462441643</v>
      </c>
      <c r="BP28" s="72">
        <f t="shared" si="1"/>
        <v>8.7106017191977063</v>
      </c>
      <c r="BQ28" s="72">
        <f t="shared" si="2"/>
        <v>1.8911174785100282</v>
      </c>
      <c r="BR28" s="73">
        <v>3.5000000000000004</v>
      </c>
      <c r="BS28" s="72">
        <f t="shared" si="6"/>
        <v>4.0114613180515759</v>
      </c>
      <c r="BT28" s="72">
        <f t="shared" si="9"/>
        <v>12.75</v>
      </c>
      <c r="BU28" s="72">
        <f t="shared" si="10"/>
        <v>14.613180515759311</v>
      </c>
      <c r="BV28" s="71">
        <f t="shared" si="7"/>
        <v>306.30537828938679</v>
      </c>
      <c r="BW28" s="71">
        <f t="shared" si="3"/>
        <v>593.58948304269438</v>
      </c>
      <c r="BX28" s="71">
        <f t="shared" si="4"/>
        <v>2689.6792285916354</v>
      </c>
      <c r="BY28" s="71">
        <f t="shared" si="8"/>
        <v>32276.150743099624</v>
      </c>
      <c r="BZ28" s="49">
        <f>VLOOKUP($C28,[1]PARAMETROS!$A:$I,7,0)</f>
        <v>43101</v>
      </c>
      <c r="CA28" s="74"/>
      <c r="CB28" s="74"/>
    </row>
    <row r="29" spans="1:80" s="75" customFormat="1">
      <c r="A29" s="43" t="s">
        <v>158</v>
      </c>
      <c r="B29" s="43" t="s">
        <v>0</v>
      </c>
      <c r="C29" s="43" t="s">
        <v>161</v>
      </c>
      <c r="D29" s="43" t="s">
        <v>443</v>
      </c>
      <c r="E29" s="76" t="s">
        <v>403</v>
      </c>
      <c r="F29" s="44" t="s">
        <v>63</v>
      </c>
      <c r="G29" s="44">
        <v>3</v>
      </c>
      <c r="H29" s="71">
        <v>1076.08</v>
      </c>
      <c r="I29" s="71">
        <v>3228.24</v>
      </c>
      <c r="J29" s="71"/>
      <c r="K29" s="71"/>
      <c r="L29" s="71"/>
      <c r="M29" s="71"/>
      <c r="N29" s="71"/>
      <c r="O29" s="71"/>
      <c r="P29" s="71">
        <v>105.65149090909091</v>
      </c>
      <c r="Q29" s="71">
        <v>3333.8914909090909</v>
      </c>
      <c r="R29" s="71">
        <v>666.77829818181817</v>
      </c>
      <c r="S29" s="71">
        <v>50.008372363636362</v>
      </c>
      <c r="T29" s="71">
        <v>33.33891490909091</v>
      </c>
      <c r="U29" s="71">
        <v>6.6677829818181822</v>
      </c>
      <c r="V29" s="71">
        <v>83.347287272727272</v>
      </c>
      <c r="W29" s="71">
        <v>266.71131927272728</v>
      </c>
      <c r="X29" s="71">
        <v>100.01674472727272</v>
      </c>
      <c r="Y29" s="71">
        <v>20.003348945454544</v>
      </c>
      <c r="Z29" s="71">
        <v>1226.8720686545453</v>
      </c>
      <c r="AA29" s="71">
        <v>277.82429090909091</v>
      </c>
      <c r="AB29" s="71">
        <v>370.39534464000002</v>
      </c>
      <c r="AC29" s="71">
        <v>238.54482588206551</v>
      </c>
      <c r="AD29" s="71">
        <v>886.76446143115652</v>
      </c>
      <c r="AE29" s="71">
        <v>292.30560000000003</v>
      </c>
      <c r="AF29" s="71">
        <v>1191</v>
      </c>
      <c r="AG29" s="71">
        <v>0</v>
      </c>
      <c r="AH29" s="71">
        <v>145.74</v>
      </c>
      <c r="AI29" s="71">
        <v>0</v>
      </c>
      <c r="AJ29" s="71">
        <v>0</v>
      </c>
      <c r="AK29" s="71">
        <v>14.16</v>
      </c>
      <c r="AL29" s="71">
        <v>0</v>
      </c>
      <c r="AM29" s="71">
        <v>1643.2056000000002</v>
      </c>
      <c r="AN29" s="71">
        <v>3756.8421300857021</v>
      </c>
      <c r="AO29" s="71">
        <v>16.730553074074077</v>
      </c>
      <c r="AP29" s="71">
        <v>1.338444245925926</v>
      </c>
      <c r="AQ29" s="71">
        <v>0.66922212296296302</v>
      </c>
      <c r="AR29" s="71">
        <v>11.66862021818182</v>
      </c>
      <c r="AS29" s="71">
        <v>4.2940522402909105</v>
      </c>
      <c r="AT29" s="71">
        <v>143.35733410909089</v>
      </c>
      <c r="AU29" s="71">
        <v>5.5564858181818186</v>
      </c>
      <c r="AV29" s="71">
        <v>183.61471182870841</v>
      </c>
      <c r="AW29" s="71">
        <v>46.304048484848479</v>
      </c>
      <c r="AX29" s="71">
        <v>27.411996703030304</v>
      </c>
      <c r="AY29" s="71">
        <v>0.69456072727272722</v>
      </c>
      <c r="AZ29" s="71">
        <v>11.112971636363637</v>
      </c>
      <c r="BA29" s="71">
        <v>4.3217111919191922</v>
      </c>
      <c r="BB29" s="71">
        <v>33.063066257583841</v>
      </c>
      <c r="BC29" s="71">
        <v>122.90835500101819</v>
      </c>
      <c r="BD29" s="71"/>
      <c r="BE29" s="71">
        <v>0</v>
      </c>
      <c r="BF29" s="71">
        <v>122.90835500101819</v>
      </c>
      <c r="BG29" s="71">
        <v>166.4556</v>
      </c>
      <c r="BH29" s="71">
        <v>23.784541952318168</v>
      </c>
      <c r="BI29" s="71">
        <v>7.3578136991869894</v>
      </c>
      <c r="BJ29" s="71">
        <v>3129.0088298176233</v>
      </c>
      <c r="BK29" s="71"/>
      <c r="BL29" s="71">
        <v>3326.6067854691287</v>
      </c>
      <c r="BM29" s="71">
        <v>10723.863473293648</v>
      </c>
      <c r="BN29" s="71">
        <f t="shared" si="5"/>
        <v>504.99159038667335</v>
      </c>
      <c r="BO29" s="71">
        <f t="shared" si="0"/>
        <v>356.8607238732493</v>
      </c>
      <c r="BP29" s="72">
        <f t="shared" si="1"/>
        <v>8.7106017191977063</v>
      </c>
      <c r="BQ29" s="72">
        <f t="shared" si="2"/>
        <v>1.8911174785100282</v>
      </c>
      <c r="BR29" s="73">
        <v>3.5000000000000004</v>
      </c>
      <c r="BS29" s="72">
        <f t="shared" si="6"/>
        <v>4.0114613180515759</v>
      </c>
      <c r="BT29" s="72">
        <f t="shared" si="9"/>
        <v>12.75</v>
      </c>
      <c r="BU29" s="72">
        <f t="shared" si="10"/>
        <v>14.613180515759311</v>
      </c>
      <c r="BV29" s="71">
        <f t="shared" si="7"/>
        <v>1567.0975276159772</v>
      </c>
      <c r="BW29" s="71">
        <f t="shared" si="3"/>
        <v>2428.9498418758999</v>
      </c>
      <c r="BX29" s="71">
        <f t="shared" si="4"/>
        <v>13152.813315169547</v>
      </c>
      <c r="BY29" s="71">
        <f t="shared" si="8"/>
        <v>157833.75978203455</v>
      </c>
      <c r="BZ29" s="49">
        <f>VLOOKUP($C29,[1]PARAMETROS!$A:$I,7,0)</f>
        <v>43101</v>
      </c>
      <c r="CA29" s="74"/>
      <c r="CB29" s="74"/>
    </row>
    <row r="30" spans="1:80" s="75" customFormat="1">
      <c r="A30" s="43" t="s">
        <v>164</v>
      </c>
      <c r="B30" s="43" t="s">
        <v>1</v>
      </c>
      <c r="C30" s="43" t="s">
        <v>165</v>
      </c>
      <c r="D30" s="43" t="s">
        <v>444</v>
      </c>
      <c r="E30" s="76" t="s">
        <v>403</v>
      </c>
      <c r="F30" s="44" t="s">
        <v>63</v>
      </c>
      <c r="G30" s="44">
        <v>1</v>
      </c>
      <c r="H30" s="71">
        <v>520.79999999999995</v>
      </c>
      <c r="I30" s="71">
        <v>520.79999999999995</v>
      </c>
      <c r="J30" s="71"/>
      <c r="K30" s="71"/>
      <c r="L30" s="71"/>
      <c r="M30" s="71"/>
      <c r="N30" s="71"/>
      <c r="O30" s="71"/>
      <c r="P30" s="71">
        <v>17.044363636363634</v>
      </c>
      <c r="Q30" s="71">
        <v>537.8443636363636</v>
      </c>
      <c r="R30" s="71">
        <v>107.56887272727272</v>
      </c>
      <c r="S30" s="71">
        <v>8.0676654545454536</v>
      </c>
      <c r="T30" s="71">
        <v>5.3784436363636363</v>
      </c>
      <c r="U30" s="71">
        <v>1.0756887272727271</v>
      </c>
      <c r="V30" s="71">
        <v>13.44610909090909</v>
      </c>
      <c r="W30" s="71">
        <v>43.027549090909091</v>
      </c>
      <c r="X30" s="71">
        <v>16.135330909090907</v>
      </c>
      <c r="Y30" s="71">
        <v>3.2270661818181816</v>
      </c>
      <c r="Z30" s="71">
        <v>197.92672581818178</v>
      </c>
      <c r="AA30" s="71">
        <v>44.820363636363631</v>
      </c>
      <c r="AB30" s="71">
        <v>59.754508799999996</v>
      </c>
      <c r="AC30" s="71">
        <v>38.483553056581826</v>
      </c>
      <c r="AD30" s="71">
        <v>143.05842549294545</v>
      </c>
      <c r="AE30" s="71">
        <v>130.75200000000001</v>
      </c>
      <c r="AF30" s="71">
        <v>397</v>
      </c>
      <c r="AG30" s="71">
        <v>0</v>
      </c>
      <c r="AH30" s="71">
        <v>0</v>
      </c>
      <c r="AI30" s="71">
        <v>0</v>
      </c>
      <c r="AJ30" s="71">
        <v>0</v>
      </c>
      <c r="AK30" s="71">
        <v>4.72</v>
      </c>
      <c r="AL30" s="71">
        <v>0</v>
      </c>
      <c r="AM30" s="71">
        <v>532.47199999999998</v>
      </c>
      <c r="AN30" s="71">
        <v>873.45715131112718</v>
      </c>
      <c r="AO30" s="71">
        <v>2.6990781481481481</v>
      </c>
      <c r="AP30" s="71">
        <v>0.21592625185185185</v>
      </c>
      <c r="AQ30" s="71">
        <v>0.10796312592592593</v>
      </c>
      <c r="AR30" s="71">
        <v>1.8824552727272728</v>
      </c>
      <c r="AS30" s="71">
        <v>0.69274354036363661</v>
      </c>
      <c r="AT30" s="71">
        <v>23.127307636363632</v>
      </c>
      <c r="AU30" s="71">
        <v>0.89640727272727272</v>
      </c>
      <c r="AV30" s="71">
        <v>29.621881248107741</v>
      </c>
      <c r="AW30" s="71">
        <v>7.4700606060606054</v>
      </c>
      <c r="AX30" s="71">
        <v>4.4222758787878789</v>
      </c>
      <c r="AY30" s="71">
        <v>0.11205090909090908</v>
      </c>
      <c r="AZ30" s="71">
        <v>1.7928145454545454</v>
      </c>
      <c r="BA30" s="71">
        <v>0.69720565656565647</v>
      </c>
      <c r="BB30" s="71">
        <v>5.3339419953131317</v>
      </c>
      <c r="BC30" s="71">
        <v>19.82834959127273</v>
      </c>
      <c r="BD30" s="71"/>
      <c r="BE30" s="71">
        <v>0</v>
      </c>
      <c r="BF30" s="71">
        <v>19.82834959127273</v>
      </c>
      <c r="BG30" s="71">
        <v>30.371766666666673</v>
      </c>
      <c r="BH30" s="71">
        <v>3.9640903253863615</v>
      </c>
      <c r="BI30" s="71">
        <v>1.2263022831978319</v>
      </c>
      <c r="BJ30" s="71">
        <v>521.50147163627059</v>
      </c>
      <c r="BK30" s="71"/>
      <c r="BL30" s="71">
        <v>557.0636309115215</v>
      </c>
      <c r="BM30" s="71">
        <v>2017.8153766983928</v>
      </c>
      <c r="BN30" s="71">
        <f t="shared" si="5"/>
        <v>168.33053012889113</v>
      </c>
      <c r="BO30" s="71">
        <f t="shared" si="0"/>
        <v>118.95357462441643</v>
      </c>
      <c r="BP30" s="72">
        <f t="shared" si="1"/>
        <v>8.7608069164265068</v>
      </c>
      <c r="BQ30" s="72">
        <f t="shared" si="2"/>
        <v>1.9020172910662811</v>
      </c>
      <c r="BR30" s="73">
        <v>4</v>
      </c>
      <c r="BS30" s="72">
        <f t="shared" si="6"/>
        <v>4.6109510086455305</v>
      </c>
      <c r="BT30" s="72">
        <f t="shared" si="9"/>
        <v>13.25</v>
      </c>
      <c r="BU30" s="72">
        <f t="shared" si="10"/>
        <v>15.273775216138318</v>
      </c>
      <c r="BV30" s="71">
        <f t="shared" si="7"/>
        <v>308.19658491358717</v>
      </c>
      <c r="BW30" s="71">
        <f t="shared" si="3"/>
        <v>595.4806896668947</v>
      </c>
      <c r="BX30" s="71">
        <f t="shared" si="4"/>
        <v>2613.2960663652875</v>
      </c>
      <c r="BY30" s="71">
        <f t="shared" si="8"/>
        <v>31359.55279638345</v>
      </c>
      <c r="BZ30" s="49">
        <f>VLOOKUP($C30,[1]PARAMETROS!$A:$I,7,0)</f>
        <v>43101</v>
      </c>
      <c r="CA30" s="74"/>
      <c r="CB30" s="74"/>
    </row>
    <row r="31" spans="1:80" s="75" customFormat="1">
      <c r="A31" s="43" t="s">
        <v>445</v>
      </c>
      <c r="B31" s="43" t="s">
        <v>2</v>
      </c>
      <c r="C31" s="43" t="s">
        <v>161</v>
      </c>
      <c r="D31" s="43" t="s">
        <v>446</v>
      </c>
      <c r="E31" s="76" t="s">
        <v>403</v>
      </c>
      <c r="F31" s="44" t="s">
        <v>63</v>
      </c>
      <c r="G31" s="44">
        <v>1</v>
      </c>
      <c r="H31" s="71">
        <v>269.02</v>
      </c>
      <c r="I31" s="71">
        <v>269.02</v>
      </c>
      <c r="J31" s="71"/>
      <c r="K31" s="71"/>
      <c r="L31" s="71"/>
      <c r="M31" s="71"/>
      <c r="N31" s="71"/>
      <c r="O31" s="71"/>
      <c r="P31" s="71">
        <v>8.8042909090909092</v>
      </c>
      <c r="Q31" s="71">
        <v>277.82429090909091</v>
      </c>
      <c r="R31" s="71">
        <v>55.564858181818181</v>
      </c>
      <c r="S31" s="71">
        <v>4.1673643636363638</v>
      </c>
      <c r="T31" s="71">
        <v>2.7782429090909093</v>
      </c>
      <c r="U31" s="71">
        <v>0.55564858181818177</v>
      </c>
      <c r="V31" s="71">
        <v>6.9456072727272726</v>
      </c>
      <c r="W31" s="71">
        <v>22.225943272727275</v>
      </c>
      <c r="X31" s="71">
        <v>8.3347287272727275</v>
      </c>
      <c r="Y31" s="71">
        <v>1.6669457454545455</v>
      </c>
      <c r="Z31" s="71">
        <v>102.23933905454547</v>
      </c>
      <c r="AA31" s="71">
        <v>23.15202424242424</v>
      </c>
      <c r="AB31" s="71">
        <v>30.86627872</v>
      </c>
      <c r="AC31" s="71">
        <v>19.878735490172126</v>
      </c>
      <c r="AD31" s="71">
        <v>73.897038452596377</v>
      </c>
      <c r="AE31" s="71">
        <v>145.8588</v>
      </c>
      <c r="AF31" s="71">
        <v>397</v>
      </c>
      <c r="AG31" s="71">
        <v>0</v>
      </c>
      <c r="AH31" s="71">
        <v>48.58</v>
      </c>
      <c r="AI31" s="71">
        <v>0</v>
      </c>
      <c r="AJ31" s="71">
        <v>0</v>
      </c>
      <c r="AK31" s="71">
        <v>4.72</v>
      </c>
      <c r="AL31" s="71">
        <v>0</v>
      </c>
      <c r="AM31" s="71">
        <v>596.15880000000004</v>
      </c>
      <c r="AN31" s="71">
        <v>772.29517750714183</v>
      </c>
      <c r="AO31" s="71">
        <v>1.3942127561728397</v>
      </c>
      <c r="AP31" s="71">
        <v>0.11153702049382716</v>
      </c>
      <c r="AQ31" s="71">
        <v>5.576851024691358E-2</v>
      </c>
      <c r="AR31" s="71">
        <v>0.97238501818181833</v>
      </c>
      <c r="AS31" s="71">
        <v>0.35783768669090921</v>
      </c>
      <c r="AT31" s="71">
        <v>11.946444509090908</v>
      </c>
      <c r="AU31" s="71">
        <v>0.46304048484848487</v>
      </c>
      <c r="AV31" s="71">
        <v>15.301225985725701</v>
      </c>
      <c r="AW31" s="71">
        <v>3.8586707070707069</v>
      </c>
      <c r="AX31" s="71">
        <v>2.2843330585858586</v>
      </c>
      <c r="AY31" s="71">
        <v>5.7880060606060602E-2</v>
      </c>
      <c r="AZ31" s="71">
        <v>0.92608096969696974</v>
      </c>
      <c r="BA31" s="71">
        <v>0.36014259932659931</v>
      </c>
      <c r="BB31" s="71">
        <v>2.7552555214653203</v>
      </c>
      <c r="BC31" s="71">
        <v>10.242362916751516</v>
      </c>
      <c r="BD31" s="71"/>
      <c r="BE31" s="71">
        <v>0</v>
      </c>
      <c r="BF31" s="71">
        <v>10.242362916751516</v>
      </c>
      <c r="BG31" s="71">
        <v>30.371766666666673</v>
      </c>
      <c r="BH31" s="71">
        <v>1.9820451626931808</v>
      </c>
      <c r="BI31" s="71">
        <v>0.61315114159891593</v>
      </c>
      <c r="BJ31" s="71">
        <v>260.75073581813524</v>
      </c>
      <c r="BK31" s="71"/>
      <c r="BL31" s="71">
        <v>293.71769878909402</v>
      </c>
      <c r="BM31" s="71">
        <v>1369.380756107804</v>
      </c>
      <c r="BN31" s="71">
        <f t="shared" si="5"/>
        <v>168.33053012889113</v>
      </c>
      <c r="BO31" s="71">
        <f t="shared" si="0"/>
        <v>118.95357462441643</v>
      </c>
      <c r="BP31" s="72">
        <f t="shared" si="1"/>
        <v>8.8629737609329435</v>
      </c>
      <c r="BQ31" s="72">
        <f t="shared" si="2"/>
        <v>1.9241982507288626</v>
      </c>
      <c r="BR31" s="73">
        <v>5</v>
      </c>
      <c r="BS31" s="72">
        <f t="shared" si="6"/>
        <v>5.8309037900874632</v>
      </c>
      <c r="BT31" s="72">
        <f t="shared" si="9"/>
        <v>14.25</v>
      </c>
      <c r="BU31" s="72">
        <f t="shared" si="10"/>
        <v>16.618075801749271</v>
      </c>
      <c r="BV31" s="71">
        <f t="shared" si="7"/>
        <v>227.56473206456221</v>
      </c>
      <c r="BW31" s="71">
        <f t="shared" si="3"/>
        <v>514.84883681786982</v>
      </c>
      <c r="BX31" s="71">
        <f t="shared" si="4"/>
        <v>1884.2295929256738</v>
      </c>
      <c r="BY31" s="71">
        <f t="shared" si="8"/>
        <v>22610.755115108084</v>
      </c>
      <c r="BZ31" s="49">
        <f>VLOOKUP($C31,[1]PARAMETROS!$A:$I,7,0)</f>
        <v>43101</v>
      </c>
      <c r="CA31" s="74"/>
      <c r="CB31" s="74"/>
    </row>
    <row r="32" spans="1:80" s="75" customFormat="1">
      <c r="A32" s="43" t="s">
        <v>169</v>
      </c>
      <c r="B32" s="43" t="s">
        <v>0</v>
      </c>
      <c r="C32" s="43" t="s">
        <v>170</v>
      </c>
      <c r="D32" s="43" t="s">
        <v>447</v>
      </c>
      <c r="E32" s="76" t="s">
        <v>403</v>
      </c>
      <c r="F32" s="44" t="s">
        <v>63</v>
      </c>
      <c r="G32" s="44">
        <v>1</v>
      </c>
      <c r="H32" s="71">
        <v>1076.08</v>
      </c>
      <c r="I32" s="71">
        <v>1076.08</v>
      </c>
      <c r="J32" s="71"/>
      <c r="K32" s="71"/>
      <c r="L32" s="71"/>
      <c r="M32" s="71"/>
      <c r="N32" s="71"/>
      <c r="O32" s="71"/>
      <c r="P32" s="71">
        <v>35.217163636363637</v>
      </c>
      <c r="Q32" s="71">
        <v>1111.2971636363636</v>
      </c>
      <c r="R32" s="71">
        <v>222.25943272727272</v>
      </c>
      <c r="S32" s="71">
        <v>16.669457454545455</v>
      </c>
      <c r="T32" s="71">
        <v>11.112971636363637</v>
      </c>
      <c r="U32" s="71">
        <v>2.2225943272727271</v>
      </c>
      <c r="V32" s="71">
        <v>27.782429090909091</v>
      </c>
      <c r="W32" s="71">
        <v>88.903773090909098</v>
      </c>
      <c r="X32" s="71">
        <v>33.33891490909091</v>
      </c>
      <c r="Y32" s="71">
        <v>6.6677829818181822</v>
      </c>
      <c r="Z32" s="71">
        <v>408.95735621818187</v>
      </c>
      <c r="AA32" s="71">
        <v>92.608096969696959</v>
      </c>
      <c r="AB32" s="71">
        <v>123.46511488</v>
      </c>
      <c r="AC32" s="71">
        <v>79.514941960688503</v>
      </c>
      <c r="AD32" s="71">
        <v>295.58815381038551</v>
      </c>
      <c r="AE32" s="71">
        <v>97.435200000000009</v>
      </c>
      <c r="AF32" s="71">
        <v>397</v>
      </c>
      <c r="AG32" s="71">
        <v>0</v>
      </c>
      <c r="AH32" s="71">
        <v>0</v>
      </c>
      <c r="AI32" s="71">
        <v>9.84</v>
      </c>
      <c r="AJ32" s="71">
        <v>0</v>
      </c>
      <c r="AK32" s="71">
        <v>4.72</v>
      </c>
      <c r="AL32" s="71">
        <v>0</v>
      </c>
      <c r="AM32" s="71">
        <v>508.99520000000001</v>
      </c>
      <c r="AN32" s="71">
        <v>1213.5407100285674</v>
      </c>
      <c r="AO32" s="71">
        <v>5.5768510246913587</v>
      </c>
      <c r="AP32" s="71">
        <v>0.44614808197530864</v>
      </c>
      <c r="AQ32" s="71">
        <v>0.22307404098765432</v>
      </c>
      <c r="AR32" s="71">
        <v>3.8895400727272733</v>
      </c>
      <c r="AS32" s="71">
        <v>1.4313507467636368</v>
      </c>
      <c r="AT32" s="71">
        <v>47.785778036363631</v>
      </c>
      <c r="AU32" s="71">
        <v>1.8521619393939395</v>
      </c>
      <c r="AV32" s="71">
        <v>61.204903942902803</v>
      </c>
      <c r="AW32" s="71">
        <v>15.434682828282828</v>
      </c>
      <c r="AX32" s="71">
        <v>9.1373322343434342</v>
      </c>
      <c r="AY32" s="71">
        <v>0.23152024242424241</v>
      </c>
      <c r="AZ32" s="71">
        <v>3.7043238787878789</v>
      </c>
      <c r="BA32" s="71">
        <v>1.4405703973063972</v>
      </c>
      <c r="BB32" s="71">
        <v>11.021022085861281</v>
      </c>
      <c r="BC32" s="71">
        <v>40.969451667006062</v>
      </c>
      <c r="BD32" s="71"/>
      <c r="BE32" s="71">
        <v>0</v>
      </c>
      <c r="BF32" s="71">
        <v>40.969451667006062</v>
      </c>
      <c r="BG32" s="71">
        <v>55.485199999999999</v>
      </c>
      <c r="BH32" s="71">
        <v>7.928180650772723</v>
      </c>
      <c r="BI32" s="71">
        <v>2.4526045663956633</v>
      </c>
      <c r="BJ32" s="71">
        <v>1043.0029432725412</v>
      </c>
      <c r="BK32" s="71"/>
      <c r="BL32" s="71">
        <v>1108.8689284897096</v>
      </c>
      <c r="BM32" s="71">
        <v>3535.8811577645492</v>
      </c>
      <c r="BN32" s="71">
        <f t="shared" si="5"/>
        <v>168.33053012889113</v>
      </c>
      <c r="BO32" s="71">
        <f t="shared" si="0"/>
        <v>118.95357462441643</v>
      </c>
      <c r="BP32" s="72">
        <f t="shared" si="1"/>
        <v>8.6609686609686669</v>
      </c>
      <c r="BQ32" s="72">
        <f t="shared" si="2"/>
        <v>1.8803418803418819</v>
      </c>
      <c r="BR32" s="73">
        <v>3</v>
      </c>
      <c r="BS32" s="72">
        <f t="shared" si="6"/>
        <v>3.4188034188034218</v>
      </c>
      <c r="BT32" s="72">
        <f t="shared" si="9"/>
        <v>12.25</v>
      </c>
      <c r="BU32" s="72">
        <f t="shared" si="10"/>
        <v>13.960113960113972</v>
      </c>
      <c r="BV32" s="71">
        <f t="shared" si="7"/>
        <v>493.61303911812837</v>
      </c>
      <c r="BW32" s="71">
        <f t="shared" si="3"/>
        <v>780.89714387143601</v>
      </c>
      <c r="BX32" s="71">
        <f t="shared" si="4"/>
        <v>4316.7783016359854</v>
      </c>
      <c r="BY32" s="71">
        <f t="shared" si="8"/>
        <v>51801.339619631821</v>
      </c>
      <c r="BZ32" s="49">
        <f>VLOOKUP($C32,[1]PARAMETROS!$A:$I,7,0)</f>
        <v>43101</v>
      </c>
      <c r="CA32" s="74"/>
      <c r="CB32" s="74"/>
    </row>
    <row r="33" spans="1:80" s="75" customFormat="1">
      <c r="A33" s="43" t="s">
        <v>448</v>
      </c>
      <c r="B33" s="43" t="s">
        <v>2</v>
      </c>
      <c r="C33" s="43" t="s">
        <v>165</v>
      </c>
      <c r="D33" s="43" t="s">
        <v>449</v>
      </c>
      <c r="E33" s="76" t="s">
        <v>403</v>
      </c>
      <c r="F33" s="44" t="s">
        <v>63</v>
      </c>
      <c r="G33" s="44">
        <v>1</v>
      </c>
      <c r="H33" s="71">
        <v>260.39999999999998</v>
      </c>
      <c r="I33" s="71">
        <v>260.39999999999998</v>
      </c>
      <c r="J33" s="71"/>
      <c r="K33" s="71"/>
      <c r="L33" s="71"/>
      <c r="M33" s="71"/>
      <c r="N33" s="71"/>
      <c r="O33" s="71"/>
      <c r="P33" s="71">
        <v>8.5221818181818172</v>
      </c>
      <c r="Q33" s="71">
        <v>268.9221818181818</v>
      </c>
      <c r="R33" s="71">
        <v>53.78443636363636</v>
      </c>
      <c r="S33" s="71">
        <v>4.0338327272727268</v>
      </c>
      <c r="T33" s="71">
        <v>2.6892218181818182</v>
      </c>
      <c r="U33" s="71">
        <v>0.53784436363636356</v>
      </c>
      <c r="V33" s="71">
        <v>6.723054545454545</v>
      </c>
      <c r="W33" s="71">
        <v>21.513774545454545</v>
      </c>
      <c r="X33" s="71">
        <v>8.0676654545454536</v>
      </c>
      <c r="Y33" s="71">
        <v>1.6135330909090908</v>
      </c>
      <c r="Z33" s="71">
        <v>98.96336290909089</v>
      </c>
      <c r="AA33" s="71">
        <v>22.410181818181815</v>
      </c>
      <c r="AB33" s="71">
        <v>29.877254399999998</v>
      </c>
      <c r="AC33" s="71">
        <v>19.241776528290913</v>
      </c>
      <c r="AD33" s="71">
        <v>71.529212746472723</v>
      </c>
      <c r="AE33" s="71">
        <v>146.376</v>
      </c>
      <c r="AF33" s="71">
        <v>397</v>
      </c>
      <c r="AG33" s="71">
        <v>0</v>
      </c>
      <c r="AH33" s="71">
        <v>0</v>
      </c>
      <c r="AI33" s="71">
        <v>0</v>
      </c>
      <c r="AJ33" s="71">
        <v>0</v>
      </c>
      <c r="AK33" s="71">
        <v>4.72</v>
      </c>
      <c r="AL33" s="71">
        <v>0</v>
      </c>
      <c r="AM33" s="71">
        <v>548.096</v>
      </c>
      <c r="AN33" s="71">
        <v>718.58857565556355</v>
      </c>
      <c r="AO33" s="71">
        <v>1.349539074074074</v>
      </c>
      <c r="AP33" s="71">
        <v>0.10796312592592593</v>
      </c>
      <c r="AQ33" s="71">
        <v>5.3981562962962963E-2</v>
      </c>
      <c r="AR33" s="71">
        <v>0.94122763636363638</v>
      </c>
      <c r="AS33" s="71">
        <v>0.34637177018181831</v>
      </c>
      <c r="AT33" s="71">
        <v>11.563653818181816</v>
      </c>
      <c r="AU33" s="71">
        <v>0.44820363636363636</v>
      </c>
      <c r="AV33" s="71">
        <v>14.81094062405387</v>
      </c>
      <c r="AW33" s="71">
        <v>3.7350303030303027</v>
      </c>
      <c r="AX33" s="71">
        <v>2.2111379393939394</v>
      </c>
      <c r="AY33" s="71">
        <v>5.6025454545454538E-2</v>
      </c>
      <c r="AZ33" s="71">
        <v>0.89640727272727272</v>
      </c>
      <c r="BA33" s="71">
        <v>0.34860282828282824</v>
      </c>
      <c r="BB33" s="71">
        <v>2.6669709976565659</v>
      </c>
      <c r="BC33" s="71">
        <v>9.9141747956363648</v>
      </c>
      <c r="BD33" s="71"/>
      <c r="BE33" s="71">
        <v>0</v>
      </c>
      <c r="BF33" s="71">
        <v>9.9141747956363648</v>
      </c>
      <c r="BG33" s="71">
        <v>30.371766666666673</v>
      </c>
      <c r="BH33" s="71">
        <v>1.9820451626931808</v>
      </c>
      <c r="BI33" s="71">
        <v>0.61315114159891593</v>
      </c>
      <c r="BJ33" s="71">
        <v>260.75073581813524</v>
      </c>
      <c r="BK33" s="71"/>
      <c r="BL33" s="71">
        <v>293.71769878909402</v>
      </c>
      <c r="BM33" s="71">
        <v>1305.9535716825296</v>
      </c>
      <c r="BN33" s="71">
        <f t="shared" si="5"/>
        <v>168.33053012889113</v>
      </c>
      <c r="BO33" s="71">
        <f t="shared" si="0"/>
        <v>118.95357462441643</v>
      </c>
      <c r="BP33" s="72">
        <f t="shared" si="1"/>
        <v>8.6609686609686669</v>
      </c>
      <c r="BQ33" s="72">
        <f t="shared" si="2"/>
        <v>1.8803418803418819</v>
      </c>
      <c r="BR33" s="73">
        <v>3</v>
      </c>
      <c r="BS33" s="72">
        <f t="shared" si="6"/>
        <v>3.4188034188034218</v>
      </c>
      <c r="BT33" s="72">
        <f t="shared" si="9"/>
        <v>12.25</v>
      </c>
      <c r="BU33" s="72">
        <f t="shared" si="10"/>
        <v>13.960113960113972</v>
      </c>
      <c r="BV33" s="71">
        <f t="shared" si="7"/>
        <v>182.31260687305985</v>
      </c>
      <c r="BW33" s="71">
        <f t="shared" si="3"/>
        <v>469.59671162636744</v>
      </c>
      <c r="BX33" s="71">
        <f t="shared" si="4"/>
        <v>1775.5502833088972</v>
      </c>
      <c r="BY33" s="71">
        <f t="shared" si="8"/>
        <v>21306.603399706764</v>
      </c>
      <c r="BZ33" s="49">
        <f>VLOOKUP($C33,[1]PARAMETROS!$A:$I,7,0)</f>
        <v>43101</v>
      </c>
      <c r="CA33" s="74"/>
      <c r="CB33" s="74"/>
    </row>
    <row r="34" spans="1:80" s="75" customFormat="1">
      <c r="A34" s="43" t="s">
        <v>450</v>
      </c>
      <c r="B34" s="43" t="s">
        <v>2</v>
      </c>
      <c r="C34" s="43" t="s">
        <v>67</v>
      </c>
      <c r="D34" s="43" t="s">
        <v>451</v>
      </c>
      <c r="E34" s="44" t="s">
        <v>403</v>
      </c>
      <c r="F34" s="44" t="s">
        <v>63</v>
      </c>
      <c r="G34" s="44">
        <v>1</v>
      </c>
      <c r="H34" s="71">
        <v>260.39999999999998</v>
      </c>
      <c r="I34" s="71">
        <v>260.39999999999998</v>
      </c>
      <c r="J34" s="71"/>
      <c r="K34" s="71"/>
      <c r="L34" s="71"/>
      <c r="M34" s="71"/>
      <c r="N34" s="71"/>
      <c r="O34" s="71"/>
      <c r="P34" s="71">
        <v>8.5221818181818172</v>
      </c>
      <c r="Q34" s="71">
        <v>268.9221818181818</v>
      </c>
      <c r="R34" s="71">
        <v>53.78443636363636</v>
      </c>
      <c r="S34" s="71">
        <v>4.0338327272727268</v>
      </c>
      <c r="T34" s="71">
        <v>2.6892218181818182</v>
      </c>
      <c r="U34" s="71">
        <v>0.53784436363636356</v>
      </c>
      <c r="V34" s="71">
        <v>6.723054545454545</v>
      </c>
      <c r="W34" s="71">
        <v>21.513774545454545</v>
      </c>
      <c r="X34" s="71">
        <v>8.0676654545454536</v>
      </c>
      <c r="Y34" s="71">
        <v>1.6135330909090908</v>
      </c>
      <c r="Z34" s="71">
        <v>98.96336290909089</v>
      </c>
      <c r="AA34" s="71">
        <v>22.410181818181815</v>
      </c>
      <c r="AB34" s="71">
        <v>29.877254399999998</v>
      </c>
      <c r="AC34" s="71">
        <v>19.241776528290913</v>
      </c>
      <c r="AD34" s="71">
        <v>71.529212746472723</v>
      </c>
      <c r="AE34" s="71">
        <v>146.376</v>
      </c>
      <c r="AF34" s="71">
        <v>397</v>
      </c>
      <c r="AG34" s="71">
        <v>0</v>
      </c>
      <c r="AH34" s="71">
        <v>0</v>
      </c>
      <c r="AI34" s="71">
        <v>9.84</v>
      </c>
      <c r="AJ34" s="71">
        <v>0</v>
      </c>
      <c r="AK34" s="71">
        <v>4.72</v>
      </c>
      <c r="AL34" s="71">
        <v>0</v>
      </c>
      <c r="AM34" s="71">
        <v>557.93600000000004</v>
      </c>
      <c r="AN34" s="71">
        <v>728.42857565556358</v>
      </c>
      <c r="AO34" s="71">
        <v>1.349539074074074</v>
      </c>
      <c r="AP34" s="71">
        <v>0.10796312592592593</v>
      </c>
      <c r="AQ34" s="71">
        <v>5.3981562962962963E-2</v>
      </c>
      <c r="AR34" s="71">
        <v>0.94122763636363638</v>
      </c>
      <c r="AS34" s="71">
        <v>0.34637177018181831</v>
      </c>
      <c r="AT34" s="71">
        <v>11.563653818181816</v>
      </c>
      <c r="AU34" s="71">
        <v>0.44820363636363636</v>
      </c>
      <c r="AV34" s="71">
        <v>14.81094062405387</v>
      </c>
      <c r="AW34" s="71">
        <v>3.7350303030303027</v>
      </c>
      <c r="AX34" s="71">
        <v>2.2111379393939394</v>
      </c>
      <c r="AY34" s="71">
        <v>5.6025454545454538E-2</v>
      </c>
      <c r="AZ34" s="71">
        <v>0.89640727272727272</v>
      </c>
      <c r="BA34" s="71">
        <v>0.34860282828282824</v>
      </c>
      <c r="BB34" s="71">
        <v>2.6669709976565659</v>
      </c>
      <c r="BC34" s="71">
        <v>9.9141747956363648</v>
      </c>
      <c r="BD34" s="71"/>
      <c r="BE34" s="71">
        <v>0</v>
      </c>
      <c r="BF34" s="71">
        <v>9.9141747956363648</v>
      </c>
      <c r="BG34" s="71">
        <v>30.371766666666673</v>
      </c>
      <c r="BH34" s="71">
        <v>1.9820451626931808</v>
      </c>
      <c r="BI34" s="71">
        <v>0.61315114159891593</v>
      </c>
      <c r="BJ34" s="71">
        <v>260.75073581813524</v>
      </c>
      <c r="BK34" s="71"/>
      <c r="BL34" s="71">
        <v>293.71769878909402</v>
      </c>
      <c r="BM34" s="71">
        <v>1315.7935716825295</v>
      </c>
      <c r="BN34" s="71">
        <f t="shared" si="5"/>
        <v>168.33053012889113</v>
      </c>
      <c r="BO34" s="71">
        <f t="shared" si="0"/>
        <v>118.95357462441643</v>
      </c>
      <c r="BP34" s="72">
        <f t="shared" si="1"/>
        <v>8.6609686609686669</v>
      </c>
      <c r="BQ34" s="72">
        <f t="shared" si="2"/>
        <v>1.8803418803418819</v>
      </c>
      <c r="BR34" s="73">
        <v>3</v>
      </c>
      <c r="BS34" s="72">
        <f t="shared" si="6"/>
        <v>3.4188034188034218</v>
      </c>
      <c r="BT34" s="72">
        <f t="shared" si="9"/>
        <v>12.25</v>
      </c>
      <c r="BU34" s="72">
        <f t="shared" si="10"/>
        <v>13.960113960113972</v>
      </c>
      <c r="BV34" s="71">
        <f t="shared" si="7"/>
        <v>183.68628208673505</v>
      </c>
      <c r="BW34" s="71">
        <f t="shared" si="3"/>
        <v>470.97038684004258</v>
      </c>
      <c r="BX34" s="71">
        <f t="shared" si="4"/>
        <v>1786.763958522572</v>
      </c>
      <c r="BY34" s="71">
        <f t="shared" si="8"/>
        <v>21441.167502270866</v>
      </c>
      <c r="BZ34" s="49">
        <f>VLOOKUP($C34,[1]PARAMETROS!$A:$I,7,0)</f>
        <v>43101</v>
      </c>
      <c r="CA34" s="74"/>
      <c r="CB34" s="74"/>
    </row>
    <row r="35" spans="1:80" s="75" customFormat="1">
      <c r="A35" s="43" t="s">
        <v>452</v>
      </c>
      <c r="B35" s="43" t="s">
        <v>1</v>
      </c>
      <c r="C35" s="43" t="s">
        <v>165</v>
      </c>
      <c r="D35" s="43" t="s">
        <v>453</v>
      </c>
      <c r="E35" s="76" t="s">
        <v>403</v>
      </c>
      <c r="F35" s="44" t="s">
        <v>63</v>
      </c>
      <c r="G35" s="44">
        <v>1</v>
      </c>
      <c r="H35" s="71">
        <v>520.79999999999995</v>
      </c>
      <c r="I35" s="71">
        <v>520.79999999999995</v>
      </c>
      <c r="J35" s="71"/>
      <c r="K35" s="71"/>
      <c r="L35" s="71"/>
      <c r="M35" s="71"/>
      <c r="N35" s="71"/>
      <c r="O35" s="71"/>
      <c r="P35" s="71">
        <v>17.044363636363634</v>
      </c>
      <c r="Q35" s="71">
        <v>537.8443636363636</v>
      </c>
      <c r="R35" s="71">
        <v>107.56887272727272</v>
      </c>
      <c r="S35" s="71">
        <v>8.0676654545454536</v>
      </c>
      <c r="T35" s="71">
        <v>5.3784436363636363</v>
      </c>
      <c r="U35" s="71">
        <v>1.0756887272727271</v>
      </c>
      <c r="V35" s="71">
        <v>13.44610909090909</v>
      </c>
      <c r="W35" s="71">
        <v>43.027549090909091</v>
      </c>
      <c r="X35" s="71">
        <v>16.135330909090907</v>
      </c>
      <c r="Y35" s="71">
        <v>3.2270661818181816</v>
      </c>
      <c r="Z35" s="71">
        <v>197.92672581818178</v>
      </c>
      <c r="AA35" s="71">
        <v>44.820363636363631</v>
      </c>
      <c r="AB35" s="71">
        <v>59.754508799999996</v>
      </c>
      <c r="AC35" s="71">
        <v>38.483553056581826</v>
      </c>
      <c r="AD35" s="71">
        <v>143.05842549294545</v>
      </c>
      <c r="AE35" s="71">
        <v>130.75200000000001</v>
      </c>
      <c r="AF35" s="71">
        <v>397</v>
      </c>
      <c r="AG35" s="71">
        <v>0</v>
      </c>
      <c r="AH35" s="71">
        <v>0</v>
      </c>
      <c r="AI35" s="71">
        <v>0</v>
      </c>
      <c r="AJ35" s="71">
        <v>0</v>
      </c>
      <c r="AK35" s="71">
        <v>4.72</v>
      </c>
      <c r="AL35" s="71">
        <v>0</v>
      </c>
      <c r="AM35" s="71">
        <v>532.47199999999998</v>
      </c>
      <c r="AN35" s="71">
        <v>873.45715131112718</v>
      </c>
      <c r="AO35" s="71">
        <v>2.6990781481481481</v>
      </c>
      <c r="AP35" s="71">
        <v>0.21592625185185185</v>
      </c>
      <c r="AQ35" s="71">
        <v>0.10796312592592593</v>
      </c>
      <c r="AR35" s="71">
        <v>1.8824552727272728</v>
      </c>
      <c r="AS35" s="71">
        <v>0.69274354036363661</v>
      </c>
      <c r="AT35" s="71">
        <v>23.127307636363632</v>
      </c>
      <c r="AU35" s="71">
        <v>0.89640727272727272</v>
      </c>
      <c r="AV35" s="71">
        <v>29.621881248107741</v>
      </c>
      <c r="AW35" s="71">
        <v>7.4700606060606054</v>
      </c>
      <c r="AX35" s="71">
        <v>4.4222758787878789</v>
      </c>
      <c r="AY35" s="71">
        <v>0.11205090909090908</v>
      </c>
      <c r="AZ35" s="71">
        <v>1.7928145454545454</v>
      </c>
      <c r="BA35" s="71">
        <v>0.69720565656565647</v>
      </c>
      <c r="BB35" s="71">
        <v>5.3339419953131317</v>
      </c>
      <c r="BC35" s="71">
        <v>19.82834959127273</v>
      </c>
      <c r="BD35" s="71"/>
      <c r="BE35" s="71">
        <v>0</v>
      </c>
      <c r="BF35" s="71">
        <v>19.82834959127273</v>
      </c>
      <c r="BG35" s="71">
        <v>30.371766666666673</v>
      </c>
      <c r="BH35" s="71">
        <v>3.9640903253863615</v>
      </c>
      <c r="BI35" s="71">
        <v>1.2263022831978319</v>
      </c>
      <c r="BJ35" s="71">
        <v>521.50147163627059</v>
      </c>
      <c r="BK35" s="71"/>
      <c r="BL35" s="71">
        <v>557.0636309115215</v>
      </c>
      <c r="BM35" s="71">
        <v>2017.8153766983928</v>
      </c>
      <c r="BN35" s="71">
        <f t="shared" si="5"/>
        <v>168.33053012889113</v>
      </c>
      <c r="BO35" s="71">
        <f t="shared" si="0"/>
        <v>118.95357462441643</v>
      </c>
      <c r="BP35" s="72">
        <f t="shared" si="1"/>
        <v>8.6609686609686669</v>
      </c>
      <c r="BQ35" s="72">
        <f t="shared" si="2"/>
        <v>1.8803418803418819</v>
      </c>
      <c r="BR35" s="73">
        <v>3</v>
      </c>
      <c r="BS35" s="72">
        <f t="shared" si="6"/>
        <v>3.4188034188034218</v>
      </c>
      <c r="BT35" s="72">
        <f t="shared" si="9"/>
        <v>12.25</v>
      </c>
      <c r="BU35" s="72">
        <f t="shared" si="10"/>
        <v>13.960113960113972</v>
      </c>
      <c r="BV35" s="71">
        <f t="shared" si="7"/>
        <v>281.6893260917987</v>
      </c>
      <c r="BW35" s="71">
        <f t="shared" si="3"/>
        <v>568.97343084510624</v>
      </c>
      <c r="BX35" s="71">
        <f t="shared" si="4"/>
        <v>2586.7888075434989</v>
      </c>
      <c r="BY35" s="71">
        <f t="shared" si="8"/>
        <v>31041.465690521989</v>
      </c>
      <c r="BZ35" s="49">
        <f>VLOOKUP($C35,[1]PARAMETROS!$A:$I,7,0)</f>
        <v>43101</v>
      </c>
      <c r="CA35" s="74"/>
      <c r="CB35" s="74"/>
    </row>
    <row r="36" spans="1:80" s="75" customFormat="1">
      <c r="A36" s="43" t="s">
        <v>452</v>
      </c>
      <c r="B36" s="43" t="s">
        <v>0</v>
      </c>
      <c r="C36" s="43" t="s">
        <v>165</v>
      </c>
      <c r="D36" s="43" t="s">
        <v>454</v>
      </c>
      <c r="E36" s="76" t="s">
        <v>403</v>
      </c>
      <c r="F36" s="44" t="s">
        <v>63</v>
      </c>
      <c r="G36" s="44">
        <v>1</v>
      </c>
      <c r="H36" s="71">
        <v>1041.5999999999999</v>
      </c>
      <c r="I36" s="71">
        <v>1041.5999999999999</v>
      </c>
      <c r="J36" s="71"/>
      <c r="K36" s="71"/>
      <c r="L36" s="71"/>
      <c r="M36" s="71"/>
      <c r="N36" s="71"/>
      <c r="O36" s="71"/>
      <c r="P36" s="71">
        <v>34.088727272727269</v>
      </c>
      <c r="Q36" s="71">
        <v>1075.6887272727272</v>
      </c>
      <c r="R36" s="71">
        <v>215.13774545454544</v>
      </c>
      <c r="S36" s="71">
        <v>16.135330909090907</v>
      </c>
      <c r="T36" s="71">
        <v>10.756887272727273</v>
      </c>
      <c r="U36" s="71">
        <v>2.1513774545454543</v>
      </c>
      <c r="V36" s="71">
        <v>26.89221818181818</v>
      </c>
      <c r="W36" s="71">
        <v>86.055098181818181</v>
      </c>
      <c r="X36" s="71">
        <v>32.270661818181814</v>
      </c>
      <c r="Y36" s="71">
        <v>6.4541323636363632</v>
      </c>
      <c r="Z36" s="71">
        <v>395.85345163636356</v>
      </c>
      <c r="AA36" s="71">
        <v>89.640727272727261</v>
      </c>
      <c r="AB36" s="71">
        <v>119.50901759999999</v>
      </c>
      <c r="AC36" s="71">
        <v>76.967106113163652</v>
      </c>
      <c r="AD36" s="71">
        <v>286.11685098589089</v>
      </c>
      <c r="AE36" s="71">
        <v>99.504000000000005</v>
      </c>
      <c r="AF36" s="71">
        <v>397</v>
      </c>
      <c r="AG36" s="71">
        <v>0</v>
      </c>
      <c r="AH36" s="71">
        <v>0</v>
      </c>
      <c r="AI36" s="71">
        <v>0</v>
      </c>
      <c r="AJ36" s="71">
        <v>0</v>
      </c>
      <c r="AK36" s="71">
        <v>4.72</v>
      </c>
      <c r="AL36" s="71">
        <v>0</v>
      </c>
      <c r="AM36" s="71">
        <v>501.22400000000005</v>
      </c>
      <c r="AN36" s="71">
        <v>1183.1943026222546</v>
      </c>
      <c r="AO36" s="71">
        <v>5.3981562962962961</v>
      </c>
      <c r="AP36" s="71">
        <v>0.43185250370370371</v>
      </c>
      <c r="AQ36" s="71">
        <v>0.21592625185185185</v>
      </c>
      <c r="AR36" s="71">
        <v>3.7649105454545455</v>
      </c>
      <c r="AS36" s="71">
        <v>1.3854870807272732</v>
      </c>
      <c r="AT36" s="71">
        <v>46.254615272727264</v>
      </c>
      <c r="AU36" s="71">
        <v>1.7928145454545454</v>
      </c>
      <c r="AV36" s="71">
        <v>59.243762496215481</v>
      </c>
      <c r="AW36" s="71">
        <v>14.940121212121211</v>
      </c>
      <c r="AX36" s="71">
        <v>8.8445517575757577</v>
      </c>
      <c r="AY36" s="71">
        <v>0.22410181818181815</v>
      </c>
      <c r="AZ36" s="71">
        <v>3.5856290909090909</v>
      </c>
      <c r="BA36" s="71">
        <v>1.3944113131313129</v>
      </c>
      <c r="BB36" s="71">
        <v>10.667883990626263</v>
      </c>
      <c r="BC36" s="71">
        <v>39.656699182545459</v>
      </c>
      <c r="BD36" s="71"/>
      <c r="BE36" s="71">
        <v>0</v>
      </c>
      <c r="BF36" s="71">
        <v>39.656699182545459</v>
      </c>
      <c r="BG36" s="71">
        <v>55.485199999999999</v>
      </c>
      <c r="BH36" s="71">
        <v>7.928180650772723</v>
      </c>
      <c r="BI36" s="71">
        <v>2.4526045663956633</v>
      </c>
      <c r="BJ36" s="71">
        <v>1043.0029432725412</v>
      </c>
      <c r="BK36" s="71"/>
      <c r="BL36" s="71">
        <v>1108.8689284897096</v>
      </c>
      <c r="BM36" s="71">
        <v>3466.6524200634522</v>
      </c>
      <c r="BN36" s="71">
        <f t="shared" si="5"/>
        <v>168.33053012889113</v>
      </c>
      <c r="BO36" s="71">
        <f t="shared" si="0"/>
        <v>118.95357462441643</v>
      </c>
      <c r="BP36" s="72">
        <f t="shared" si="1"/>
        <v>8.6609686609686669</v>
      </c>
      <c r="BQ36" s="72">
        <f t="shared" si="2"/>
        <v>1.8803418803418819</v>
      </c>
      <c r="BR36" s="73">
        <v>3</v>
      </c>
      <c r="BS36" s="72">
        <f t="shared" si="6"/>
        <v>3.4188034188034218</v>
      </c>
      <c r="BT36" s="72">
        <f t="shared" si="9"/>
        <v>12.25</v>
      </c>
      <c r="BU36" s="72">
        <f t="shared" si="10"/>
        <v>13.960113960113972</v>
      </c>
      <c r="BV36" s="71">
        <f t="shared" si="7"/>
        <v>483.94862844190686</v>
      </c>
      <c r="BW36" s="71">
        <f t="shared" si="3"/>
        <v>771.23273319521445</v>
      </c>
      <c r="BX36" s="71">
        <f t="shared" si="4"/>
        <v>4237.8851532586668</v>
      </c>
      <c r="BY36" s="71">
        <f t="shared" si="8"/>
        <v>50854.621839104002</v>
      </c>
      <c r="BZ36" s="49">
        <f>VLOOKUP($C36,[1]PARAMETROS!$A:$I,7,0)</f>
        <v>43101</v>
      </c>
      <c r="CA36" s="74"/>
      <c r="CB36" s="74"/>
    </row>
    <row r="37" spans="1:80" s="75" customFormat="1">
      <c r="A37" s="43" t="s">
        <v>455</v>
      </c>
      <c r="B37" s="43" t="s">
        <v>2</v>
      </c>
      <c r="C37" s="43" t="s">
        <v>70</v>
      </c>
      <c r="D37" s="43" t="s">
        <v>456</v>
      </c>
      <c r="E37" s="44" t="s">
        <v>403</v>
      </c>
      <c r="F37" s="44" t="s">
        <v>63</v>
      </c>
      <c r="G37" s="44">
        <v>1</v>
      </c>
      <c r="H37" s="71">
        <v>260.39999999999998</v>
      </c>
      <c r="I37" s="71">
        <v>260.39999999999998</v>
      </c>
      <c r="J37" s="71"/>
      <c r="K37" s="71"/>
      <c r="L37" s="71"/>
      <c r="M37" s="71"/>
      <c r="N37" s="71"/>
      <c r="O37" s="71"/>
      <c r="P37" s="71">
        <v>8.5221818181818172</v>
      </c>
      <c r="Q37" s="71">
        <v>268.9221818181818</v>
      </c>
      <c r="R37" s="71">
        <v>53.78443636363636</v>
      </c>
      <c r="S37" s="71">
        <v>4.0338327272727268</v>
      </c>
      <c r="T37" s="71">
        <v>2.6892218181818182</v>
      </c>
      <c r="U37" s="71">
        <v>0.53784436363636356</v>
      </c>
      <c r="V37" s="71">
        <v>6.723054545454545</v>
      </c>
      <c r="W37" s="71">
        <v>21.513774545454545</v>
      </c>
      <c r="X37" s="71">
        <v>8.0676654545454536</v>
      </c>
      <c r="Y37" s="71">
        <v>1.6135330909090908</v>
      </c>
      <c r="Z37" s="71">
        <v>98.96336290909089</v>
      </c>
      <c r="AA37" s="71">
        <v>22.410181818181815</v>
      </c>
      <c r="AB37" s="71">
        <v>29.877254399999998</v>
      </c>
      <c r="AC37" s="71">
        <v>19.241776528290913</v>
      </c>
      <c r="AD37" s="71">
        <v>71.529212746472723</v>
      </c>
      <c r="AE37" s="71">
        <v>146.376</v>
      </c>
      <c r="AF37" s="71">
        <v>397</v>
      </c>
      <c r="AG37" s="71">
        <v>0</v>
      </c>
      <c r="AH37" s="71">
        <v>32.619999999999997</v>
      </c>
      <c r="AI37" s="71">
        <v>0</v>
      </c>
      <c r="AJ37" s="71">
        <v>0</v>
      </c>
      <c r="AK37" s="71">
        <v>4.72</v>
      </c>
      <c r="AL37" s="71">
        <v>0</v>
      </c>
      <c r="AM37" s="71">
        <v>580.71600000000001</v>
      </c>
      <c r="AN37" s="71">
        <v>751.20857565556355</v>
      </c>
      <c r="AO37" s="71">
        <v>1.349539074074074</v>
      </c>
      <c r="AP37" s="71">
        <v>0.10796312592592593</v>
      </c>
      <c r="AQ37" s="71">
        <v>5.3981562962962963E-2</v>
      </c>
      <c r="AR37" s="71">
        <v>0.94122763636363638</v>
      </c>
      <c r="AS37" s="71">
        <v>0.34637177018181831</v>
      </c>
      <c r="AT37" s="71">
        <v>11.563653818181816</v>
      </c>
      <c r="AU37" s="71">
        <v>0.44820363636363636</v>
      </c>
      <c r="AV37" s="71">
        <v>14.81094062405387</v>
      </c>
      <c r="AW37" s="71">
        <v>3.7350303030303027</v>
      </c>
      <c r="AX37" s="71">
        <v>2.2111379393939394</v>
      </c>
      <c r="AY37" s="71">
        <v>5.6025454545454538E-2</v>
      </c>
      <c r="AZ37" s="71">
        <v>0.89640727272727272</v>
      </c>
      <c r="BA37" s="71">
        <v>0.34860282828282824</v>
      </c>
      <c r="BB37" s="71">
        <v>2.6669709976565659</v>
      </c>
      <c r="BC37" s="71">
        <v>9.9141747956363648</v>
      </c>
      <c r="BD37" s="71"/>
      <c r="BE37" s="71">
        <v>0</v>
      </c>
      <c r="BF37" s="71">
        <v>9.9141747956363648</v>
      </c>
      <c r="BG37" s="71">
        <v>30.371766666666673</v>
      </c>
      <c r="BH37" s="71">
        <v>1.9820451626931808</v>
      </c>
      <c r="BI37" s="71">
        <v>0.61315114159891593</v>
      </c>
      <c r="BJ37" s="71">
        <v>260.75073581813524</v>
      </c>
      <c r="BK37" s="71"/>
      <c r="BL37" s="71">
        <v>293.71769878909402</v>
      </c>
      <c r="BM37" s="71">
        <v>1338.5735716825297</v>
      </c>
      <c r="BN37" s="71">
        <f t="shared" si="5"/>
        <v>168.33053012889113</v>
      </c>
      <c r="BO37" s="71">
        <f t="shared" si="0"/>
        <v>118.95357462441643</v>
      </c>
      <c r="BP37" s="72">
        <f t="shared" si="1"/>
        <v>8.6609686609686669</v>
      </c>
      <c r="BQ37" s="72">
        <f t="shared" si="2"/>
        <v>1.8803418803418819</v>
      </c>
      <c r="BR37" s="73">
        <v>3</v>
      </c>
      <c r="BS37" s="72">
        <f t="shared" si="6"/>
        <v>3.4188034188034218</v>
      </c>
      <c r="BT37" s="72">
        <f t="shared" si="9"/>
        <v>12.25</v>
      </c>
      <c r="BU37" s="72">
        <f t="shared" si="10"/>
        <v>13.960113960113972</v>
      </c>
      <c r="BV37" s="71">
        <f t="shared" si="7"/>
        <v>186.86639604684905</v>
      </c>
      <c r="BW37" s="71">
        <f t="shared" si="3"/>
        <v>474.15050080015658</v>
      </c>
      <c r="BX37" s="71">
        <f t="shared" si="4"/>
        <v>1812.7240724826863</v>
      </c>
      <c r="BY37" s="71">
        <f t="shared" si="8"/>
        <v>21752.688869792237</v>
      </c>
      <c r="BZ37" s="49">
        <f>VLOOKUP($C37,[1]PARAMETROS!$A:$I,7,0)</f>
        <v>43101</v>
      </c>
      <c r="CA37" s="74"/>
      <c r="CB37" s="74"/>
    </row>
    <row r="38" spans="1:80" s="75" customFormat="1">
      <c r="A38" s="43" t="s">
        <v>174</v>
      </c>
      <c r="B38" s="43" t="s">
        <v>0</v>
      </c>
      <c r="C38" s="43" t="s">
        <v>175</v>
      </c>
      <c r="D38" s="43" t="s">
        <v>457</v>
      </c>
      <c r="E38" s="44" t="s">
        <v>403</v>
      </c>
      <c r="F38" s="44" t="s">
        <v>63</v>
      </c>
      <c r="G38" s="44">
        <v>1</v>
      </c>
      <c r="H38" s="71">
        <v>1041.5999999999999</v>
      </c>
      <c r="I38" s="71">
        <v>1041.5999999999999</v>
      </c>
      <c r="J38" s="71"/>
      <c r="K38" s="71"/>
      <c r="L38" s="71"/>
      <c r="M38" s="71"/>
      <c r="N38" s="71"/>
      <c r="O38" s="71"/>
      <c r="P38" s="71">
        <v>34.088727272727269</v>
      </c>
      <c r="Q38" s="71">
        <v>1075.6887272727272</v>
      </c>
      <c r="R38" s="71">
        <v>215.13774545454544</v>
      </c>
      <c r="S38" s="71">
        <v>16.135330909090907</v>
      </c>
      <c r="T38" s="71">
        <v>10.756887272727273</v>
      </c>
      <c r="U38" s="71">
        <v>2.1513774545454543</v>
      </c>
      <c r="V38" s="71">
        <v>26.89221818181818</v>
      </c>
      <c r="W38" s="71">
        <v>86.055098181818181</v>
      </c>
      <c r="X38" s="71">
        <v>32.270661818181814</v>
      </c>
      <c r="Y38" s="71">
        <v>6.4541323636363632</v>
      </c>
      <c r="Z38" s="71">
        <v>395.85345163636356</v>
      </c>
      <c r="AA38" s="71">
        <v>89.640727272727261</v>
      </c>
      <c r="AB38" s="71">
        <v>119.50901759999999</v>
      </c>
      <c r="AC38" s="71">
        <v>76.967106113163652</v>
      </c>
      <c r="AD38" s="71">
        <v>286.11685098589089</v>
      </c>
      <c r="AE38" s="71">
        <v>99.504000000000005</v>
      </c>
      <c r="AF38" s="71">
        <v>397</v>
      </c>
      <c r="AG38" s="71">
        <v>0</v>
      </c>
      <c r="AH38" s="71">
        <v>0</v>
      </c>
      <c r="AI38" s="71">
        <v>0</v>
      </c>
      <c r="AJ38" s="71">
        <v>0</v>
      </c>
      <c r="AK38" s="71">
        <v>4.72</v>
      </c>
      <c r="AL38" s="71">
        <v>0</v>
      </c>
      <c r="AM38" s="71">
        <v>501.22400000000005</v>
      </c>
      <c r="AN38" s="71">
        <v>1183.1943026222546</v>
      </c>
      <c r="AO38" s="71">
        <v>5.3981562962962961</v>
      </c>
      <c r="AP38" s="71">
        <v>0.43185250370370371</v>
      </c>
      <c r="AQ38" s="71">
        <v>0.21592625185185185</v>
      </c>
      <c r="AR38" s="71">
        <v>3.7649105454545455</v>
      </c>
      <c r="AS38" s="71">
        <v>1.3854870807272732</v>
      </c>
      <c r="AT38" s="71">
        <v>46.254615272727264</v>
      </c>
      <c r="AU38" s="71">
        <v>1.7928145454545454</v>
      </c>
      <c r="AV38" s="71">
        <v>59.243762496215481</v>
      </c>
      <c r="AW38" s="71">
        <v>14.940121212121211</v>
      </c>
      <c r="AX38" s="71">
        <v>8.8445517575757577</v>
      </c>
      <c r="AY38" s="71">
        <v>0.22410181818181815</v>
      </c>
      <c r="AZ38" s="71">
        <v>3.5856290909090909</v>
      </c>
      <c r="BA38" s="71">
        <v>1.3944113131313129</v>
      </c>
      <c r="BB38" s="71">
        <v>10.667883990626263</v>
      </c>
      <c r="BC38" s="71">
        <v>39.656699182545459</v>
      </c>
      <c r="BD38" s="71"/>
      <c r="BE38" s="71">
        <v>0</v>
      </c>
      <c r="BF38" s="71">
        <v>39.656699182545459</v>
      </c>
      <c r="BG38" s="71">
        <v>55.485199999999999</v>
      </c>
      <c r="BH38" s="71">
        <v>7.928180650772723</v>
      </c>
      <c r="BI38" s="71">
        <v>2.4526045663956633</v>
      </c>
      <c r="BJ38" s="71">
        <v>1043.0029432725412</v>
      </c>
      <c r="BK38" s="71"/>
      <c r="BL38" s="71">
        <v>1108.8689284897096</v>
      </c>
      <c r="BM38" s="71">
        <v>3466.6524200634522</v>
      </c>
      <c r="BN38" s="71">
        <f t="shared" si="5"/>
        <v>168.33053012889113</v>
      </c>
      <c r="BO38" s="71">
        <f t="shared" si="0"/>
        <v>118.95357462441643</v>
      </c>
      <c r="BP38" s="72">
        <f t="shared" si="1"/>
        <v>8.8629737609329435</v>
      </c>
      <c r="BQ38" s="72">
        <f t="shared" si="2"/>
        <v>1.9241982507288626</v>
      </c>
      <c r="BR38" s="73">
        <v>5</v>
      </c>
      <c r="BS38" s="72">
        <f t="shared" si="6"/>
        <v>5.8309037900874632</v>
      </c>
      <c r="BT38" s="72">
        <f t="shared" si="9"/>
        <v>14.25</v>
      </c>
      <c r="BU38" s="72">
        <f t="shared" si="10"/>
        <v>16.618075801749271</v>
      </c>
      <c r="BV38" s="71">
        <f t="shared" si="7"/>
        <v>576.09092694932008</v>
      </c>
      <c r="BW38" s="71">
        <f t="shared" si="3"/>
        <v>863.37503170262767</v>
      </c>
      <c r="BX38" s="71">
        <f t="shared" si="4"/>
        <v>4330.02745176608</v>
      </c>
      <c r="BY38" s="71">
        <f t="shared" si="8"/>
        <v>51960.329421192961</v>
      </c>
      <c r="BZ38" s="49">
        <f>VLOOKUP($C38,[1]PARAMETROS!$A:$I,7,0)</f>
        <v>43101</v>
      </c>
      <c r="CA38" s="74"/>
      <c r="CB38" s="74"/>
    </row>
    <row r="39" spans="1:80" s="75" customFormat="1">
      <c r="A39" s="43" t="s">
        <v>177</v>
      </c>
      <c r="B39" s="43" t="s">
        <v>0</v>
      </c>
      <c r="C39" s="43" t="s">
        <v>178</v>
      </c>
      <c r="D39" s="43" t="s">
        <v>458</v>
      </c>
      <c r="E39" s="44" t="s">
        <v>403</v>
      </c>
      <c r="F39" s="44" t="s">
        <v>63</v>
      </c>
      <c r="G39" s="44">
        <v>1</v>
      </c>
      <c r="H39" s="71">
        <v>1041.5999999999999</v>
      </c>
      <c r="I39" s="71">
        <v>1041.5999999999999</v>
      </c>
      <c r="J39" s="71"/>
      <c r="K39" s="71"/>
      <c r="L39" s="71"/>
      <c r="M39" s="71"/>
      <c r="N39" s="71"/>
      <c r="O39" s="71"/>
      <c r="P39" s="71">
        <v>34.088727272727269</v>
      </c>
      <c r="Q39" s="71">
        <v>1075.6887272727272</v>
      </c>
      <c r="R39" s="71">
        <v>215.13774545454544</v>
      </c>
      <c r="S39" s="71">
        <v>16.135330909090907</v>
      </c>
      <c r="T39" s="71">
        <v>10.756887272727273</v>
      </c>
      <c r="U39" s="71">
        <v>2.1513774545454543</v>
      </c>
      <c r="V39" s="71">
        <v>26.89221818181818</v>
      </c>
      <c r="W39" s="71">
        <v>86.055098181818181</v>
      </c>
      <c r="X39" s="71">
        <v>32.270661818181814</v>
      </c>
      <c r="Y39" s="71">
        <v>6.4541323636363632</v>
      </c>
      <c r="Z39" s="71">
        <v>395.85345163636356</v>
      </c>
      <c r="AA39" s="71">
        <v>89.640727272727261</v>
      </c>
      <c r="AB39" s="71">
        <v>119.50901759999999</v>
      </c>
      <c r="AC39" s="71">
        <v>76.967106113163652</v>
      </c>
      <c r="AD39" s="71">
        <v>286.11685098589089</v>
      </c>
      <c r="AE39" s="71">
        <v>99.504000000000005</v>
      </c>
      <c r="AF39" s="71">
        <v>397</v>
      </c>
      <c r="AG39" s="71">
        <v>0</v>
      </c>
      <c r="AH39" s="71">
        <v>32.619999999999997</v>
      </c>
      <c r="AI39" s="71">
        <v>0</v>
      </c>
      <c r="AJ39" s="71">
        <v>0</v>
      </c>
      <c r="AK39" s="71">
        <v>4.72</v>
      </c>
      <c r="AL39" s="71">
        <v>0</v>
      </c>
      <c r="AM39" s="71">
        <v>533.84400000000005</v>
      </c>
      <c r="AN39" s="71">
        <v>1215.8143026222544</v>
      </c>
      <c r="AO39" s="71">
        <v>5.3981562962962961</v>
      </c>
      <c r="AP39" s="71">
        <v>0.43185250370370371</v>
      </c>
      <c r="AQ39" s="71">
        <v>0.21592625185185185</v>
      </c>
      <c r="AR39" s="71">
        <v>3.7649105454545455</v>
      </c>
      <c r="AS39" s="71">
        <v>1.3854870807272732</v>
      </c>
      <c r="AT39" s="71">
        <v>46.254615272727264</v>
      </c>
      <c r="AU39" s="71">
        <v>1.7928145454545454</v>
      </c>
      <c r="AV39" s="71">
        <v>59.243762496215481</v>
      </c>
      <c r="AW39" s="71">
        <v>14.940121212121211</v>
      </c>
      <c r="AX39" s="71">
        <v>8.8445517575757577</v>
      </c>
      <c r="AY39" s="71">
        <v>0.22410181818181815</v>
      </c>
      <c r="AZ39" s="71">
        <v>3.5856290909090909</v>
      </c>
      <c r="BA39" s="71">
        <v>1.3944113131313129</v>
      </c>
      <c r="BB39" s="71">
        <v>10.667883990626263</v>
      </c>
      <c r="BC39" s="71">
        <v>39.656699182545459</v>
      </c>
      <c r="BD39" s="71"/>
      <c r="BE39" s="71">
        <v>0</v>
      </c>
      <c r="BF39" s="71">
        <v>39.656699182545459</v>
      </c>
      <c r="BG39" s="71">
        <v>55.485199999999999</v>
      </c>
      <c r="BH39" s="71">
        <v>7.928180650772723</v>
      </c>
      <c r="BI39" s="71">
        <v>2.4526045663956633</v>
      </c>
      <c r="BJ39" s="71">
        <v>1043.0029432725412</v>
      </c>
      <c r="BK39" s="71"/>
      <c r="BL39" s="71">
        <v>1108.8689284897096</v>
      </c>
      <c r="BM39" s="71">
        <v>3499.272420063452</v>
      </c>
      <c r="BN39" s="71">
        <f t="shared" si="5"/>
        <v>168.33053012889113</v>
      </c>
      <c r="BO39" s="71">
        <f t="shared" si="0"/>
        <v>118.95357462441643</v>
      </c>
      <c r="BP39" s="72">
        <f t="shared" si="1"/>
        <v>8.6609686609686669</v>
      </c>
      <c r="BQ39" s="72">
        <f t="shared" si="2"/>
        <v>1.8803418803418819</v>
      </c>
      <c r="BR39" s="73">
        <v>3</v>
      </c>
      <c r="BS39" s="72">
        <f t="shared" si="6"/>
        <v>3.4188034188034218</v>
      </c>
      <c r="BT39" s="72">
        <f t="shared" si="9"/>
        <v>12.25</v>
      </c>
      <c r="BU39" s="72">
        <f t="shared" si="10"/>
        <v>13.960113960113972</v>
      </c>
      <c r="BV39" s="71">
        <f t="shared" si="7"/>
        <v>488.502417615696</v>
      </c>
      <c r="BW39" s="71">
        <f t="shared" si="3"/>
        <v>775.78652236900359</v>
      </c>
      <c r="BX39" s="71">
        <f t="shared" si="4"/>
        <v>4275.0589424324553</v>
      </c>
      <c r="BY39" s="71">
        <f t="shared" si="8"/>
        <v>51300.707309189464</v>
      </c>
      <c r="BZ39" s="49">
        <f>VLOOKUP($C39,[1]PARAMETROS!$A:$I,7,0)</f>
        <v>43101</v>
      </c>
      <c r="CA39" s="74"/>
      <c r="CB39" s="74"/>
    </row>
    <row r="40" spans="1:80" s="75" customFormat="1">
      <c r="A40" s="43" t="s">
        <v>459</v>
      </c>
      <c r="B40" s="43" t="s">
        <v>0</v>
      </c>
      <c r="C40" s="43" t="s">
        <v>74</v>
      </c>
      <c r="D40" s="43" t="s">
        <v>460</v>
      </c>
      <c r="E40" s="44" t="s">
        <v>403</v>
      </c>
      <c r="F40" s="44" t="s">
        <v>63</v>
      </c>
      <c r="G40" s="44">
        <v>1</v>
      </c>
      <c r="H40" s="71">
        <v>1041.5999999999999</v>
      </c>
      <c r="I40" s="71">
        <v>1041.5999999999999</v>
      </c>
      <c r="J40" s="71"/>
      <c r="K40" s="71"/>
      <c r="L40" s="71"/>
      <c r="M40" s="71"/>
      <c r="N40" s="71"/>
      <c r="O40" s="71"/>
      <c r="P40" s="71">
        <v>34.088727272727269</v>
      </c>
      <c r="Q40" s="71">
        <v>1075.6887272727272</v>
      </c>
      <c r="R40" s="71">
        <v>215.13774545454544</v>
      </c>
      <c r="S40" s="71">
        <v>16.135330909090907</v>
      </c>
      <c r="T40" s="71">
        <v>10.756887272727273</v>
      </c>
      <c r="U40" s="71">
        <v>2.1513774545454543</v>
      </c>
      <c r="V40" s="71">
        <v>26.89221818181818</v>
      </c>
      <c r="W40" s="71">
        <v>86.055098181818181</v>
      </c>
      <c r="X40" s="71">
        <v>32.270661818181814</v>
      </c>
      <c r="Y40" s="71">
        <v>6.4541323636363632</v>
      </c>
      <c r="Z40" s="71">
        <v>395.85345163636356</v>
      </c>
      <c r="AA40" s="71">
        <v>89.640727272727261</v>
      </c>
      <c r="AB40" s="71">
        <v>119.50901759999999</v>
      </c>
      <c r="AC40" s="71">
        <v>76.967106113163652</v>
      </c>
      <c r="AD40" s="71">
        <v>286.11685098589089</v>
      </c>
      <c r="AE40" s="71">
        <v>99.504000000000005</v>
      </c>
      <c r="AF40" s="71">
        <v>0</v>
      </c>
      <c r="AG40" s="71">
        <v>264.83999999999997</v>
      </c>
      <c r="AH40" s="71">
        <v>27.01</v>
      </c>
      <c r="AI40" s="71">
        <v>0</v>
      </c>
      <c r="AJ40" s="71">
        <v>0</v>
      </c>
      <c r="AK40" s="71">
        <v>4.72</v>
      </c>
      <c r="AL40" s="71">
        <v>0</v>
      </c>
      <c r="AM40" s="71">
        <v>396.07400000000001</v>
      </c>
      <c r="AN40" s="71">
        <v>1078.0443026222545</v>
      </c>
      <c r="AO40" s="71">
        <v>5.3981562962962961</v>
      </c>
      <c r="AP40" s="71">
        <v>0.43185250370370371</v>
      </c>
      <c r="AQ40" s="71">
        <v>0.21592625185185185</v>
      </c>
      <c r="AR40" s="71">
        <v>3.7649105454545455</v>
      </c>
      <c r="AS40" s="71">
        <v>1.3854870807272732</v>
      </c>
      <c r="AT40" s="71">
        <v>46.254615272727264</v>
      </c>
      <c r="AU40" s="71">
        <v>1.7928145454545454</v>
      </c>
      <c r="AV40" s="71">
        <v>59.243762496215481</v>
      </c>
      <c r="AW40" s="71">
        <v>14.940121212121211</v>
      </c>
      <c r="AX40" s="71">
        <v>8.8445517575757577</v>
      </c>
      <c r="AY40" s="71">
        <v>0.22410181818181815</v>
      </c>
      <c r="AZ40" s="71">
        <v>3.5856290909090909</v>
      </c>
      <c r="BA40" s="71">
        <v>1.3944113131313129</v>
      </c>
      <c r="BB40" s="71">
        <v>10.667883990626263</v>
      </c>
      <c r="BC40" s="71">
        <v>39.656699182545459</v>
      </c>
      <c r="BD40" s="71"/>
      <c r="BE40" s="71">
        <v>0</v>
      </c>
      <c r="BF40" s="71">
        <v>39.656699182545459</v>
      </c>
      <c r="BG40" s="71">
        <v>55.485199999999999</v>
      </c>
      <c r="BH40" s="71">
        <v>7.928180650772723</v>
      </c>
      <c r="BI40" s="71">
        <v>2.4526045663956633</v>
      </c>
      <c r="BJ40" s="71">
        <v>1043.0029432725412</v>
      </c>
      <c r="BK40" s="71"/>
      <c r="BL40" s="71">
        <v>1108.8689284897096</v>
      </c>
      <c r="BM40" s="71">
        <v>3361.5024200634525</v>
      </c>
      <c r="BN40" s="71">
        <f t="shared" si="5"/>
        <v>168.33053012889113</v>
      </c>
      <c r="BO40" s="71">
        <f t="shared" si="0"/>
        <v>118.95357462441643</v>
      </c>
      <c r="BP40" s="72">
        <f t="shared" si="1"/>
        <v>8.6609686609686669</v>
      </c>
      <c r="BQ40" s="72">
        <f t="shared" si="2"/>
        <v>1.8803418803418819</v>
      </c>
      <c r="BR40" s="73">
        <v>3</v>
      </c>
      <c r="BS40" s="72">
        <f t="shared" si="6"/>
        <v>3.4188034188034218</v>
      </c>
      <c r="BT40" s="72">
        <f t="shared" si="9"/>
        <v>12.25</v>
      </c>
      <c r="BU40" s="72">
        <f t="shared" si="10"/>
        <v>13.960113960113972</v>
      </c>
      <c r="BV40" s="71">
        <f t="shared" si="7"/>
        <v>469.26956861284708</v>
      </c>
      <c r="BW40" s="71">
        <f t="shared" si="3"/>
        <v>756.55367336615461</v>
      </c>
      <c r="BX40" s="71">
        <f t="shared" si="4"/>
        <v>4118.0560934296072</v>
      </c>
      <c r="BY40" s="71">
        <f t="shared" si="8"/>
        <v>49416.673121155283</v>
      </c>
      <c r="BZ40" s="49">
        <f>VLOOKUP($C40,[1]PARAMETROS!$A:$I,7,0)</f>
        <v>43101</v>
      </c>
      <c r="CA40" s="74"/>
      <c r="CB40" s="74"/>
    </row>
    <row r="41" spans="1:80" s="75" customFormat="1">
      <c r="A41" s="43" t="s">
        <v>461</v>
      </c>
      <c r="B41" s="43" t="s">
        <v>2</v>
      </c>
      <c r="C41" s="43" t="s">
        <v>165</v>
      </c>
      <c r="D41" s="43" t="s">
        <v>462</v>
      </c>
      <c r="E41" s="44" t="s">
        <v>403</v>
      </c>
      <c r="F41" s="44" t="s">
        <v>63</v>
      </c>
      <c r="G41" s="44">
        <v>1</v>
      </c>
      <c r="H41" s="71">
        <v>260.39999999999998</v>
      </c>
      <c r="I41" s="71">
        <v>260.39999999999998</v>
      </c>
      <c r="J41" s="71"/>
      <c r="K41" s="71"/>
      <c r="L41" s="71"/>
      <c r="M41" s="71"/>
      <c r="N41" s="71"/>
      <c r="O41" s="71"/>
      <c r="P41" s="71">
        <v>8.5221818181818172</v>
      </c>
      <c r="Q41" s="71">
        <v>268.9221818181818</v>
      </c>
      <c r="R41" s="71">
        <v>53.78443636363636</v>
      </c>
      <c r="S41" s="71">
        <v>4.0338327272727268</v>
      </c>
      <c r="T41" s="71">
        <v>2.6892218181818182</v>
      </c>
      <c r="U41" s="71">
        <v>0.53784436363636356</v>
      </c>
      <c r="V41" s="71">
        <v>6.723054545454545</v>
      </c>
      <c r="W41" s="71">
        <v>21.513774545454545</v>
      </c>
      <c r="X41" s="71">
        <v>8.0676654545454536</v>
      </c>
      <c r="Y41" s="71">
        <v>1.6135330909090908</v>
      </c>
      <c r="Z41" s="71">
        <v>98.96336290909089</v>
      </c>
      <c r="AA41" s="71">
        <v>22.410181818181815</v>
      </c>
      <c r="AB41" s="71">
        <v>29.877254399999998</v>
      </c>
      <c r="AC41" s="71">
        <v>19.241776528290913</v>
      </c>
      <c r="AD41" s="71">
        <v>71.529212746472723</v>
      </c>
      <c r="AE41" s="71">
        <v>146.376</v>
      </c>
      <c r="AF41" s="71">
        <v>397</v>
      </c>
      <c r="AG41" s="71">
        <v>0</v>
      </c>
      <c r="AH41" s="71">
        <v>0</v>
      </c>
      <c r="AI41" s="71">
        <v>0</v>
      </c>
      <c r="AJ41" s="71">
        <v>0</v>
      </c>
      <c r="AK41" s="71">
        <v>4.72</v>
      </c>
      <c r="AL41" s="71">
        <v>0</v>
      </c>
      <c r="AM41" s="71">
        <v>548.096</v>
      </c>
      <c r="AN41" s="71">
        <v>718.58857565556355</v>
      </c>
      <c r="AO41" s="71">
        <v>1.349539074074074</v>
      </c>
      <c r="AP41" s="71">
        <v>0.10796312592592593</v>
      </c>
      <c r="AQ41" s="71">
        <v>5.3981562962962963E-2</v>
      </c>
      <c r="AR41" s="71">
        <v>0.94122763636363638</v>
      </c>
      <c r="AS41" s="71">
        <v>0.34637177018181831</v>
      </c>
      <c r="AT41" s="71">
        <v>11.563653818181816</v>
      </c>
      <c r="AU41" s="71">
        <v>0.44820363636363636</v>
      </c>
      <c r="AV41" s="71">
        <v>14.81094062405387</v>
      </c>
      <c r="AW41" s="71">
        <v>3.7350303030303027</v>
      </c>
      <c r="AX41" s="71">
        <v>2.2111379393939394</v>
      </c>
      <c r="AY41" s="71">
        <v>5.6025454545454538E-2</v>
      </c>
      <c r="AZ41" s="71">
        <v>0.89640727272727272</v>
      </c>
      <c r="BA41" s="71">
        <v>0.34860282828282824</v>
      </c>
      <c r="BB41" s="71">
        <v>2.6669709976565659</v>
      </c>
      <c r="BC41" s="71">
        <v>9.9141747956363648</v>
      </c>
      <c r="BD41" s="71"/>
      <c r="BE41" s="71">
        <v>0</v>
      </c>
      <c r="BF41" s="71">
        <v>9.9141747956363648</v>
      </c>
      <c r="BG41" s="71">
        <v>30.371766666666673</v>
      </c>
      <c r="BH41" s="71">
        <v>1.9820451626931808</v>
      </c>
      <c r="BI41" s="71">
        <v>0.61315114159891593</v>
      </c>
      <c r="BJ41" s="71">
        <v>260.75073581813524</v>
      </c>
      <c r="BK41" s="71"/>
      <c r="BL41" s="71">
        <v>293.71769878909402</v>
      </c>
      <c r="BM41" s="71">
        <v>1305.9535716825296</v>
      </c>
      <c r="BN41" s="71">
        <f t="shared" si="5"/>
        <v>168.33053012889113</v>
      </c>
      <c r="BO41" s="71">
        <f t="shared" si="0"/>
        <v>118.95357462441643</v>
      </c>
      <c r="BP41" s="72">
        <f t="shared" si="1"/>
        <v>8.6609686609686669</v>
      </c>
      <c r="BQ41" s="72">
        <f t="shared" si="2"/>
        <v>1.8803418803418819</v>
      </c>
      <c r="BR41" s="73">
        <v>3</v>
      </c>
      <c r="BS41" s="72">
        <f t="shared" si="6"/>
        <v>3.4188034188034218</v>
      </c>
      <c r="BT41" s="72">
        <f t="shared" si="9"/>
        <v>12.25</v>
      </c>
      <c r="BU41" s="72">
        <f t="shared" si="10"/>
        <v>13.960113960113972</v>
      </c>
      <c r="BV41" s="71">
        <f t="shared" si="7"/>
        <v>182.31260687305985</v>
      </c>
      <c r="BW41" s="71">
        <f t="shared" si="3"/>
        <v>469.59671162636744</v>
      </c>
      <c r="BX41" s="71">
        <f t="shared" si="4"/>
        <v>1775.5502833088972</v>
      </c>
      <c r="BY41" s="71">
        <f t="shared" si="8"/>
        <v>21306.603399706764</v>
      </c>
      <c r="BZ41" s="49">
        <f>VLOOKUP($C41,[1]PARAMETROS!$A:$I,7,0)</f>
        <v>43101</v>
      </c>
      <c r="CA41" s="74"/>
      <c r="CB41" s="74"/>
    </row>
    <row r="42" spans="1:80" s="75" customFormat="1">
      <c r="A42" s="43" t="s">
        <v>463</v>
      </c>
      <c r="B42" s="43" t="s">
        <v>2</v>
      </c>
      <c r="C42" s="43" t="s">
        <v>67</v>
      </c>
      <c r="D42" s="43" t="s">
        <v>464</v>
      </c>
      <c r="E42" s="44" t="s">
        <v>403</v>
      </c>
      <c r="F42" s="44" t="s">
        <v>63</v>
      </c>
      <c r="G42" s="44">
        <v>1</v>
      </c>
      <c r="H42" s="71">
        <v>260.39999999999998</v>
      </c>
      <c r="I42" s="71">
        <v>260.39999999999998</v>
      </c>
      <c r="J42" s="71"/>
      <c r="K42" s="71"/>
      <c r="L42" s="71"/>
      <c r="M42" s="71"/>
      <c r="N42" s="71"/>
      <c r="O42" s="71"/>
      <c r="P42" s="71">
        <v>8.5221818181818172</v>
      </c>
      <c r="Q42" s="71">
        <v>268.9221818181818</v>
      </c>
      <c r="R42" s="71">
        <v>53.78443636363636</v>
      </c>
      <c r="S42" s="71">
        <v>4.0338327272727268</v>
      </c>
      <c r="T42" s="71">
        <v>2.6892218181818182</v>
      </c>
      <c r="U42" s="71">
        <v>0.53784436363636356</v>
      </c>
      <c r="V42" s="71">
        <v>6.723054545454545</v>
      </c>
      <c r="W42" s="71">
        <v>21.513774545454545</v>
      </c>
      <c r="X42" s="71">
        <v>8.0676654545454536</v>
      </c>
      <c r="Y42" s="71">
        <v>1.6135330909090908</v>
      </c>
      <c r="Z42" s="71">
        <v>98.96336290909089</v>
      </c>
      <c r="AA42" s="71">
        <v>22.410181818181815</v>
      </c>
      <c r="AB42" s="71">
        <v>29.877254399999998</v>
      </c>
      <c r="AC42" s="71">
        <v>19.241776528290913</v>
      </c>
      <c r="AD42" s="71">
        <v>71.529212746472723</v>
      </c>
      <c r="AE42" s="71">
        <v>146.376</v>
      </c>
      <c r="AF42" s="71">
        <v>397</v>
      </c>
      <c r="AG42" s="71">
        <v>0</v>
      </c>
      <c r="AH42" s="71">
        <v>0</v>
      </c>
      <c r="AI42" s="71">
        <v>9.84</v>
      </c>
      <c r="AJ42" s="71">
        <v>0</v>
      </c>
      <c r="AK42" s="71">
        <v>4.72</v>
      </c>
      <c r="AL42" s="71">
        <v>0</v>
      </c>
      <c r="AM42" s="71">
        <v>557.93600000000004</v>
      </c>
      <c r="AN42" s="71">
        <v>728.42857565556358</v>
      </c>
      <c r="AO42" s="71">
        <v>1.349539074074074</v>
      </c>
      <c r="AP42" s="71">
        <v>0.10796312592592593</v>
      </c>
      <c r="AQ42" s="71">
        <v>5.3981562962962963E-2</v>
      </c>
      <c r="AR42" s="71">
        <v>0.94122763636363638</v>
      </c>
      <c r="AS42" s="71">
        <v>0.34637177018181831</v>
      </c>
      <c r="AT42" s="71">
        <v>11.563653818181816</v>
      </c>
      <c r="AU42" s="71">
        <v>0.44820363636363636</v>
      </c>
      <c r="AV42" s="71">
        <v>14.81094062405387</v>
      </c>
      <c r="AW42" s="71">
        <v>3.7350303030303027</v>
      </c>
      <c r="AX42" s="71">
        <v>2.2111379393939394</v>
      </c>
      <c r="AY42" s="71">
        <v>5.6025454545454538E-2</v>
      </c>
      <c r="AZ42" s="71">
        <v>0.89640727272727272</v>
      </c>
      <c r="BA42" s="71">
        <v>0.34860282828282824</v>
      </c>
      <c r="BB42" s="71">
        <v>2.6669709976565659</v>
      </c>
      <c r="BC42" s="71">
        <v>9.9141747956363648</v>
      </c>
      <c r="BD42" s="71"/>
      <c r="BE42" s="71">
        <v>0</v>
      </c>
      <c r="BF42" s="71">
        <v>9.9141747956363648</v>
      </c>
      <c r="BG42" s="71">
        <v>30.371766666666673</v>
      </c>
      <c r="BH42" s="71">
        <v>1.9820451626931808</v>
      </c>
      <c r="BI42" s="71">
        <v>0.61315114159891593</v>
      </c>
      <c r="BJ42" s="71">
        <v>260.75073581813524</v>
      </c>
      <c r="BK42" s="71"/>
      <c r="BL42" s="71">
        <v>293.71769878909402</v>
      </c>
      <c r="BM42" s="71">
        <v>1315.7935716825295</v>
      </c>
      <c r="BN42" s="71">
        <f t="shared" si="5"/>
        <v>168.33053012889113</v>
      </c>
      <c r="BO42" s="71">
        <f t="shared" si="0"/>
        <v>118.95357462441643</v>
      </c>
      <c r="BP42" s="72">
        <f t="shared" si="1"/>
        <v>8.8629737609329435</v>
      </c>
      <c r="BQ42" s="72">
        <f t="shared" si="2"/>
        <v>1.9241982507288626</v>
      </c>
      <c r="BR42" s="73">
        <v>5</v>
      </c>
      <c r="BS42" s="72">
        <f t="shared" si="6"/>
        <v>5.8309037900874632</v>
      </c>
      <c r="BT42" s="72">
        <f t="shared" si="9"/>
        <v>14.25</v>
      </c>
      <c r="BU42" s="72">
        <f t="shared" si="10"/>
        <v>16.618075801749271</v>
      </c>
      <c r="BV42" s="71">
        <f t="shared" si="7"/>
        <v>218.65957313674687</v>
      </c>
      <c r="BW42" s="71">
        <f t="shared" si="3"/>
        <v>505.94367789005446</v>
      </c>
      <c r="BX42" s="71">
        <f t="shared" si="4"/>
        <v>1821.737249572584</v>
      </c>
      <c r="BY42" s="71">
        <f t="shared" si="8"/>
        <v>21860.846994871008</v>
      </c>
      <c r="BZ42" s="49">
        <f>VLOOKUP($C42,[1]PARAMETROS!$A:$I,7,0)</f>
        <v>43101</v>
      </c>
      <c r="CA42" s="74"/>
      <c r="CB42" s="74"/>
    </row>
    <row r="43" spans="1:80" s="75" customFormat="1">
      <c r="A43" s="43" t="s">
        <v>465</v>
      </c>
      <c r="B43" s="43" t="s">
        <v>0</v>
      </c>
      <c r="C43" s="43" t="s">
        <v>67</v>
      </c>
      <c r="D43" s="43" t="s">
        <v>466</v>
      </c>
      <c r="E43" s="44" t="s">
        <v>403</v>
      </c>
      <c r="F43" s="44" t="s">
        <v>63</v>
      </c>
      <c r="G43" s="44">
        <v>1</v>
      </c>
      <c r="H43" s="71">
        <v>1041.5999999999999</v>
      </c>
      <c r="I43" s="71">
        <v>1041.5999999999999</v>
      </c>
      <c r="J43" s="71"/>
      <c r="K43" s="71"/>
      <c r="L43" s="71"/>
      <c r="M43" s="71"/>
      <c r="N43" s="71"/>
      <c r="O43" s="71"/>
      <c r="P43" s="71">
        <v>34.088727272727269</v>
      </c>
      <c r="Q43" s="71">
        <v>1075.6887272727272</v>
      </c>
      <c r="R43" s="71">
        <v>215.13774545454544</v>
      </c>
      <c r="S43" s="71">
        <v>16.135330909090907</v>
      </c>
      <c r="T43" s="71">
        <v>10.756887272727273</v>
      </c>
      <c r="U43" s="71">
        <v>2.1513774545454543</v>
      </c>
      <c r="V43" s="71">
        <v>26.89221818181818</v>
      </c>
      <c r="W43" s="71">
        <v>86.055098181818181</v>
      </c>
      <c r="X43" s="71">
        <v>32.270661818181814</v>
      </c>
      <c r="Y43" s="71">
        <v>6.4541323636363632</v>
      </c>
      <c r="Z43" s="71">
        <v>395.85345163636356</v>
      </c>
      <c r="AA43" s="71">
        <v>89.640727272727261</v>
      </c>
      <c r="AB43" s="71">
        <v>119.50901759999999</v>
      </c>
      <c r="AC43" s="71">
        <v>76.967106113163652</v>
      </c>
      <c r="AD43" s="71">
        <v>286.11685098589089</v>
      </c>
      <c r="AE43" s="71">
        <v>99.504000000000005</v>
      </c>
      <c r="AF43" s="71">
        <v>397</v>
      </c>
      <c r="AG43" s="71">
        <v>0</v>
      </c>
      <c r="AH43" s="71">
        <v>0</v>
      </c>
      <c r="AI43" s="71">
        <v>9.84</v>
      </c>
      <c r="AJ43" s="71">
        <v>0</v>
      </c>
      <c r="AK43" s="71">
        <v>4.72</v>
      </c>
      <c r="AL43" s="71">
        <v>0</v>
      </c>
      <c r="AM43" s="71">
        <v>511.06400000000002</v>
      </c>
      <c r="AN43" s="71">
        <v>1193.0343026222545</v>
      </c>
      <c r="AO43" s="71">
        <v>5.3981562962962961</v>
      </c>
      <c r="AP43" s="71">
        <v>0.43185250370370371</v>
      </c>
      <c r="AQ43" s="71">
        <v>0.21592625185185185</v>
      </c>
      <c r="AR43" s="71">
        <v>3.7649105454545455</v>
      </c>
      <c r="AS43" s="71">
        <v>1.3854870807272732</v>
      </c>
      <c r="AT43" s="71">
        <v>46.254615272727264</v>
      </c>
      <c r="AU43" s="71">
        <v>1.7928145454545454</v>
      </c>
      <c r="AV43" s="71">
        <v>59.243762496215481</v>
      </c>
      <c r="AW43" s="71">
        <v>14.940121212121211</v>
      </c>
      <c r="AX43" s="71">
        <v>8.8445517575757577</v>
      </c>
      <c r="AY43" s="71">
        <v>0.22410181818181815</v>
      </c>
      <c r="AZ43" s="71">
        <v>3.5856290909090909</v>
      </c>
      <c r="BA43" s="71">
        <v>1.3944113131313129</v>
      </c>
      <c r="BB43" s="71">
        <v>10.667883990626263</v>
      </c>
      <c r="BC43" s="71">
        <v>39.656699182545459</v>
      </c>
      <c r="BD43" s="71"/>
      <c r="BE43" s="71">
        <v>0</v>
      </c>
      <c r="BF43" s="71">
        <v>39.656699182545459</v>
      </c>
      <c r="BG43" s="71">
        <v>55.485199999999999</v>
      </c>
      <c r="BH43" s="71">
        <v>7.928180650772723</v>
      </c>
      <c r="BI43" s="71">
        <v>2.4526045663956633</v>
      </c>
      <c r="BJ43" s="71">
        <v>1043.0029432725412</v>
      </c>
      <c r="BK43" s="71"/>
      <c r="BL43" s="71">
        <v>1108.8689284897096</v>
      </c>
      <c r="BM43" s="71">
        <v>3476.4924200634523</v>
      </c>
      <c r="BN43" s="71">
        <f t="shared" si="5"/>
        <v>168.33053012889113</v>
      </c>
      <c r="BO43" s="71">
        <f t="shared" si="0"/>
        <v>118.95357462441643</v>
      </c>
      <c r="BP43" s="72">
        <f t="shared" si="1"/>
        <v>8.6609686609686669</v>
      </c>
      <c r="BQ43" s="72">
        <f t="shared" si="2"/>
        <v>1.8803418803418819</v>
      </c>
      <c r="BR43" s="73">
        <v>3</v>
      </c>
      <c r="BS43" s="72">
        <f t="shared" si="6"/>
        <v>3.4188034188034218</v>
      </c>
      <c r="BT43" s="72">
        <f t="shared" si="9"/>
        <v>12.25</v>
      </c>
      <c r="BU43" s="72">
        <f t="shared" si="10"/>
        <v>13.960113960113972</v>
      </c>
      <c r="BV43" s="71">
        <f t="shared" si="7"/>
        <v>485.32230365558206</v>
      </c>
      <c r="BW43" s="71">
        <f t="shared" si="3"/>
        <v>772.60640840888971</v>
      </c>
      <c r="BX43" s="71">
        <f t="shared" si="4"/>
        <v>4249.0988284723417</v>
      </c>
      <c r="BY43" s="71">
        <f t="shared" si="8"/>
        <v>50989.185941668096</v>
      </c>
      <c r="BZ43" s="49">
        <f>VLOOKUP($C43,[1]PARAMETROS!$A:$I,7,0)</f>
        <v>43101</v>
      </c>
      <c r="CA43" s="74"/>
      <c r="CB43" s="74"/>
    </row>
    <row r="44" spans="1:80" s="75" customFormat="1">
      <c r="A44" s="43" t="s">
        <v>373</v>
      </c>
      <c r="B44" s="43" t="s">
        <v>2</v>
      </c>
      <c r="C44" s="43" t="s">
        <v>373</v>
      </c>
      <c r="D44" s="43" t="s">
        <v>467</v>
      </c>
      <c r="E44" s="44" t="s">
        <v>403</v>
      </c>
      <c r="F44" s="44" t="s">
        <v>63</v>
      </c>
      <c r="G44" s="44">
        <v>1</v>
      </c>
      <c r="H44" s="71">
        <v>260.39999999999998</v>
      </c>
      <c r="I44" s="71">
        <v>260.39999999999998</v>
      </c>
      <c r="J44" s="71"/>
      <c r="K44" s="71"/>
      <c r="L44" s="71"/>
      <c r="M44" s="71"/>
      <c r="N44" s="71"/>
      <c r="O44" s="71"/>
      <c r="P44" s="71">
        <v>8.5221818181818172</v>
      </c>
      <c r="Q44" s="71">
        <v>268.9221818181818</v>
      </c>
      <c r="R44" s="71">
        <v>53.78443636363636</v>
      </c>
      <c r="S44" s="71">
        <v>4.0338327272727268</v>
      </c>
      <c r="T44" s="71">
        <v>2.6892218181818182</v>
      </c>
      <c r="U44" s="71">
        <v>0.53784436363636356</v>
      </c>
      <c r="V44" s="71">
        <v>6.723054545454545</v>
      </c>
      <c r="W44" s="71">
        <v>21.513774545454545</v>
      </c>
      <c r="X44" s="71">
        <v>8.0676654545454536</v>
      </c>
      <c r="Y44" s="71">
        <v>1.6135330909090908</v>
      </c>
      <c r="Z44" s="71">
        <v>98.96336290909089</v>
      </c>
      <c r="AA44" s="71">
        <v>22.410181818181815</v>
      </c>
      <c r="AB44" s="71">
        <v>29.877254399999998</v>
      </c>
      <c r="AC44" s="71">
        <v>19.241776528290913</v>
      </c>
      <c r="AD44" s="71">
        <v>71.529212746472723</v>
      </c>
      <c r="AE44" s="71">
        <v>146.376</v>
      </c>
      <c r="AF44" s="71">
        <v>397</v>
      </c>
      <c r="AG44" s="71">
        <v>0</v>
      </c>
      <c r="AH44" s="71">
        <v>35.89</v>
      </c>
      <c r="AI44" s="71">
        <v>0</v>
      </c>
      <c r="AJ44" s="71">
        <v>0</v>
      </c>
      <c r="AK44" s="71">
        <v>4.72</v>
      </c>
      <c r="AL44" s="71">
        <v>0</v>
      </c>
      <c r="AM44" s="71">
        <v>583.98599999999999</v>
      </c>
      <c r="AN44" s="71">
        <v>754.47857565556353</v>
      </c>
      <c r="AO44" s="71">
        <v>1.349539074074074</v>
      </c>
      <c r="AP44" s="71">
        <v>0.10796312592592593</v>
      </c>
      <c r="AQ44" s="71">
        <v>5.3981562962962963E-2</v>
      </c>
      <c r="AR44" s="71">
        <v>0.94122763636363638</v>
      </c>
      <c r="AS44" s="71">
        <v>0.34637177018181831</v>
      </c>
      <c r="AT44" s="71">
        <v>11.563653818181816</v>
      </c>
      <c r="AU44" s="71">
        <v>0.44820363636363636</v>
      </c>
      <c r="AV44" s="71">
        <v>14.81094062405387</v>
      </c>
      <c r="AW44" s="71">
        <v>3.7350303030303027</v>
      </c>
      <c r="AX44" s="71">
        <v>2.2111379393939394</v>
      </c>
      <c r="AY44" s="71">
        <v>5.6025454545454538E-2</v>
      </c>
      <c r="AZ44" s="71">
        <v>0.89640727272727272</v>
      </c>
      <c r="BA44" s="71">
        <v>0.34860282828282824</v>
      </c>
      <c r="BB44" s="71">
        <v>2.6669709976565659</v>
      </c>
      <c r="BC44" s="71">
        <v>9.9141747956363648</v>
      </c>
      <c r="BD44" s="71"/>
      <c r="BE44" s="71">
        <v>0</v>
      </c>
      <c r="BF44" s="71">
        <v>9.9141747956363648</v>
      </c>
      <c r="BG44" s="71">
        <v>30.371766666666673</v>
      </c>
      <c r="BH44" s="71">
        <v>1.9820451626931808</v>
      </c>
      <c r="BI44" s="71">
        <v>0.61315114159891593</v>
      </c>
      <c r="BJ44" s="71">
        <v>260.75073581813524</v>
      </c>
      <c r="BK44" s="71"/>
      <c r="BL44" s="71">
        <v>293.71769878909402</v>
      </c>
      <c r="BM44" s="71">
        <v>1341.8435716825297</v>
      </c>
      <c r="BN44" s="71">
        <f t="shared" si="5"/>
        <v>168.33053012889113</v>
      </c>
      <c r="BO44" s="71">
        <f t="shared" si="0"/>
        <v>118.95357462441643</v>
      </c>
      <c r="BP44" s="72">
        <f t="shared" si="1"/>
        <v>8.6609686609686669</v>
      </c>
      <c r="BQ44" s="72">
        <f t="shared" si="2"/>
        <v>1.8803418803418819</v>
      </c>
      <c r="BR44" s="73">
        <v>3</v>
      </c>
      <c r="BS44" s="72">
        <f t="shared" si="6"/>
        <v>3.4188034188034218</v>
      </c>
      <c r="BT44" s="72">
        <f t="shared" si="9"/>
        <v>12.25</v>
      </c>
      <c r="BU44" s="72">
        <f t="shared" si="10"/>
        <v>13.960113960113972</v>
      </c>
      <c r="BV44" s="71">
        <f t="shared" si="7"/>
        <v>187.32289177334479</v>
      </c>
      <c r="BW44" s="71">
        <f t="shared" si="3"/>
        <v>474.60699652665232</v>
      </c>
      <c r="BX44" s="71">
        <f t="shared" si="4"/>
        <v>1816.4505682091822</v>
      </c>
      <c r="BY44" s="71">
        <f t="shared" si="8"/>
        <v>21797.406818510186</v>
      </c>
      <c r="BZ44" s="49">
        <f>VLOOKUP($C44,[1]PARAMETROS!$A:$I,7,0)</f>
        <v>43101</v>
      </c>
      <c r="CA44" s="74"/>
      <c r="CB44" s="74"/>
    </row>
    <row r="45" spans="1:80" s="75" customFormat="1">
      <c r="A45" s="43" t="s">
        <v>468</v>
      </c>
      <c r="B45" s="43" t="s">
        <v>2</v>
      </c>
      <c r="C45" s="43" t="s">
        <v>67</v>
      </c>
      <c r="D45" s="43" t="s">
        <v>469</v>
      </c>
      <c r="E45" s="44" t="s">
        <v>403</v>
      </c>
      <c r="F45" s="44" t="s">
        <v>63</v>
      </c>
      <c r="G45" s="44">
        <v>1</v>
      </c>
      <c r="H45" s="71">
        <v>260.39999999999998</v>
      </c>
      <c r="I45" s="71">
        <v>260.39999999999998</v>
      </c>
      <c r="J45" s="71"/>
      <c r="K45" s="71"/>
      <c r="L45" s="71"/>
      <c r="M45" s="71"/>
      <c r="N45" s="71"/>
      <c r="O45" s="71"/>
      <c r="P45" s="71">
        <v>8.5221818181818172</v>
      </c>
      <c r="Q45" s="71">
        <v>268.9221818181818</v>
      </c>
      <c r="R45" s="71">
        <v>53.78443636363636</v>
      </c>
      <c r="S45" s="71">
        <v>4.0338327272727268</v>
      </c>
      <c r="T45" s="71">
        <v>2.6892218181818182</v>
      </c>
      <c r="U45" s="71">
        <v>0.53784436363636356</v>
      </c>
      <c r="V45" s="71">
        <v>6.723054545454545</v>
      </c>
      <c r="W45" s="71">
        <v>21.513774545454545</v>
      </c>
      <c r="X45" s="71">
        <v>8.0676654545454536</v>
      </c>
      <c r="Y45" s="71">
        <v>1.6135330909090908</v>
      </c>
      <c r="Z45" s="71">
        <v>98.96336290909089</v>
      </c>
      <c r="AA45" s="71">
        <v>22.410181818181815</v>
      </c>
      <c r="AB45" s="71">
        <v>29.877254399999998</v>
      </c>
      <c r="AC45" s="71">
        <v>19.241776528290913</v>
      </c>
      <c r="AD45" s="71">
        <v>71.529212746472723</v>
      </c>
      <c r="AE45" s="71">
        <v>146.376</v>
      </c>
      <c r="AF45" s="71">
        <v>397</v>
      </c>
      <c r="AG45" s="71">
        <v>0</v>
      </c>
      <c r="AH45" s="71">
        <v>0</v>
      </c>
      <c r="AI45" s="71">
        <v>9.84</v>
      </c>
      <c r="AJ45" s="71">
        <v>0</v>
      </c>
      <c r="AK45" s="71">
        <v>4.72</v>
      </c>
      <c r="AL45" s="71">
        <v>0</v>
      </c>
      <c r="AM45" s="71">
        <v>557.93600000000004</v>
      </c>
      <c r="AN45" s="71">
        <v>728.42857565556358</v>
      </c>
      <c r="AO45" s="71">
        <v>1.349539074074074</v>
      </c>
      <c r="AP45" s="71">
        <v>0.10796312592592593</v>
      </c>
      <c r="AQ45" s="71">
        <v>5.3981562962962963E-2</v>
      </c>
      <c r="AR45" s="71">
        <v>0.94122763636363638</v>
      </c>
      <c r="AS45" s="71">
        <v>0.34637177018181831</v>
      </c>
      <c r="AT45" s="71">
        <v>11.563653818181816</v>
      </c>
      <c r="AU45" s="71">
        <v>0.44820363636363636</v>
      </c>
      <c r="AV45" s="71">
        <v>14.81094062405387</v>
      </c>
      <c r="AW45" s="71">
        <v>3.7350303030303027</v>
      </c>
      <c r="AX45" s="71">
        <v>2.2111379393939394</v>
      </c>
      <c r="AY45" s="71">
        <v>5.6025454545454538E-2</v>
      </c>
      <c r="AZ45" s="71">
        <v>0.89640727272727272</v>
      </c>
      <c r="BA45" s="71">
        <v>0.34860282828282824</v>
      </c>
      <c r="BB45" s="71">
        <v>2.6669709976565659</v>
      </c>
      <c r="BC45" s="71">
        <v>9.9141747956363648</v>
      </c>
      <c r="BD45" s="71"/>
      <c r="BE45" s="71">
        <v>0</v>
      </c>
      <c r="BF45" s="71">
        <v>9.9141747956363648</v>
      </c>
      <c r="BG45" s="71">
        <v>30.371766666666673</v>
      </c>
      <c r="BH45" s="71">
        <v>1.9820451626931808</v>
      </c>
      <c r="BI45" s="71">
        <v>0.61315114159891593</v>
      </c>
      <c r="BJ45" s="71">
        <v>260.75073581813524</v>
      </c>
      <c r="BK45" s="71"/>
      <c r="BL45" s="71">
        <v>293.71769878909402</v>
      </c>
      <c r="BM45" s="71">
        <v>1315.7935716825295</v>
      </c>
      <c r="BN45" s="71">
        <f t="shared" si="5"/>
        <v>168.33053012889113</v>
      </c>
      <c r="BO45" s="71">
        <f t="shared" si="0"/>
        <v>118.95357462441643</v>
      </c>
      <c r="BP45" s="72">
        <f t="shared" si="1"/>
        <v>8.6609686609686669</v>
      </c>
      <c r="BQ45" s="72">
        <f t="shared" si="2"/>
        <v>1.8803418803418819</v>
      </c>
      <c r="BR45" s="73">
        <v>3</v>
      </c>
      <c r="BS45" s="72">
        <f t="shared" si="6"/>
        <v>3.4188034188034218</v>
      </c>
      <c r="BT45" s="72">
        <f t="shared" si="9"/>
        <v>12.25</v>
      </c>
      <c r="BU45" s="72">
        <f t="shared" si="10"/>
        <v>13.960113960113972</v>
      </c>
      <c r="BV45" s="71">
        <f t="shared" si="7"/>
        <v>183.68628208673505</v>
      </c>
      <c r="BW45" s="71">
        <f t="shared" si="3"/>
        <v>470.97038684004258</v>
      </c>
      <c r="BX45" s="71">
        <f t="shared" si="4"/>
        <v>1786.763958522572</v>
      </c>
      <c r="BY45" s="71">
        <f t="shared" si="8"/>
        <v>21441.167502270866</v>
      </c>
      <c r="BZ45" s="49">
        <f>VLOOKUP($C45,[1]PARAMETROS!$A:$I,7,0)</f>
        <v>43101</v>
      </c>
      <c r="CA45" s="74"/>
      <c r="CB45" s="74"/>
    </row>
    <row r="46" spans="1:80" s="75" customFormat="1">
      <c r="A46" s="43" t="s">
        <v>470</v>
      </c>
      <c r="B46" s="43" t="s">
        <v>2</v>
      </c>
      <c r="C46" s="43" t="s">
        <v>471</v>
      </c>
      <c r="D46" s="43" t="s">
        <v>472</v>
      </c>
      <c r="E46" s="44" t="s">
        <v>403</v>
      </c>
      <c r="F46" s="44" t="s">
        <v>63</v>
      </c>
      <c r="G46" s="44">
        <v>1</v>
      </c>
      <c r="H46" s="71">
        <v>260.39999999999998</v>
      </c>
      <c r="I46" s="71">
        <v>260.39999999999998</v>
      </c>
      <c r="J46" s="71"/>
      <c r="K46" s="71"/>
      <c r="L46" s="71"/>
      <c r="M46" s="71"/>
      <c r="N46" s="71"/>
      <c r="O46" s="71"/>
      <c r="P46" s="71">
        <v>8.5221818181818172</v>
      </c>
      <c r="Q46" s="71">
        <v>268.9221818181818</v>
      </c>
      <c r="R46" s="71">
        <v>53.78443636363636</v>
      </c>
      <c r="S46" s="71">
        <v>4.0338327272727268</v>
      </c>
      <c r="T46" s="71">
        <v>2.6892218181818182</v>
      </c>
      <c r="U46" s="71">
        <v>0.53784436363636356</v>
      </c>
      <c r="V46" s="71">
        <v>6.723054545454545</v>
      </c>
      <c r="W46" s="71">
        <v>21.513774545454545</v>
      </c>
      <c r="X46" s="71">
        <v>8.0676654545454536</v>
      </c>
      <c r="Y46" s="71">
        <v>1.6135330909090908</v>
      </c>
      <c r="Z46" s="71">
        <v>98.96336290909089</v>
      </c>
      <c r="AA46" s="71">
        <v>22.410181818181815</v>
      </c>
      <c r="AB46" s="71">
        <v>29.877254399999998</v>
      </c>
      <c r="AC46" s="71">
        <v>19.241776528290913</v>
      </c>
      <c r="AD46" s="71">
        <v>71.529212746472723</v>
      </c>
      <c r="AE46" s="71">
        <v>146.376</v>
      </c>
      <c r="AF46" s="71">
        <v>397</v>
      </c>
      <c r="AG46" s="71">
        <v>0</v>
      </c>
      <c r="AH46" s="71">
        <v>0</v>
      </c>
      <c r="AI46" s="71">
        <v>0</v>
      </c>
      <c r="AJ46" s="71">
        <v>0</v>
      </c>
      <c r="AK46" s="71">
        <v>4.72</v>
      </c>
      <c r="AL46" s="71">
        <v>0</v>
      </c>
      <c r="AM46" s="71">
        <v>548.096</v>
      </c>
      <c r="AN46" s="71">
        <v>718.58857565556355</v>
      </c>
      <c r="AO46" s="71">
        <v>1.349539074074074</v>
      </c>
      <c r="AP46" s="71">
        <v>0.10796312592592593</v>
      </c>
      <c r="AQ46" s="71">
        <v>5.3981562962962963E-2</v>
      </c>
      <c r="AR46" s="71">
        <v>0.94122763636363638</v>
      </c>
      <c r="AS46" s="71">
        <v>0.34637177018181831</v>
      </c>
      <c r="AT46" s="71">
        <v>11.563653818181816</v>
      </c>
      <c r="AU46" s="71">
        <v>0.44820363636363636</v>
      </c>
      <c r="AV46" s="71">
        <v>14.81094062405387</v>
      </c>
      <c r="AW46" s="71">
        <v>3.7350303030303027</v>
      </c>
      <c r="AX46" s="71">
        <v>2.2111379393939394</v>
      </c>
      <c r="AY46" s="71">
        <v>5.6025454545454538E-2</v>
      </c>
      <c r="AZ46" s="71">
        <v>0.89640727272727272</v>
      </c>
      <c r="BA46" s="71">
        <v>0.34860282828282824</v>
      </c>
      <c r="BB46" s="71">
        <v>2.6669709976565659</v>
      </c>
      <c r="BC46" s="71">
        <v>9.9141747956363648</v>
      </c>
      <c r="BD46" s="71"/>
      <c r="BE46" s="71">
        <v>0</v>
      </c>
      <c r="BF46" s="71">
        <v>9.9141747956363648</v>
      </c>
      <c r="BG46" s="71">
        <v>30.371766666666673</v>
      </c>
      <c r="BH46" s="71">
        <v>1.9820451626931808</v>
      </c>
      <c r="BI46" s="71">
        <v>0.61315114159891593</v>
      </c>
      <c r="BJ46" s="71">
        <v>260.75073581813524</v>
      </c>
      <c r="BK46" s="71"/>
      <c r="BL46" s="71">
        <v>293.71769878909402</v>
      </c>
      <c r="BM46" s="71">
        <v>1305.9535716825296</v>
      </c>
      <c r="BN46" s="71">
        <f t="shared" si="5"/>
        <v>168.33053012889113</v>
      </c>
      <c r="BO46" s="71">
        <f t="shared" si="0"/>
        <v>118.95357462441643</v>
      </c>
      <c r="BP46" s="72">
        <f t="shared" si="1"/>
        <v>8.5633802816901436</v>
      </c>
      <c r="BQ46" s="72">
        <f t="shared" si="2"/>
        <v>1.8591549295774654</v>
      </c>
      <c r="BR46" s="73">
        <v>2</v>
      </c>
      <c r="BS46" s="72">
        <f t="shared" si="6"/>
        <v>2.2535211267605644</v>
      </c>
      <c r="BT46" s="72">
        <f t="shared" si="9"/>
        <v>11.25</v>
      </c>
      <c r="BU46" s="72">
        <f t="shared" si="10"/>
        <v>12.676056338028173</v>
      </c>
      <c r="BV46" s="71">
        <f t="shared" si="7"/>
        <v>165.54341049496858</v>
      </c>
      <c r="BW46" s="71">
        <f t="shared" si="3"/>
        <v>452.8275152482762</v>
      </c>
      <c r="BX46" s="71">
        <f t="shared" si="4"/>
        <v>1758.7810869308059</v>
      </c>
      <c r="BY46" s="71">
        <f t="shared" si="8"/>
        <v>21105.373043169671</v>
      </c>
      <c r="BZ46" s="49">
        <f>VLOOKUP($C46,[1]PARAMETROS!$A:$I,7,0)</f>
        <v>43101</v>
      </c>
      <c r="CA46" s="74"/>
      <c r="CB46" s="74"/>
    </row>
    <row r="47" spans="1:80" s="75" customFormat="1">
      <c r="A47" s="43" t="s">
        <v>182</v>
      </c>
      <c r="B47" s="43" t="s">
        <v>0</v>
      </c>
      <c r="C47" s="43" t="s">
        <v>183</v>
      </c>
      <c r="D47" s="43" t="s">
        <v>473</v>
      </c>
      <c r="E47" s="44" t="s">
        <v>403</v>
      </c>
      <c r="F47" s="44" t="s">
        <v>63</v>
      </c>
      <c r="G47" s="44">
        <v>1</v>
      </c>
      <c r="H47" s="71">
        <v>1041.5999999999999</v>
      </c>
      <c r="I47" s="71">
        <v>1041.5999999999999</v>
      </c>
      <c r="J47" s="71"/>
      <c r="K47" s="71"/>
      <c r="L47" s="71"/>
      <c r="M47" s="71"/>
      <c r="N47" s="71"/>
      <c r="O47" s="71"/>
      <c r="P47" s="71">
        <v>34.088727272727269</v>
      </c>
      <c r="Q47" s="71">
        <v>1075.6887272727272</v>
      </c>
      <c r="R47" s="71">
        <v>215.13774545454544</v>
      </c>
      <c r="S47" s="71">
        <v>16.135330909090907</v>
      </c>
      <c r="T47" s="71">
        <v>10.756887272727273</v>
      </c>
      <c r="U47" s="71">
        <v>2.1513774545454543</v>
      </c>
      <c r="V47" s="71">
        <v>26.89221818181818</v>
      </c>
      <c r="W47" s="71">
        <v>86.055098181818181</v>
      </c>
      <c r="X47" s="71">
        <v>32.270661818181814</v>
      </c>
      <c r="Y47" s="71">
        <v>6.4541323636363632</v>
      </c>
      <c r="Z47" s="71">
        <v>395.85345163636356</v>
      </c>
      <c r="AA47" s="71">
        <v>89.640727272727261</v>
      </c>
      <c r="AB47" s="71">
        <v>119.50901759999999</v>
      </c>
      <c r="AC47" s="71">
        <v>76.967106113163652</v>
      </c>
      <c r="AD47" s="71">
        <v>286.11685098589089</v>
      </c>
      <c r="AE47" s="71">
        <v>99.504000000000005</v>
      </c>
      <c r="AF47" s="71">
        <v>397</v>
      </c>
      <c r="AG47" s="71">
        <v>0</v>
      </c>
      <c r="AH47" s="71">
        <v>32.619999999999997</v>
      </c>
      <c r="AI47" s="71">
        <v>0</v>
      </c>
      <c r="AJ47" s="71">
        <v>0</v>
      </c>
      <c r="AK47" s="71">
        <v>4.72</v>
      </c>
      <c r="AL47" s="71">
        <v>0</v>
      </c>
      <c r="AM47" s="71">
        <v>533.84400000000005</v>
      </c>
      <c r="AN47" s="71">
        <v>1215.8143026222544</v>
      </c>
      <c r="AO47" s="71">
        <v>5.3981562962962961</v>
      </c>
      <c r="AP47" s="71">
        <v>0.43185250370370371</v>
      </c>
      <c r="AQ47" s="71">
        <v>0.21592625185185185</v>
      </c>
      <c r="AR47" s="71">
        <v>3.7649105454545455</v>
      </c>
      <c r="AS47" s="71">
        <v>1.3854870807272732</v>
      </c>
      <c r="AT47" s="71">
        <v>46.254615272727264</v>
      </c>
      <c r="AU47" s="71">
        <v>1.7928145454545454</v>
      </c>
      <c r="AV47" s="71">
        <v>59.243762496215481</v>
      </c>
      <c r="AW47" s="71">
        <v>14.940121212121211</v>
      </c>
      <c r="AX47" s="71">
        <v>8.8445517575757577</v>
      </c>
      <c r="AY47" s="71">
        <v>0.22410181818181815</v>
      </c>
      <c r="AZ47" s="71">
        <v>3.5856290909090909</v>
      </c>
      <c r="BA47" s="71">
        <v>1.3944113131313129</v>
      </c>
      <c r="BB47" s="71">
        <v>10.667883990626263</v>
      </c>
      <c r="BC47" s="71">
        <v>39.656699182545459</v>
      </c>
      <c r="BD47" s="71"/>
      <c r="BE47" s="71">
        <v>0</v>
      </c>
      <c r="BF47" s="71">
        <v>39.656699182545459</v>
      </c>
      <c r="BG47" s="71">
        <v>55.485199999999999</v>
      </c>
      <c r="BH47" s="71">
        <v>7.928180650772723</v>
      </c>
      <c r="BI47" s="71">
        <v>2.4526045663956633</v>
      </c>
      <c r="BJ47" s="71">
        <v>1043.0029432725412</v>
      </c>
      <c r="BK47" s="71"/>
      <c r="BL47" s="71">
        <v>1108.8689284897096</v>
      </c>
      <c r="BM47" s="71">
        <v>3499.272420063452</v>
      </c>
      <c r="BN47" s="71">
        <f t="shared" si="5"/>
        <v>168.33053012889113</v>
      </c>
      <c r="BO47" s="71">
        <f t="shared" si="0"/>
        <v>118.95357462441643</v>
      </c>
      <c r="BP47" s="72">
        <f t="shared" si="1"/>
        <v>8.8629737609329435</v>
      </c>
      <c r="BQ47" s="72">
        <f t="shared" si="2"/>
        <v>1.9241982507288626</v>
      </c>
      <c r="BR47" s="73">
        <v>5</v>
      </c>
      <c r="BS47" s="72">
        <f t="shared" si="6"/>
        <v>5.8309037900874632</v>
      </c>
      <c r="BT47" s="72">
        <f t="shared" si="9"/>
        <v>14.25</v>
      </c>
      <c r="BU47" s="72">
        <f t="shared" si="10"/>
        <v>16.618075801749271</v>
      </c>
      <c r="BV47" s="71">
        <f t="shared" si="7"/>
        <v>581.51174327585056</v>
      </c>
      <c r="BW47" s="71">
        <f t="shared" si="3"/>
        <v>868.79584802915815</v>
      </c>
      <c r="BX47" s="71">
        <f t="shared" si="4"/>
        <v>4368.0682680926102</v>
      </c>
      <c r="BY47" s="71">
        <f t="shared" si="8"/>
        <v>52416.819217111319</v>
      </c>
      <c r="BZ47" s="49">
        <f>VLOOKUP($C47,[1]PARAMETROS!$A:$I,7,0)</f>
        <v>43101</v>
      </c>
      <c r="CA47" s="74"/>
      <c r="CB47" s="74"/>
    </row>
    <row r="48" spans="1:80" s="75" customFormat="1">
      <c r="A48" s="43" t="s">
        <v>474</v>
      </c>
      <c r="B48" s="43" t="s">
        <v>2</v>
      </c>
      <c r="C48" s="43" t="s">
        <v>74</v>
      </c>
      <c r="D48" s="43" t="s">
        <v>475</v>
      </c>
      <c r="E48" s="44" t="s">
        <v>403</v>
      </c>
      <c r="F48" s="44" t="s">
        <v>63</v>
      </c>
      <c r="G48" s="44">
        <v>1</v>
      </c>
      <c r="H48" s="71">
        <v>260.39999999999998</v>
      </c>
      <c r="I48" s="71">
        <v>260.39999999999998</v>
      </c>
      <c r="J48" s="71"/>
      <c r="K48" s="71"/>
      <c r="L48" s="71"/>
      <c r="M48" s="71"/>
      <c r="N48" s="71"/>
      <c r="O48" s="71"/>
      <c r="P48" s="71">
        <v>8.5221818181818172</v>
      </c>
      <c r="Q48" s="71">
        <v>268.9221818181818</v>
      </c>
      <c r="R48" s="71">
        <v>53.78443636363636</v>
      </c>
      <c r="S48" s="71">
        <v>4.0338327272727268</v>
      </c>
      <c r="T48" s="71">
        <v>2.6892218181818182</v>
      </c>
      <c r="U48" s="71">
        <v>0.53784436363636356</v>
      </c>
      <c r="V48" s="71">
        <v>6.723054545454545</v>
      </c>
      <c r="W48" s="71">
        <v>21.513774545454545</v>
      </c>
      <c r="X48" s="71">
        <v>8.0676654545454536</v>
      </c>
      <c r="Y48" s="71">
        <v>1.6135330909090908</v>
      </c>
      <c r="Z48" s="71">
        <v>98.96336290909089</v>
      </c>
      <c r="AA48" s="71">
        <v>22.410181818181815</v>
      </c>
      <c r="AB48" s="71">
        <v>29.877254399999998</v>
      </c>
      <c r="AC48" s="71">
        <v>19.241776528290913</v>
      </c>
      <c r="AD48" s="71">
        <v>71.529212746472723</v>
      </c>
      <c r="AE48" s="71">
        <v>146.376</v>
      </c>
      <c r="AF48" s="71">
        <v>0</v>
      </c>
      <c r="AG48" s="71">
        <v>264.83999999999997</v>
      </c>
      <c r="AH48" s="71">
        <v>27.01</v>
      </c>
      <c r="AI48" s="71">
        <v>0</v>
      </c>
      <c r="AJ48" s="71">
        <v>0</v>
      </c>
      <c r="AK48" s="71">
        <v>4.72</v>
      </c>
      <c r="AL48" s="71">
        <v>0</v>
      </c>
      <c r="AM48" s="71">
        <v>442.94600000000003</v>
      </c>
      <c r="AN48" s="71">
        <v>613.43857565556357</v>
      </c>
      <c r="AO48" s="71">
        <v>1.349539074074074</v>
      </c>
      <c r="AP48" s="71">
        <v>0.10796312592592593</v>
      </c>
      <c r="AQ48" s="71">
        <v>5.3981562962962963E-2</v>
      </c>
      <c r="AR48" s="71">
        <v>0.94122763636363638</v>
      </c>
      <c r="AS48" s="71">
        <v>0.34637177018181831</v>
      </c>
      <c r="AT48" s="71">
        <v>11.563653818181816</v>
      </c>
      <c r="AU48" s="71">
        <v>0.44820363636363636</v>
      </c>
      <c r="AV48" s="71">
        <v>14.81094062405387</v>
      </c>
      <c r="AW48" s="71">
        <v>3.7350303030303027</v>
      </c>
      <c r="AX48" s="71">
        <v>2.2111379393939394</v>
      </c>
      <c r="AY48" s="71">
        <v>5.6025454545454538E-2</v>
      </c>
      <c r="AZ48" s="71">
        <v>0.89640727272727272</v>
      </c>
      <c r="BA48" s="71">
        <v>0.34860282828282824</v>
      </c>
      <c r="BB48" s="71">
        <v>2.6669709976565659</v>
      </c>
      <c r="BC48" s="71">
        <v>9.9141747956363648</v>
      </c>
      <c r="BD48" s="71"/>
      <c r="BE48" s="71">
        <v>0</v>
      </c>
      <c r="BF48" s="71">
        <v>9.9141747956363648</v>
      </c>
      <c r="BG48" s="71">
        <v>30.371766666666673</v>
      </c>
      <c r="BH48" s="71">
        <v>1.9820451626931808</v>
      </c>
      <c r="BI48" s="71">
        <v>0.61315114159891593</v>
      </c>
      <c r="BJ48" s="71">
        <v>260.75073581813524</v>
      </c>
      <c r="BK48" s="71"/>
      <c r="BL48" s="71">
        <v>293.71769878909402</v>
      </c>
      <c r="BM48" s="71">
        <v>1200.8035716825298</v>
      </c>
      <c r="BN48" s="71">
        <f t="shared" si="5"/>
        <v>168.33053012889113</v>
      </c>
      <c r="BO48" s="71">
        <f t="shared" si="0"/>
        <v>118.95357462441643</v>
      </c>
      <c r="BP48" s="72">
        <f t="shared" si="1"/>
        <v>8.8629737609329435</v>
      </c>
      <c r="BQ48" s="72">
        <f t="shared" si="2"/>
        <v>1.9241982507288626</v>
      </c>
      <c r="BR48" s="73">
        <v>5</v>
      </c>
      <c r="BS48" s="72">
        <f t="shared" si="6"/>
        <v>5.8309037900874632</v>
      </c>
      <c r="BT48" s="72">
        <f t="shared" si="9"/>
        <v>14.25</v>
      </c>
      <c r="BU48" s="72">
        <f t="shared" si="10"/>
        <v>16.618075801749271</v>
      </c>
      <c r="BV48" s="71">
        <f t="shared" si="7"/>
        <v>199.55044777231541</v>
      </c>
      <c r="BW48" s="71">
        <f t="shared" si="3"/>
        <v>486.83455252562294</v>
      </c>
      <c r="BX48" s="71">
        <f t="shared" si="4"/>
        <v>1687.6381242081527</v>
      </c>
      <c r="BY48" s="71">
        <f t="shared" si="8"/>
        <v>20251.657490497833</v>
      </c>
      <c r="BZ48" s="49">
        <f>VLOOKUP($C48,[1]PARAMETROS!$A:$I,7,0)</f>
        <v>43101</v>
      </c>
      <c r="CA48" s="74"/>
      <c r="CB48" s="74"/>
    </row>
    <row r="49" spans="1:80" s="75" customFormat="1">
      <c r="A49" s="43" t="s">
        <v>186</v>
      </c>
      <c r="B49" s="43" t="s">
        <v>1</v>
      </c>
      <c r="C49" s="43" t="s">
        <v>189</v>
      </c>
      <c r="D49" s="43" t="s">
        <v>476</v>
      </c>
      <c r="E49" s="44" t="s">
        <v>403</v>
      </c>
      <c r="F49" s="44" t="s">
        <v>63</v>
      </c>
      <c r="G49" s="44">
        <v>1</v>
      </c>
      <c r="H49" s="71">
        <v>520.79999999999995</v>
      </c>
      <c r="I49" s="71">
        <v>520.79999999999995</v>
      </c>
      <c r="J49" s="71"/>
      <c r="K49" s="71"/>
      <c r="L49" s="71"/>
      <c r="M49" s="71"/>
      <c r="N49" s="71"/>
      <c r="O49" s="71"/>
      <c r="P49" s="71">
        <v>17.044363636363634</v>
      </c>
      <c r="Q49" s="71">
        <v>537.8443636363636</v>
      </c>
      <c r="R49" s="71">
        <v>107.56887272727272</v>
      </c>
      <c r="S49" s="71">
        <v>8.0676654545454536</v>
      </c>
      <c r="T49" s="71">
        <v>5.3784436363636363</v>
      </c>
      <c r="U49" s="71">
        <v>1.0756887272727271</v>
      </c>
      <c r="V49" s="71">
        <v>13.44610909090909</v>
      </c>
      <c r="W49" s="71">
        <v>43.027549090909091</v>
      </c>
      <c r="X49" s="71">
        <v>16.135330909090907</v>
      </c>
      <c r="Y49" s="71">
        <v>3.2270661818181816</v>
      </c>
      <c r="Z49" s="71">
        <v>197.92672581818178</v>
      </c>
      <c r="AA49" s="71">
        <v>44.820363636363631</v>
      </c>
      <c r="AB49" s="71">
        <v>59.754508799999996</v>
      </c>
      <c r="AC49" s="71">
        <v>38.483553056581826</v>
      </c>
      <c r="AD49" s="71">
        <v>143.05842549294545</v>
      </c>
      <c r="AE49" s="71">
        <v>130.75200000000001</v>
      </c>
      <c r="AF49" s="71">
        <v>397</v>
      </c>
      <c r="AG49" s="71">
        <v>0</v>
      </c>
      <c r="AH49" s="71">
        <v>0</v>
      </c>
      <c r="AI49" s="71">
        <v>0</v>
      </c>
      <c r="AJ49" s="71">
        <v>0</v>
      </c>
      <c r="AK49" s="71">
        <v>4.72</v>
      </c>
      <c r="AL49" s="71">
        <v>0</v>
      </c>
      <c r="AM49" s="71">
        <v>532.47199999999998</v>
      </c>
      <c r="AN49" s="71">
        <v>873.45715131112718</v>
      </c>
      <c r="AO49" s="71">
        <v>2.6990781481481481</v>
      </c>
      <c r="AP49" s="71">
        <v>0.21592625185185185</v>
      </c>
      <c r="AQ49" s="71">
        <v>0.10796312592592593</v>
      </c>
      <c r="AR49" s="71">
        <v>1.8824552727272728</v>
      </c>
      <c r="AS49" s="71">
        <v>0.69274354036363661</v>
      </c>
      <c r="AT49" s="71">
        <v>23.127307636363632</v>
      </c>
      <c r="AU49" s="71">
        <v>0.89640727272727272</v>
      </c>
      <c r="AV49" s="71">
        <v>29.621881248107741</v>
      </c>
      <c r="AW49" s="71">
        <v>7.4700606060606054</v>
      </c>
      <c r="AX49" s="71">
        <v>4.4222758787878789</v>
      </c>
      <c r="AY49" s="71">
        <v>0.11205090909090908</v>
      </c>
      <c r="AZ49" s="71">
        <v>1.7928145454545454</v>
      </c>
      <c r="BA49" s="71">
        <v>0.69720565656565647</v>
      </c>
      <c r="BB49" s="71">
        <v>5.3339419953131317</v>
      </c>
      <c r="BC49" s="71">
        <v>19.82834959127273</v>
      </c>
      <c r="BD49" s="71"/>
      <c r="BE49" s="71">
        <v>0</v>
      </c>
      <c r="BF49" s="71">
        <v>19.82834959127273</v>
      </c>
      <c r="BG49" s="71">
        <v>30.371766666666673</v>
      </c>
      <c r="BH49" s="71">
        <v>3.9640903253863615</v>
      </c>
      <c r="BI49" s="71">
        <v>1.2263022831978319</v>
      </c>
      <c r="BJ49" s="71">
        <v>521.50147163627059</v>
      </c>
      <c r="BK49" s="71"/>
      <c r="BL49" s="71">
        <v>557.0636309115215</v>
      </c>
      <c r="BM49" s="71">
        <v>2017.8153766983928</v>
      </c>
      <c r="BN49" s="71">
        <f t="shared" si="5"/>
        <v>168.33053012889113</v>
      </c>
      <c r="BO49" s="71">
        <f t="shared" si="0"/>
        <v>118.95357462441643</v>
      </c>
      <c r="BP49" s="72">
        <f t="shared" si="1"/>
        <v>8.6609686609686669</v>
      </c>
      <c r="BQ49" s="72">
        <f t="shared" si="2"/>
        <v>1.8803418803418819</v>
      </c>
      <c r="BR49" s="73">
        <v>3</v>
      </c>
      <c r="BS49" s="72">
        <f t="shared" si="6"/>
        <v>3.4188034188034218</v>
      </c>
      <c r="BT49" s="72">
        <f t="shared" si="9"/>
        <v>12.25</v>
      </c>
      <c r="BU49" s="72">
        <f t="shared" si="10"/>
        <v>13.960113960113972</v>
      </c>
      <c r="BV49" s="71">
        <f t="shared" si="7"/>
        <v>281.6893260917987</v>
      </c>
      <c r="BW49" s="71">
        <f t="shared" si="3"/>
        <v>568.97343084510624</v>
      </c>
      <c r="BX49" s="71">
        <f t="shared" si="4"/>
        <v>2586.7888075434989</v>
      </c>
      <c r="BY49" s="71">
        <f t="shared" si="8"/>
        <v>31041.465690521989</v>
      </c>
      <c r="BZ49" s="49">
        <f>VLOOKUP($C49,[1]PARAMETROS!$A:$I,7,0)</f>
        <v>43101</v>
      </c>
      <c r="CA49" s="74"/>
      <c r="CB49" s="74"/>
    </row>
    <row r="50" spans="1:80" s="75" customFormat="1">
      <c r="A50" s="43" t="s">
        <v>186</v>
      </c>
      <c r="B50" s="43" t="s">
        <v>0</v>
      </c>
      <c r="C50" s="43" t="s">
        <v>189</v>
      </c>
      <c r="D50" s="43" t="s">
        <v>477</v>
      </c>
      <c r="E50" s="44" t="s">
        <v>403</v>
      </c>
      <c r="F50" s="44" t="s">
        <v>63</v>
      </c>
      <c r="G50" s="44">
        <v>1</v>
      </c>
      <c r="H50" s="71">
        <v>1041.5999999999999</v>
      </c>
      <c r="I50" s="71">
        <v>1041.5999999999999</v>
      </c>
      <c r="J50" s="71"/>
      <c r="K50" s="71"/>
      <c r="L50" s="71"/>
      <c r="M50" s="71"/>
      <c r="N50" s="71"/>
      <c r="O50" s="71"/>
      <c r="P50" s="71">
        <v>34.088727272727269</v>
      </c>
      <c r="Q50" s="71">
        <v>1075.6887272727272</v>
      </c>
      <c r="R50" s="71">
        <v>215.13774545454544</v>
      </c>
      <c r="S50" s="71">
        <v>16.135330909090907</v>
      </c>
      <c r="T50" s="71">
        <v>10.756887272727273</v>
      </c>
      <c r="U50" s="71">
        <v>2.1513774545454543</v>
      </c>
      <c r="V50" s="71">
        <v>26.89221818181818</v>
      </c>
      <c r="W50" s="71">
        <v>86.055098181818181</v>
      </c>
      <c r="X50" s="71">
        <v>32.270661818181814</v>
      </c>
      <c r="Y50" s="71">
        <v>6.4541323636363632</v>
      </c>
      <c r="Z50" s="71">
        <v>395.85345163636356</v>
      </c>
      <c r="AA50" s="71">
        <v>89.640727272727261</v>
      </c>
      <c r="AB50" s="71">
        <v>119.50901759999999</v>
      </c>
      <c r="AC50" s="71">
        <v>76.967106113163652</v>
      </c>
      <c r="AD50" s="71">
        <v>286.11685098589089</v>
      </c>
      <c r="AE50" s="71">
        <v>99.504000000000005</v>
      </c>
      <c r="AF50" s="71">
        <v>397</v>
      </c>
      <c r="AG50" s="71">
        <v>0</v>
      </c>
      <c r="AH50" s="71">
        <v>0</v>
      </c>
      <c r="AI50" s="71">
        <v>0</v>
      </c>
      <c r="AJ50" s="71">
        <v>0</v>
      </c>
      <c r="AK50" s="71">
        <v>4.72</v>
      </c>
      <c r="AL50" s="71">
        <v>0</v>
      </c>
      <c r="AM50" s="71">
        <v>501.22400000000005</v>
      </c>
      <c r="AN50" s="71">
        <v>1183.1943026222546</v>
      </c>
      <c r="AO50" s="71">
        <v>5.3981562962962961</v>
      </c>
      <c r="AP50" s="71">
        <v>0.43185250370370371</v>
      </c>
      <c r="AQ50" s="71">
        <v>0.21592625185185185</v>
      </c>
      <c r="AR50" s="71">
        <v>3.7649105454545455</v>
      </c>
      <c r="AS50" s="71">
        <v>1.3854870807272732</v>
      </c>
      <c r="AT50" s="71">
        <v>46.254615272727264</v>
      </c>
      <c r="AU50" s="71">
        <v>1.7928145454545454</v>
      </c>
      <c r="AV50" s="71">
        <v>59.243762496215481</v>
      </c>
      <c r="AW50" s="71">
        <v>14.940121212121211</v>
      </c>
      <c r="AX50" s="71">
        <v>8.8445517575757577</v>
      </c>
      <c r="AY50" s="71">
        <v>0.22410181818181815</v>
      </c>
      <c r="AZ50" s="71">
        <v>3.5856290909090909</v>
      </c>
      <c r="BA50" s="71">
        <v>1.3944113131313129</v>
      </c>
      <c r="BB50" s="71">
        <v>10.667883990626263</v>
      </c>
      <c r="BC50" s="71">
        <v>39.656699182545459</v>
      </c>
      <c r="BD50" s="71"/>
      <c r="BE50" s="71">
        <v>0</v>
      </c>
      <c r="BF50" s="71">
        <v>39.656699182545459</v>
      </c>
      <c r="BG50" s="71">
        <v>55.485199999999999</v>
      </c>
      <c r="BH50" s="71">
        <v>7.928180650772723</v>
      </c>
      <c r="BI50" s="71">
        <v>2.4526045663956633</v>
      </c>
      <c r="BJ50" s="71">
        <v>1043.0029432725412</v>
      </c>
      <c r="BK50" s="71"/>
      <c r="BL50" s="71">
        <v>1108.8689284897096</v>
      </c>
      <c r="BM50" s="71">
        <v>3466.6524200634522</v>
      </c>
      <c r="BN50" s="71">
        <f t="shared" si="5"/>
        <v>168.33053012889113</v>
      </c>
      <c r="BO50" s="71">
        <f t="shared" si="0"/>
        <v>118.95357462441643</v>
      </c>
      <c r="BP50" s="72">
        <f t="shared" si="1"/>
        <v>8.6609686609686669</v>
      </c>
      <c r="BQ50" s="72">
        <f t="shared" si="2"/>
        <v>1.8803418803418819</v>
      </c>
      <c r="BR50" s="73">
        <v>3</v>
      </c>
      <c r="BS50" s="72">
        <f t="shared" si="6"/>
        <v>3.4188034188034218</v>
      </c>
      <c r="BT50" s="72">
        <f t="shared" si="9"/>
        <v>12.25</v>
      </c>
      <c r="BU50" s="72">
        <f t="shared" si="10"/>
        <v>13.960113960113972</v>
      </c>
      <c r="BV50" s="71">
        <f t="shared" si="7"/>
        <v>483.94862844190686</v>
      </c>
      <c r="BW50" s="71">
        <f t="shared" si="3"/>
        <v>771.23273319521445</v>
      </c>
      <c r="BX50" s="71">
        <f t="shared" si="4"/>
        <v>4237.8851532586668</v>
      </c>
      <c r="BY50" s="71">
        <f t="shared" si="8"/>
        <v>50854.621839104002</v>
      </c>
      <c r="BZ50" s="49">
        <f>VLOOKUP($C50,[1]PARAMETROS!$A:$I,7,0)</f>
        <v>43101</v>
      </c>
      <c r="CA50" s="74"/>
      <c r="CB50" s="74"/>
    </row>
    <row r="51" spans="1:80" s="75" customFormat="1">
      <c r="A51" s="43" t="s">
        <v>193</v>
      </c>
      <c r="B51" s="43" t="s">
        <v>2</v>
      </c>
      <c r="C51" s="43" t="s">
        <v>67</v>
      </c>
      <c r="D51" s="43" t="s">
        <v>478</v>
      </c>
      <c r="E51" s="44" t="s">
        <v>403</v>
      </c>
      <c r="F51" s="44" t="s">
        <v>63</v>
      </c>
      <c r="G51" s="44">
        <v>1</v>
      </c>
      <c r="H51" s="71">
        <v>260.39999999999998</v>
      </c>
      <c r="I51" s="71">
        <v>260.39999999999998</v>
      </c>
      <c r="J51" s="71"/>
      <c r="K51" s="71"/>
      <c r="L51" s="71"/>
      <c r="M51" s="71"/>
      <c r="N51" s="71"/>
      <c r="O51" s="71"/>
      <c r="P51" s="71">
        <v>8.5221818181818172</v>
      </c>
      <c r="Q51" s="71">
        <v>268.9221818181818</v>
      </c>
      <c r="R51" s="71">
        <v>53.78443636363636</v>
      </c>
      <c r="S51" s="71">
        <v>4.0338327272727268</v>
      </c>
      <c r="T51" s="71">
        <v>2.6892218181818182</v>
      </c>
      <c r="U51" s="71">
        <v>0.53784436363636356</v>
      </c>
      <c r="V51" s="71">
        <v>6.723054545454545</v>
      </c>
      <c r="W51" s="71">
        <v>21.513774545454545</v>
      </c>
      <c r="X51" s="71">
        <v>8.0676654545454536</v>
      </c>
      <c r="Y51" s="71">
        <v>1.6135330909090908</v>
      </c>
      <c r="Z51" s="71">
        <v>98.96336290909089</v>
      </c>
      <c r="AA51" s="71">
        <v>22.410181818181815</v>
      </c>
      <c r="AB51" s="71">
        <v>29.877254399999998</v>
      </c>
      <c r="AC51" s="71">
        <v>19.241776528290913</v>
      </c>
      <c r="AD51" s="71">
        <v>71.529212746472723</v>
      </c>
      <c r="AE51" s="71">
        <v>146.376</v>
      </c>
      <c r="AF51" s="71">
        <v>397</v>
      </c>
      <c r="AG51" s="71">
        <v>0</v>
      </c>
      <c r="AH51" s="71">
        <v>0</v>
      </c>
      <c r="AI51" s="71">
        <v>9.84</v>
      </c>
      <c r="AJ51" s="71">
        <v>0</v>
      </c>
      <c r="AK51" s="71">
        <v>4.72</v>
      </c>
      <c r="AL51" s="71">
        <v>0</v>
      </c>
      <c r="AM51" s="71">
        <v>557.93600000000004</v>
      </c>
      <c r="AN51" s="71">
        <v>728.42857565556358</v>
      </c>
      <c r="AO51" s="71">
        <v>1.349539074074074</v>
      </c>
      <c r="AP51" s="71">
        <v>0.10796312592592593</v>
      </c>
      <c r="AQ51" s="71">
        <v>5.3981562962962963E-2</v>
      </c>
      <c r="AR51" s="71">
        <v>0.94122763636363638</v>
      </c>
      <c r="AS51" s="71">
        <v>0.34637177018181831</v>
      </c>
      <c r="AT51" s="71">
        <v>11.563653818181816</v>
      </c>
      <c r="AU51" s="71">
        <v>0.44820363636363636</v>
      </c>
      <c r="AV51" s="71">
        <v>14.81094062405387</v>
      </c>
      <c r="AW51" s="71">
        <v>3.7350303030303027</v>
      </c>
      <c r="AX51" s="71">
        <v>2.2111379393939394</v>
      </c>
      <c r="AY51" s="71">
        <v>5.6025454545454538E-2</v>
      </c>
      <c r="AZ51" s="71">
        <v>0.89640727272727272</v>
      </c>
      <c r="BA51" s="71">
        <v>0.34860282828282824</v>
      </c>
      <c r="BB51" s="71">
        <v>2.6669709976565659</v>
      </c>
      <c r="BC51" s="71">
        <v>9.9141747956363648</v>
      </c>
      <c r="BD51" s="71"/>
      <c r="BE51" s="71">
        <v>0</v>
      </c>
      <c r="BF51" s="71">
        <v>9.9141747956363648</v>
      </c>
      <c r="BG51" s="71">
        <v>30.371766666666673</v>
      </c>
      <c r="BH51" s="71">
        <v>1.9820451626931808</v>
      </c>
      <c r="BI51" s="71">
        <v>0.61315114159891593</v>
      </c>
      <c r="BJ51" s="71">
        <v>260.75073581813524</v>
      </c>
      <c r="BK51" s="71"/>
      <c r="BL51" s="71">
        <v>293.71769878909402</v>
      </c>
      <c r="BM51" s="71">
        <v>1315.7935716825295</v>
      </c>
      <c r="BN51" s="71">
        <f t="shared" si="5"/>
        <v>168.33053012889113</v>
      </c>
      <c r="BO51" s="71">
        <f t="shared" si="0"/>
        <v>118.95357462441643</v>
      </c>
      <c r="BP51" s="72">
        <f t="shared" si="1"/>
        <v>8.6609686609686669</v>
      </c>
      <c r="BQ51" s="72">
        <f t="shared" si="2"/>
        <v>1.8803418803418819</v>
      </c>
      <c r="BR51" s="73">
        <v>3</v>
      </c>
      <c r="BS51" s="72">
        <f t="shared" si="6"/>
        <v>3.4188034188034218</v>
      </c>
      <c r="BT51" s="72">
        <f t="shared" si="9"/>
        <v>12.25</v>
      </c>
      <c r="BU51" s="72">
        <f t="shared" si="10"/>
        <v>13.960113960113972</v>
      </c>
      <c r="BV51" s="71">
        <f t="shared" si="7"/>
        <v>183.68628208673505</v>
      </c>
      <c r="BW51" s="71">
        <f t="shared" si="3"/>
        <v>470.97038684004258</v>
      </c>
      <c r="BX51" s="71">
        <f t="shared" si="4"/>
        <v>1786.763958522572</v>
      </c>
      <c r="BY51" s="71">
        <f t="shared" si="8"/>
        <v>21441.167502270866</v>
      </c>
      <c r="BZ51" s="49">
        <f>VLOOKUP($C51,[1]PARAMETROS!$A:$I,7,0)</f>
        <v>43101</v>
      </c>
      <c r="CA51" s="74"/>
      <c r="CB51" s="74"/>
    </row>
    <row r="52" spans="1:80" s="75" customFormat="1">
      <c r="A52" s="43" t="s">
        <v>195</v>
      </c>
      <c r="B52" s="43" t="s">
        <v>0</v>
      </c>
      <c r="C52" s="43" t="s">
        <v>161</v>
      </c>
      <c r="D52" s="43" t="s">
        <v>479</v>
      </c>
      <c r="E52" s="44" t="s">
        <v>403</v>
      </c>
      <c r="F52" s="44" t="s">
        <v>63</v>
      </c>
      <c r="G52" s="44">
        <v>5</v>
      </c>
      <c r="H52" s="71">
        <v>1076.08</v>
      </c>
      <c r="I52" s="71">
        <v>5380.4</v>
      </c>
      <c r="J52" s="71"/>
      <c r="K52" s="71"/>
      <c r="L52" s="71"/>
      <c r="M52" s="71"/>
      <c r="N52" s="71"/>
      <c r="O52" s="71"/>
      <c r="P52" s="71">
        <v>176.08581818181818</v>
      </c>
      <c r="Q52" s="71">
        <v>5556.4858181818181</v>
      </c>
      <c r="R52" s="71">
        <v>1111.2971636363636</v>
      </c>
      <c r="S52" s="71">
        <v>83.347287272727272</v>
      </c>
      <c r="T52" s="71">
        <v>55.564858181818181</v>
      </c>
      <c r="U52" s="71">
        <v>11.112971636363637</v>
      </c>
      <c r="V52" s="71">
        <v>138.91214545454545</v>
      </c>
      <c r="W52" s="71">
        <v>444.51886545454545</v>
      </c>
      <c r="X52" s="71">
        <v>166.69457454545454</v>
      </c>
      <c r="Y52" s="71">
        <v>33.33891490909091</v>
      </c>
      <c r="Z52" s="71">
        <v>2044.786781090909</v>
      </c>
      <c r="AA52" s="71">
        <v>463.04048484848482</v>
      </c>
      <c r="AB52" s="71">
        <v>617.32557440000005</v>
      </c>
      <c r="AC52" s="71">
        <v>397.57470980344254</v>
      </c>
      <c r="AD52" s="71">
        <v>1477.9407690519274</v>
      </c>
      <c r="AE52" s="71">
        <v>487.17600000000004</v>
      </c>
      <c r="AF52" s="71">
        <v>1985</v>
      </c>
      <c r="AG52" s="71">
        <v>0</v>
      </c>
      <c r="AH52" s="71">
        <v>242.89999999999998</v>
      </c>
      <c r="AI52" s="71">
        <v>0</v>
      </c>
      <c r="AJ52" s="71">
        <v>0</v>
      </c>
      <c r="AK52" s="71">
        <v>23.599999999999998</v>
      </c>
      <c r="AL52" s="71">
        <v>0</v>
      </c>
      <c r="AM52" s="71">
        <v>2738.6759999999999</v>
      </c>
      <c r="AN52" s="71">
        <v>6261.4035501428361</v>
      </c>
      <c r="AO52" s="71">
        <v>27.884255123456793</v>
      </c>
      <c r="AP52" s="71">
        <v>2.2307404098765433</v>
      </c>
      <c r="AQ52" s="71">
        <v>1.1153702049382717</v>
      </c>
      <c r="AR52" s="71">
        <v>19.447700363636365</v>
      </c>
      <c r="AS52" s="71">
        <v>7.156753733818185</v>
      </c>
      <c r="AT52" s="71">
        <v>238.92889018181816</v>
      </c>
      <c r="AU52" s="71">
        <v>9.260809696969698</v>
      </c>
      <c r="AV52" s="71">
        <v>306.02451971451404</v>
      </c>
      <c r="AW52" s="71">
        <v>77.173414141414142</v>
      </c>
      <c r="AX52" s="71">
        <v>45.686661171717176</v>
      </c>
      <c r="AY52" s="71">
        <v>1.157601212121212</v>
      </c>
      <c r="AZ52" s="71">
        <v>18.521619393939396</v>
      </c>
      <c r="BA52" s="71">
        <v>7.2028519865319867</v>
      </c>
      <c r="BB52" s="71">
        <v>55.105110429306407</v>
      </c>
      <c r="BC52" s="71">
        <v>204.84725833503029</v>
      </c>
      <c r="BD52" s="71"/>
      <c r="BE52" s="71">
        <v>0</v>
      </c>
      <c r="BF52" s="71">
        <v>204.84725833503029</v>
      </c>
      <c r="BG52" s="71">
        <v>277.42599999999999</v>
      </c>
      <c r="BH52" s="71">
        <v>39.640903253863613</v>
      </c>
      <c r="BI52" s="71">
        <v>12.263022831978317</v>
      </c>
      <c r="BJ52" s="71">
        <v>5215.0147163627062</v>
      </c>
      <c r="BK52" s="71"/>
      <c r="BL52" s="71">
        <v>5544.3446424485483</v>
      </c>
      <c r="BM52" s="71">
        <v>17873.105788822744</v>
      </c>
      <c r="BN52" s="71">
        <f t="shared" si="5"/>
        <v>841.65265064445566</v>
      </c>
      <c r="BO52" s="71">
        <f t="shared" si="0"/>
        <v>594.76787312208216</v>
      </c>
      <c r="BP52" s="72">
        <f t="shared" si="1"/>
        <v>8.5633802816901436</v>
      </c>
      <c r="BQ52" s="72">
        <f t="shared" si="2"/>
        <v>1.8591549295774654</v>
      </c>
      <c r="BR52" s="73">
        <v>2</v>
      </c>
      <c r="BS52" s="72">
        <f t="shared" si="6"/>
        <v>2.2535211267605644</v>
      </c>
      <c r="BT52" s="72">
        <f t="shared" si="9"/>
        <v>11.25</v>
      </c>
      <c r="BU52" s="72">
        <f t="shared" si="10"/>
        <v>12.676056338028173</v>
      </c>
      <c r="BV52" s="71">
        <f t="shared" si="7"/>
        <v>2265.6049591465458</v>
      </c>
      <c r="BW52" s="71">
        <f t="shared" si="3"/>
        <v>3702.0254829130836</v>
      </c>
      <c r="BX52" s="71">
        <f t="shared" si="4"/>
        <v>21575.131271735827</v>
      </c>
      <c r="BY52" s="71">
        <f t="shared" si="8"/>
        <v>258901.57526082994</v>
      </c>
      <c r="BZ52" s="49">
        <f>VLOOKUP($C52,[1]PARAMETROS!$A:$I,7,0)</f>
        <v>43101</v>
      </c>
      <c r="CA52" s="74"/>
      <c r="CB52" s="74"/>
    </row>
    <row r="53" spans="1:80" s="75" customFormat="1">
      <c r="A53" s="43" t="s">
        <v>480</v>
      </c>
      <c r="B53" s="43" t="s">
        <v>2</v>
      </c>
      <c r="C53" s="43" t="s">
        <v>481</v>
      </c>
      <c r="D53" s="43" t="s">
        <v>482</v>
      </c>
      <c r="E53" s="44" t="s">
        <v>403</v>
      </c>
      <c r="F53" s="44" t="s">
        <v>63</v>
      </c>
      <c r="G53" s="44">
        <v>1</v>
      </c>
      <c r="H53" s="71">
        <v>260.39999999999998</v>
      </c>
      <c r="I53" s="71">
        <v>260.39999999999998</v>
      </c>
      <c r="J53" s="71"/>
      <c r="K53" s="71"/>
      <c r="L53" s="71"/>
      <c r="M53" s="71"/>
      <c r="N53" s="71"/>
      <c r="O53" s="71"/>
      <c r="P53" s="71">
        <v>8.5221818181818172</v>
      </c>
      <c r="Q53" s="71">
        <v>268.9221818181818</v>
      </c>
      <c r="R53" s="71">
        <v>53.78443636363636</v>
      </c>
      <c r="S53" s="71">
        <v>4.0338327272727268</v>
      </c>
      <c r="T53" s="71">
        <v>2.6892218181818182</v>
      </c>
      <c r="U53" s="71">
        <v>0.53784436363636356</v>
      </c>
      <c r="V53" s="71">
        <v>6.723054545454545</v>
      </c>
      <c r="W53" s="71">
        <v>21.513774545454545</v>
      </c>
      <c r="X53" s="71">
        <v>8.0676654545454536</v>
      </c>
      <c r="Y53" s="71">
        <v>1.6135330909090908</v>
      </c>
      <c r="Z53" s="71">
        <v>98.96336290909089</v>
      </c>
      <c r="AA53" s="71">
        <v>22.410181818181815</v>
      </c>
      <c r="AB53" s="71">
        <v>29.877254399999998</v>
      </c>
      <c r="AC53" s="71">
        <v>19.241776528290913</v>
      </c>
      <c r="AD53" s="71">
        <v>71.529212746472723</v>
      </c>
      <c r="AE53" s="71">
        <v>146.376</v>
      </c>
      <c r="AF53" s="71">
        <v>397</v>
      </c>
      <c r="AG53" s="71">
        <v>0</v>
      </c>
      <c r="AH53" s="71">
        <v>0</v>
      </c>
      <c r="AI53" s="71">
        <v>0</v>
      </c>
      <c r="AJ53" s="71">
        <v>0</v>
      </c>
      <c r="AK53" s="71">
        <v>4.72</v>
      </c>
      <c r="AL53" s="71">
        <v>0</v>
      </c>
      <c r="AM53" s="71">
        <v>548.096</v>
      </c>
      <c r="AN53" s="71">
        <v>718.58857565556355</v>
      </c>
      <c r="AO53" s="71">
        <v>1.349539074074074</v>
      </c>
      <c r="AP53" s="71">
        <v>0.10796312592592593</v>
      </c>
      <c r="AQ53" s="71">
        <v>5.3981562962962963E-2</v>
      </c>
      <c r="AR53" s="71">
        <v>0.94122763636363638</v>
      </c>
      <c r="AS53" s="71">
        <v>0.34637177018181831</v>
      </c>
      <c r="AT53" s="71">
        <v>11.563653818181816</v>
      </c>
      <c r="AU53" s="71">
        <v>0.44820363636363636</v>
      </c>
      <c r="AV53" s="71">
        <v>14.81094062405387</v>
      </c>
      <c r="AW53" s="71">
        <v>3.7350303030303027</v>
      </c>
      <c r="AX53" s="71">
        <v>2.2111379393939394</v>
      </c>
      <c r="AY53" s="71">
        <v>5.6025454545454538E-2</v>
      </c>
      <c r="AZ53" s="71">
        <v>0.89640727272727272</v>
      </c>
      <c r="BA53" s="71">
        <v>0.34860282828282824</v>
      </c>
      <c r="BB53" s="71">
        <v>2.6669709976565659</v>
      </c>
      <c r="BC53" s="71">
        <v>9.9141747956363648</v>
      </c>
      <c r="BD53" s="71"/>
      <c r="BE53" s="71">
        <v>0</v>
      </c>
      <c r="BF53" s="71">
        <v>9.9141747956363648</v>
      </c>
      <c r="BG53" s="71">
        <v>30.371766666666673</v>
      </c>
      <c r="BH53" s="71">
        <v>1.9820451626931808</v>
      </c>
      <c r="BI53" s="71">
        <v>0.61315114159891593</v>
      </c>
      <c r="BJ53" s="71">
        <v>260.75073581813524</v>
      </c>
      <c r="BK53" s="71"/>
      <c r="BL53" s="71">
        <v>293.71769878909402</v>
      </c>
      <c r="BM53" s="71">
        <v>1305.9535716825296</v>
      </c>
      <c r="BN53" s="71">
        <f t="shared" si="5"/>
        <v>168.33053012889113</v>
      </c>
      <c r="BO53" s="71">
        <f t="shared" si="0"/>
        <v>118.95357462441643</v>
      </c>
      <c r="BP53" s="72">
        <f t="shared" si="1"/>
        <v>8.6609686609686669</v>
      </c>
      <c r="BQ53" s="72">
        <f t="shared" si="2"/>
        <v>1.8803418803418819</v>
      </c>
      <c r="BR53" s="73">
        <v>3</v>
      </c>
      <c r="BS53" s="72">
        <f t="shared" si="6"/>
        <v>3.4188034188034218</v>
      </c>
      <c r="BT53" s="72">
        <f t="shared" si="9"/>
        <v>12.25</v>
      </c>
      <c r="BU53" s="72">
        <f t="shared" si="10"/>
        <v>13.960113960113972</v>
      </c>
      <c r="BV53" s="71">
        <f t="shared" si="7"/>
        <v>182.31260687305985</v>
      </c>
      <c r="BW53" s="71">
        <f t="shared" si="3"/>
        <v>469.59671162636744</v>
      </c>
      <c r="BX53" s="71">
        <f t="shared" si="4"/>
        <v>1775.5502833088972</v>
      </c>
      <c r="BY53" s="71">
        <f t="shared" si="8"/>
        <v>21306.603399706764</v>
      </c>
      <c r="BZ53" s="49">
        <f>VLOOKUP($C53,[1]PARAMETROS!$A:$I,7,0)</f>
        <v>43101</v>
      </c>
      <c r="CA53" s="74"/>
      <c r="CB53" s="74"/>
    </row>
    <row r="54" spans="1:80" s="75" customFormat="1">
      <c r="A54" s="43" t="s">
        <v>483</v>
      </c>
      <c r="B54" s="43" t="s">
        <v>2</v>
      </c>
      <c r="C54" s="43" t="s">
        <v>74</v>
      </c>
      <c r="D54" s="43" t="s">
        <v>484</v>
      </c>
      <c r="E54" s="44" t="s">
        <v>403</v>
      </c>
      <c r="F54" s="44" t="s">
        <v>63</v>
      </c>
      <c r="G54" s="44">
        <v>1</v>
      </c>
      <c r="H54" s="71">
        <v>260.39999999999998</v>
      </c>
      <c r="I54" s="71">
        <v>260.39999999999998</v>
      </c>
      <c r="J54" s="71"/>
      <c r="K54" s="71"/>
      <c r="L54" s="71"/>
      <c r="M54" s="71"/>
      <c r="N54" s="71"/>
      <c r="O54" s="71"/>
      <c r="P54" s="71">
        <v>8.5221818181818172</v>
      </c>
      <c r="Q54" s="71">
        <v>268.9221818181818</v>
      </c>
      <c r="R54" s="71">
        <v>53.78443636363636</v>
      </c>
      <c r="S54" s="71">
        <v>4.0338327272727268</v>
      </c>
      <c r="T54" s="71">
        <v>2.6892218181818182</v>
      </c>
      <c r="U54" s="71">
        <v>0.53784436363636356</v>
      </c>
      <c r="V54" s="71">
        <v>6.723054545454545</v>
      </c>
      <c r="W54" s="71">
        <v>21.513774545454545</v>
      </c>
      <c r="X54" s="71">
        <v>8.0676654545454536</v>
      </c>
      <c r="Y54" s="71">
        <v>1.6135330909090908</v>
      </c>
      <c r="Z54" s="71">
        <v>98.96336290909089</v>
      </c>
      <c r="AA54" s="71">
        <v>22.410181818181815</v>
      </c>
      <c r="AB54" s="71">
        <v>29.877254399999998</v>
      </c>
      <c r="AC54" s="71">
        <v>19.241776528290913</v>
      </c>
      <c r="AD54" s="71">
        <v>71.529212746472723</v>
      </c>
      <c r="AE54" s="71">
        <v>146.376</v>
      </c>
      <c r="AF54" s="71">
        <v>0</v>
      </c>
      <c r="AG54" s="71">
        <v>264.83999999999997</v>
      </c>
      <c r="AH54" s="71">
        <v>27.01</v>
      </c>
      <c r="AI54" s="71">
        <v>0</v>
      </c>
      <c r="AJ54" s="71">
        <v>0</v>
      </c>
      <c r="AK54" s="71">
        <v>4.72</v>
      </c>
      <c r="AL54" s="71">
        <v>0</v>
      </c>
      <c r="AM54" s="71">
        <v>442.94600000000003</v>
      </c>
      <c r="AN54" s="71">
        <v>613.43857565556357</v>
      </c>
      <c r="AO54" s="71">
        <v>1.349539074074074</v>
      </c>
      <c r="AP54" s="71">
        <v>0.10796312592592593</v>
      </c>
      <c r="AQ54" s="71">
        <v>5.3981562962962963E-2</v>
      </c>
      <c r="AR54" s="71">
        <v>0.94122763636363638</v>
      </c>
      <c r="AS54" s="71">
        <v>0.34637177018181831</v>
      </c>
      <c r="AT54" s="71">
        <v>11.563653818181816</v>
      </c>
      <c r="AU54" s="71">
        <v>0.44820363636363636</v>
      </c>
      <c r="AV54" s="71">
        <v>14.81094062405387</v>
      </c>
      <c r="AW54" s="71">
        <v>3.7350303030303027</v>
      </c>
      <c r="AX54" s="71">
        <v>2.2111379393939394</v>
      </c>
      <c r="AY54" s="71">
        <v>5.6025454545454538E-2</v>
      </c>
      <c r="AZ54" s="71">
        <v>0.89640727272727272</v>
      </c>
      <c r="BA54" s="71">
        <v>0.34860282828282824</v>
      </c>
      <c r="BB54" s="71">
        <v>2.6669709976565659</v>
      </c>
      <c r="BC54" s="71">
        <v>9.9141747956363648</v>
      </c>
      <c r="BD54" s="71"/>
      <c r="BE54" s="71">
        <v>0</v>
      </c>
      <c r="BF54" s="71">
        <v>9.9141747956363648</v>
      </c>
      <c r="BG54" s="71">
        <v>30.371766666666673</v>
      </c>
      <c r="BH54" s="71">
        <v>1.9820451626931808</v>
      </c>
      <c r="BI54" s="71">
        <v>0.61315114159891593</v>
      </c>
      <c r="BJ54" s="71">
        <v>260.75073581813524</v>
      </c>
      <c r="BK54" s="71"/>
      <c r="BL54" s="71">
        <v>293.71769878909402</v>
      </c>
      <c r="BM54" s="71">
        <v>1200.8035716825298</v>
      </c>
      <c r="BN54" s="71">
        <f t="shared" si="5"/>
        <v>168.33053012889113</v>
      </c>
      <c r="BO54" s="71">
        <f t="shared" si="0"/>
        <v>118.95357462441643</v>
      </c>
      <c r="BP54" s="72">
        <f t="shared" si="1"/>
        <v>8.8629737609329435</v>
      </c>
      <c r="BQ54" s="72">
        <f t="shared" si="2"/>
        <v>1.9241982507288626</v>
      </c>
      <c r="BR54" s="73">
        <v>5</v>
      </c>
      <c r="BS54" s="72">
        <f t="shared" si="6"/>
        <v>5.8309037900874632</v>
      </c>
      <c r="BT54" s="72">
        <f t="shared" si="9"/>
        <v>14.25</v>
      </c>
      <c r="BU54" s="72">
        <f t="shared" si="10"/>
        <v>16.618075801749271</v>
      </c>
      <c r="BV54" s="71">
        <f t="shared" si="7"/>
        <v>199.55044777231541</v>
      </c>
      <c r="BW54" s="71">
        <f t="shared" si="3"/>
        <v>486.83455252562294</v>
      </c>
      <c r="BX54" s="71">
        <f t="shared" si="4"/>
        <v>1687.6381242081527</v>
      </c>
      <c r="BY54" s="71">
        <f t="shared" si="8"/>
        <v>20251.657490497833</v>
      </c>
      <c r="BZ54" s="49">
        <f>VLOOKUP($C54,[1]PARAMETROS!$A:$I,7,0)</f>
        <v>43101</v>
      </c>
      <c r="CA54" s="74"/>
      <c r="CB54" s="74"/>
    </row>
    <row r="55" spans="1:80" s="75" customFormat="1">
      <c r="A55" s="43" t="s">
        <v>202</v>
      </c>
      <c r="B55" s="43" t="s">
        <v>0</v>
      </c>
      <c r="C55" s="43" t="s">
        <v>178</v>
      </c>
      <c r="D55" s="43" t="s">
        <v>485</v>
      </c>
      <c r="E55" s="44" t="s">
        <v>403</v>
      </c>
      <c r="F55" s="44" t="s">
        <v>63</v>
      </c>
      <c r="G55" s="44">
        <v>1</v>
      </c>
      <c r="H55" s="71">
        <v>1041.5999999999999</v>
      </c>
      <c r="I55" s="71">
        <v>1041.5999999999999</v>
      </c>
      <c r="J55" s="71"/>
      <c r="K55" s="71"/>
      <c r="L55" s="71"/>
      <c r="M55" s="71"/>
      <c r="N55" s="71"/>
      <c r="O55" s="71"/>
      <c r="P55" s="71">
        <v>34.088727272727269</v>
      </c>
      <c r="Q55" s="71">
        <v>1075.6887272727272</v>
      </c>
      <c r="R55" s="71">
        <v>215.13774545454544</v>
      </c>
      <c r="S55" s="71">
        <v>16.135330909090907</v>
      </c>
      <c r="T55" s="71">
        <v>10.756887272727273</v>
      </c>
      <c r="U55" s="71">
        <v>2.1513774545454543</v>
      </c>
      <c r="V55" s="71">
        <v>26.89221818181818</v>
      </c>
      <c r="W55" s="71">
        <v>86.055098181818181</v>
      </c>
      <c r="X55" s="71">
        <v>32.270661818181814</v>
      </c>
      <c r="Y55" s="71">
        <v>6.4541323636363632</v>
      </c>
      <c r="Z55" s="71">
        <v>395.85345163636356</v>
      </c>
      <c r="AA55" s="71">
        <v>89.640727272727261</v>
      </c>
      <c r="AB55" s="71">
        <v>119.50901759999999</v>
      </c>
      <c r="AC55" s="71">
        <v>76.967106113163652</v>
      </c>
      <c r="AD55" s="71">
        <v>286.11685098589089</v>
      </c>
      <c r="AE55" s="71">
        <v>99.504000000000005</v>
      </c>
      <c r="AF55" s="71">
        <v>397</v>
      </c>
      <c r="AG55" s="71">
        <v>0</v>
      </c>
      <c r="AH55" s="71">
        <v>32.619999999999997</v>
      </c>
      <c r="AI55" s="71">
        <v>0</v>
      </c>
      <c r="AJ55" s="71">
        <v>0</v>
      </c>
      <c r="AK55" s="71">
        <v>4.72</v>
      </c>
      <c r="AL55" s="71">
        <v>0</v>
      </c>
      <c r="AM55" s="71">
        <v>533.84400000000005</v>
      </c>
      <c r="AN55" s="71">
        <v>1215.8143026222544</v>
      </c>
      <c r="AO55" s="71">
        <v>5.3981562962962961</v>
      </c>
      <c r="AP55" s="71">
        <v>0.43185250370370371</v>
      </c>
      <c r="AQ55" s="71">
        <v>0.21592625185185185</v>
      </c>
      <c r="AR55" s="71">
        <v>3.7649105454545455</v>
      </c>
      <c r="AS55" s="71">
        <v>1.3854870807272732</v>
      </c>
      <c r="AT55" s="71">
        <v>46.254615272727264</v>
      </c>
      <c r="AU55" s="71">
        <v>1.7928145454545454</v>
      </c>
      <c r="AV55" s="71">
        <v>59.243762496215481</v>
      </c>
      <c r="AW55" s="71">
        <v>14.940121212121211</v>
      </c>
      <c r="AX55" s="71">
        <v>8.8445517575757577</v>
      </c>
      <c r="AY55" s="71">
        <v>0.22410181818181815</v>
      </c>
      <c r="AZ55" s="71">
        <v>3.5856290909090909</v>
      </c>
      <c r="BA55" s="71">
        <v>1.3944113131313129</v>
      </c>
      <c r="BB55" s="71">
        <v>10.667883990626263</v>
      </c>
      <c r="BC55" s="71">
        <v>39.656699182545459</v>
      </c>
      <c r="BD55" s="71"/>
      <c r="BE55" s="71">
        <v>0</v>
      </c>
      <c r="BF55" s="71">
        <v>39.656699182545459</v>
      </c>
      <c r="BG55" s="71">
        <v>55.485199999999999</v>
      </c>
      <c r="BH55" s="71">
        <v>7.928180650772723</v>
      </c>
      <c r="BI55" s="71">
        <v>2.4526045663956633</v>
      </c>
      <c r="BJ55" s="71">
        <v>1043.0029432725412</v>
      </c>
      <c r="BK55" s="71"/>
      <c r="BL55" s="71">
        <v>1108.8689284897096</v>
      </c>
      <c r="BM55" s="71">
        <v>3499.272420063452</v>
      </c>
      <c r="BN55" s="71">
        <f t="shared" si="5"/>
        <v>168.33053012889113</v>
      </c>
      <c r="BO55" s="71">
        <f t="shared" si="0"/>
        <v>118.95357462441643</v>
      </c>
      <c r="BP55" s="72">
        <f t="shared" si="1"/>
        <v>8.8629737609329435</v>
      </c>
      <c r="BQ55" s="72">
        <f t="shared" si="2"/>
        <v>1.9241982507288626</v>
      </c>
      <c r="BR55" s="73">
        <v>5</v>
      </c>
      <c r="BS55" s="72">
        <f t="shared" si="6"/>
        <v>5.8309037900874632</v>
      </c>
      <c r="BT55" s="72">
        <f t="shared" si="9"/>
        <v>14.25</v>
      </c>
      <c r="BU55" s="72">
        <f t="shared" si="10"/>
        <v>16.618075801749271</v>
      </c>
      <c r="BV55" s="71">
        <f t="shared" si="7"/>
        <v>581.51174327585056</v>
      </c>
      <c r="BW55" s="71">
        <f t="shared" si="3"/>
        <v>868.79584802915815</v>
      </c>
      <c r="BX55" s="71">
        <f t="shared" si="4"/>
        <v>4368.0682680926102</v>
      </c>
      <c r="BY55" s="71">
        <f t="shared" si="8"/>
        <v>52416.819217111319</v>
      </c>
      <c r="BZ55" s="49">
        <f>VLOOKUP($C55,[1]PARAMETROS!$A:$I,7,0)</f>
        <v>43101</v>
      </c>
      <c r="CA55" s="74"/>
      <c r="CB55" s="74"/>
    </row>
    <row r="56" spans="1:80" s="75" customFormat="1">
      <c r="A56" s="43" t="s">
        <v>486</v>
      </c>
      <c r="B56" s="43" t="s">
        <v>2</v>
      </c>
      <c r="C56" s="43" t="s">
        <v>165</v>
      </c>
      <c r="D56" s="43" t="s">
        <v>487</v>
      </c>
      <c r="E56" s="44" t="s">
        <v>403</v>
      </c>
      <c r="F56" s="44" t="s">
        <v>63</v>
      </c>
      <c r="G56" s="44">
        <v>1</v>
      </c>
      <c r="H56" s="71">
        <v>260.39999999999998</v>
      </c>
      <c r="I56" s="71">
        <v>260.39999999999998</v>
      </c>
      <c r="J56" s="71"/>
      <c r="K56" s="71"/>
      <c r="L56" s="71"/>
      <c r="M56" s="71"/>
      <c r="N56" s="71"/>
      <c r="O56" s="71"/>
      <c r="P56" s="71">
        <v>8.5221818181818172</v>
      </c>
      <c r="Q56" s="71">
        <v>268.9221818181818</v>
      </c>
      <c r="R56" s="71">
        <v>53.78443636363636</v>
      </c>
      <c r="S56" s="71">
        <v>4.0338327272727268</v>
      </c>
      <c r="T56" s="71">
        <v>2.6892218181818182</v>
      </c>
      <c r="U56" s="71">
        <v>0.53784436363636356</v>
      </c>
      <c r="V56" s="71">
        <v>6.723054545454545</v>
      </c>
      <c r="W56" s="71">
        <v>21.513774545454545</v>
      </c>
      <c r="X56" s="71">
        <v>8.0676654545454536</v>
      </c>
      <c r="Y56" s="71">
        <v>1.6135330909090908</v>
      </c>
      <c r="Z56" s="71">
        <v>98.96336290909089</v>
      </c>
      <c r="AA56" s="71">
        <v>22.410181818181815</v>
      </c>
      <c r="AB56" s="71">
        <v>29.877254399999998</v>
      </c>
      <c r="AC56" s="71">
        <v>19.241776528290913</v>
      </c>
      <c r="AD56" s="71">
        <v>71.529212746472723</v>
      </c>
      <c r="AE56" s="71">
        <v>146.376</v>
      </c>
      <c r="AF56" s="71">
        <v>397</v>
      </c>
      <c r="AG56" s="71">
        <v>0</v>
      </c>
      <c r="AH56" s="71">
        <v>0</v>
      </c>
      <c r="AI56" s="71">
        <v>0</v>
      </c>
      <c r="AJ56" s="71">
        <v>0</v>
      </c>
      <c r="AK56" s="71">
        <v>4.72</v>
      </c>
      <c r="AL56" s="71">
        <v>0</v>
      </c>
      <c r="AM56" s="71">
        <v>548.096</v>
      </c>
      <c r="AN56" s="71">
        <v>718.58857565556355</v>
      </c>
      <c r="AO56" s="71">
        <v>1.349539074074074</v>
      </c>
      <c r="AP56" s="71">
        <v>0.10796312592592593</v>
      </c>
      <c r="AQ56" s="71">
        <v>5.3981562962962963E-2</v>
      </c>
      <c r="AR56" s="71">
        <v>0.94122763636363638</v>
      </c>
      <c r="AS56" s="71">
        <v>0.34637177018181831</v>
      </c>
      <c r="AT56" s="71">
        <v>11.563653818181816</v>
      </c>
      <c r="AU56" s="71">
        <v>0.44820363636363636</v>
      </c>
      <c r="AV56" s="71">
        <v>14.81094062405387</v>
      </c>
      <c r="AW56" s="71">
        <v>3.7350303030303027</v>
      </c>
      <c r="AX56" s="71">
        <v>2.2111379393939394</v>
      </c>
      <c r="AY56" s="71">
        <v>5.6025454545454538E-2</v>
      </c>
      <c r="AZ56" s="71">
        <v>0.89640727272727272</v>
      </c>
      <c r="BA56" s="71">
        <v>0.34860282828282824</v>
      </c>
      <c r="BB56" s="71">
        <v>2.6669709976565659</v>
      </c>
      <c r="BC56" s="71">
        <v>9.9141747956363648</v>
      </c>
      <c r="BD56" s="71"/>
      <c r="BE56" s="71">
        <v>0</v>
      </c>
      <c r="BF56" s="71">
        <v>9.9141747956363648</v>
      </c>
      <c r="BG56" s="71">
        <v>30.371766666666673</v>
      </c>
      <c r="BH56" s="71">
        <v>1.9820451626931808</v>
      </c>
      <c r="BI56" s="71">
        <v>0.61315114159891593</v>
      </c>
      <c r="BJ56" s="71">
        <v>260.75073581813524</v>
      </c>
      <c r="BK56" s="71"/>
      <c r="BL56" s="71">
        <v>293.71769878909402</v>
      </c>
      <c r="BM56" s="71">
        <v>1305.9535716825296</v>
      </c>
      <c r="BN56" s="71">
        <f t="shared" si="5"/>
        <v>168.33053012889113</v>
      </c>
      <c r="BO56" s="71">
        <f t="shared" si="0"/>
        <v>118.95357462441643</v>
      </c>
      <c r="BP56" s="72">
        <f t="shared" si="1"/>
        <v>8.6609686609686669</v>
      </c>
      <c r="BQ56" s="72">
        <f t="shared" si="2"/>
        <v>1.8803418803418819</v>
      </c>
      <c r="BR56" s="73">
        <v>3</v>
      </c>
      <c r="BS56" s="72">
        <f t="shared" si="6"/>
        <v>3.4188034188034218</v>
      </c>
      <c r="BT56" s="72">
        <f t="shared" si="9"/>
        <v>12.25</v>
      </c>
      <c r="BU56" s="72">
        <f t="shared" si="10"/>
        <v>13.960113960113972</v>
      </c>
      <c r="BV56" s="71">
        <f t="shared" si="7"/>
        <v>182.31260687305985</v>
      </c>
      <c r="BW56" s="71">
        <f t="shared" si="3"/>
        <v>469.59671162636744</v>
      </c>
      <c r="BX56" s="71">
        <f t="shared" si="4"/>
        <v>1775.5502833088972</v>
      </c>
      <c r="BY56" s="71">
        <f t="shared" si="8"/>
        <v>21306.603399706764</v>
      </c>
      <c r="BZ56" s="49">
        <f>VLOOKUP($C56,[1]PARAMETROS!$A:$I,7,0)</f>
        <v>43101</v>
      </c>
      <c r="CA56" s="74"/>
      <c r="CB56" s="74"/>
    </row>
    <row r="57" spans="1:80" s="75" customFormat="1">
      <c r="A57" s="43" t="s">
        <v>207</v>
      </c>
      <c r="B57" s="43" t="s">
        <v>2</v>
      </c>
      <c r="C57" s="43" t="s">
        <v>207</v>
      </c>
      <c r="D57" s="43" t="s">
        <v>488</v>
      </c>
      <c r="E57" s="44" t="s">
        <v>403</v>
      </c>
      <c r="F57" s="44" t="s">
        <v>63</v>
      </c>
      <c r="G57" s="44">
        <v>1</v>
      </c>
      <c r="H57" s="71">
        <v>260.39999999999998</v>
      </c>
      <c r="I57" s="71">
        <v>260.39999999999998</v>
      </c>
      <c r="J57" s="71"/>
      <c r="K57" s="71"/>
      <c r="L57" s="71"/>
      <c r="M57" s="71"/>
      <c r="N57" s="71"/>
      <c r="O57" s="71"/>
      <c r="P57" s="71">
        <v>8.5221818181818172</v>
      </c>
      <c r="Q57" s="71">
        <v>268.9221818181818</v>
      </c>
      <c r="R57" s="71">
        <v>53.78443636363636</v>
      </c>
      <c r="S57" s="71">
        <v>4.0338327272727268</v>
      </c>
      <c r="T57" s="71">
        <v>2.6892218181818182</v>
      </c>
      <c r="U57" s="71">
        <v>0.53784436363636356</v>
      </c>
      <c r="V57" s="71">
        <v>6.723054545454545</v>
      </c>
      <c r="W57" s="71">
        <v>21.513774545454545</v>
      </c>
      <c r="X57" s="71">
        <v>8.0676654545454536</v>
      </c>
      <c r="Y57" s="71">
        <v>1.6135330909090908</v>
      </c>
      <c r="Z57" s="71">
        <v>98.96336290909089</v>
      </c>
      <c r="AA57" s="71">
        <v>22.410181818181815</v>
      </c>
      <c r="AB57" s="71">
        <v>29.877254399999998</v>
      </c>
      <c r="AC57" s="71">
        <v>19.241776528290913</v>
      </c>
      <c r="AD57" s="71">
        <v>71.529212746472723</v>
      </c>
      <c r="AE57" s="71">
        <v>146.376</v>
      </c>
      <c r="AF57" s="71">
        <v>397</v>
      </c>
      <c r="AG57" s="71">
        <v>0</v>
      </c>
      <c r="AH57" s="71">
        <v>32.54</v>
      </c>
      <c r="AI57" s="71">
        <v>0</v>
      </c>
      <c r="AJ57" s="71">
        <v>0</v>
      </c>
      <c r="AK57" s="71">
        <v>4.72</v>
      </c>
      <c r="AL57" s="71">
        <v>0</v>
      </c>
      <c r="AM57" s="71">
        <v>580.63599999999997</v>
      </c>
      <c r="AN57" s="71">
        <v>751.12857565556351</v>
      </c>
      <c r="AO57" s="71">
        <v>1.349539074074074</v>
      </c>
      <c r="AP57" s="71">
        <v>0.10796312592592593</v>
      </c>
      <c r="AQ57" s="71">
        <v>5.3981562962962963E-2</v>
      </c>
      <c r="AR57" s="71">
        <v>0.94122763636363638</v>
      </c>
      <c r="AS57" s="71">
        <v>0.34637177018181831</v>
      </c>
      <c r="AT57" s="71">
        <v>11.563653818181816</v>
      </c>
      <c r="AU57" s="71">
        <v>0.44820363636363636</v>
      </c>
      <c r="AV57" s="71">
        <v>14.81094062405387</v>
      </c>
      <c r="AW57" s="71">
        <v>3.7350303030303027</v>
      </c>
      <c r="AX57" s="71">
        <v>2.2111379393939394</v>
      </c>
      <c r="AY57" s="71">
        <v>5.6025454545454538E-2</v>
      </c>
      <c r="AZ57" s="71">
        <v>0.89640727272727272</v>
      </c>
      <c r="BA57" s="71">
        <v>0.34860282828282824</v>
      </c>
      <c r="BB57" s="71">
        <v>2.6669709976565659</v>
      </c>
      <c r="BC57" s="71">
        <v>9.9141747956363648</v>
      </c>
      <c r="BD57" s="71"/>
      <c r="BE57" s="71">
        <v>0</v>
      </c>
      <c r="BF57" s="71">
        <v>9.9141747956363648</v>
      </c>
      <c r="BG57" s="71">
        <v>30.371766666666673</v>
      </c>
      <c r="BH57" s="71">
        <v>1.9820451626931808</v>
      </c>
      <c r="BI57" s="71">
        <v>0.61315114159891593</v>
      </c>
      <c r="BJ57" s="71">
        <v>260.75073581813524</v>
      </c>
      <c r="BK57" s="71"/>
      <c r="BL57" s="71">
        <v>293.71769878909402</v>
      </c>
      <c r="BM57" s="71">
        <v>1338.4935716825296</v>
      </c>
      <c r="BN57" s="71">
        <f t="shared" si="5"/>
        <v>168.33053012889113</v>
      </c>
      <c r="BO57" s="71">
        <f t="shared" si="0"/>
        <v>118.95357462441643</v>
      </c>
      <c r="BP57" s="72">
        <f t="shared" si="1"/>
        <v>8.5633802816901436</v>
      </c>
      <c r="BQ57" s="72">
        <f t="shared" si="2"/>
        <v>1.8591549295774654</v>
      </c>
      <c r="BR57" s="73">
        <v>2</v>
      </c>
      <c r="BS57" s="72">
        <f t="shared" si="6"/>
        <v>2.2535211267605644</v>
      </c>
      <c r="BT57" s="72">
        <f t="shared" si="9"/>
        <v>11.25</v>
      </c>
      <c r="BU57" s="72">
        <f t="shared" si="10"/>
        <v>12.676056338028173</v>
      </c>
      <c r="BV57" s="71">
        <f t="shared" si="7"/>
        <v>169.66819922736298</v>
      </c>
      <c r="BW57" s="71">
        <f t="shared" si="3"/>
        <v>456.95230398067054</v>
      </c>
      <c r="BX57" s="71">
        <f t="shared" si="4"/>
        <v>1795.4458756632002</v>
      </c>
      <c r="BY57" s="71">
        <f t="shared" si="8"/>
        <v>21545.350507958403</v>
      </c>
      <c r="BZ57" s="49">
        <f>VLOOKUP($C57,[1]PARAMETROS!$A:$I,7,0)</f>
        <v>43101</v>
      </c>
      <c r="CA57" s="74"/>
      <c r="CB57" s="74"/>
    </row>
    <row r="58" spans="1:80" s="75" customFormat="1">
      <c r="A58" s="43" t="s">
        <v>204</v>
      </c>
      <c r="B58" s="43" t="s">
        <v>0</v>
      </c>
      <c r="C58" s="43" t="s">
        <v>207</v>
      </c>
      <c r="D58" s="43" t="s">
        <v>489</v>
      </c>
      <c r="E58" s="44" t="s">
        <v>403</v>
      </c>
      <c r="F58" s="44" t="s">
        <v>63</v>
      </c>
      <c r="G58" s="44">
        <v>1</v>
      </c>
      <c r="H58" s="71">
        <v>1041.5999999999999</v>
      </c>
      <c r="I58" s="71">
        <v>1041.5999999999999</v>
      </c>
      <c r="J58" s="71"/>
      <c r="K58" s="71"/>
      <c r="L58" s="71"/>
      <c r="M58" s="71"/>
      <c r="N58" s="71"/>
      <c r="O58" s="71"/>
      <c r="P58" s="71">
        <v>34.088727272727269</v>
      </c>
      <c r="Q58" s="71">
        <v>1075.6887272727272</v>
      </c>
      <c r="R58" s="71">
        <v>215.13774545454544</v>
      </c>
      <c r="S58" s="71">
        <v>16.135330909090907</v>
      </c>
      <c r="T58" s="71">
        <v>10.756887272727273</v>
      </c>
      <c r="U58" s="71">
        <v>2.1513774545454543</v>
      </c>
      <c r="V58" s="71">
        <v>26.89221818181818</v>
      </c>
      <c r="W58" s="71">
        <v>86.055098181818181</v>
      </c>
      <c r="X58" s="71">
        <v>32.270661818181814</v>
      </c>
      <c r="Y58" s="71">
        <v>6.4541323636363632</v>
      </c>
      <c r="Z58" s="71">
        <v>395.85345163636356</v>
      </c>
      <c r="AA58" s="71">
        <v>89.640727272727261</v>
      </c>
      <c r="AB58" s="71">
        <v>119.50901759999999</v>
      </c>
      <c r="AC58" s="71">
        <v>76.967106113163652</v>
      </c>
      <c r="AD58" s="71">
        <v>286.11685098589089</v>
      </c>
      <c r="AE58" s="71">
        <v>99.504000000000005</v>
      </c>
      <c r="AF58" s="71">
        <v>397</v>
      </c>
      <c r="AG58" s="71">
        <v>0</v>
      </c>
      <c r="AH58" s="71">
        <v>32.54</v>
      </c>
      <c r="AI58" s="71">
        <v>0</v>
      </c>
      <c r="AJ58" s="71">
        <v>0</v>
      </c>
      <c r="AK58" s="71">
        <v>4.72</v>
      </c>
      <c r="AL58" s="71">
        <v>0</v>
      </c>
      <c r="AM58" s="71">
        <v>533.76400000000001</v>
      </c>
      <c r="AN58" s="71">
        <v>1215.7343026222545</v>
      </c>
      <c r="AO58" s="71">
        <v>5.3981562962962961</v>
      </c>
      <c r="AP58" s="71">
        <v>0.43185250370370371</v>
      </c>
      <c r="AQ58" s="71">
        <v>0.21592625185185185</v>
      </c>
      <c r="AR58" s="71">
        <v>3.7649105454545455</v>
      </c>
      <c r="AS58" s="71">
        <v>1.3854870807272732</v>
      </c>
      <c r="AT58" s="71">
        <v>46.254615272727264</v>
      </c>
      <c r="AU58" s="71">
        <v>1.7928145454545454</v>
      </c>
      <c r="AV58" s="71">
        <v>59.243762496215481</v>
      </c>
      <c r="AW58" s="71">
        <v>14.940121212121211</v>
      </c>
      <c r="AX58" s="71">
        <v>8.8445517575757577</v>
      </c>
      <c r="AY58" s="71">
        <v>0.22410181818181815</v>
      </c>
      <c r="AZ58" s="71">
        <v>3.5856290909090909</v>
      </c>
      <c r="BA58" s="71">
        <v>1.3944113131313129</v>
      </c>
      <c r="BB58" s="71">
        <v>10.667883990626263</v>
      </c>
      <c r="BC58" s="71">
        <v>39.656699182545459</v>
      </c>
      <c r="BD58" s="71"/>
      <c r="BE58" s="71">
        <v>0</v>
      </c>
      <c r="BF58" s="71">
        <v>39.656699182545459</v>
      </c>
      <c r="BG58" s="71">
        <v>55.485199999999999</v>
      </c>
      <c r="BH58" s="71">
        <v>7.928180650772723</v>
      </c>
      <c r="BI58" s="71">
        <v>2.4526045663956633</v>
      </c>
      <c r="BJ58" s="71">
        <v>1043.0029432725412</v>
      </c>
      <c r="BK58" s="71"/>
      <c r="BL58" s="71">
        <v>1108.8689284897096</v>
      </c>
      <c r="BM58" s="71">
        <v>3499.1924200634521</v>
      </c>
      <c r="BN58" s="71">
        <f t="shared" si="5"/>
        <v>168.33053012889113</v>
      </c>
      <c r="BO58" s="71">
        <f t="shared" si="0"/>
        <v>118.95357462441643</v>
      </c>
      <c r="BP58" s="72">
        <f t="shared" si="1"/>
        <v>8.6609686609686669</v>
      </c>
      <c r="BQ58" s="72">
        <f t="shared" si="2"/>
        <v>1.8803418803418819</v>
      </c>
      <c r="BR58" s="73">
        <v>3</v>
      </c>
      <c r="BS58" s="72">
        <f t="shared" si="6"/>
        <v>3.4188034188034218</v>
      </c>
      <c r="BT58" s="72">
        <f t="shared" si="9"/>
        <v>12.25</v>
      </c>
      <c r="BU58" s="72">
        <f t="shared" si="10"/>
        <v>13.960113960113972</v>
      </c>
      <c r="BV58" s="71">
        <f t="shared" si="7"/>
        <v>488.49124952452797</v>
      </c>
      <c r="BW58" s="71">
        <f t="shared" si="3"/>
        <v>775.77535427783562</v>
      </c>
      <c r="BX58" s="71">
        <f t="shared" si="4"/>
        <v>4274.9677743412876</v>
      </c>
      <c r="BY58" s="71">
        <f t="shared" si="8"/>
        <v>51299.613292095455</v>
      </c>
      <c r="BZ58" s="49">
        <f>VLOOKUP($C58,[1]PARAMETROS!$A:$I,7,0)</f>
        <v>43101</v>
      </c>
      <c r="CA58" s="74"/>
      <c r="CB58" s="74"/>
    </row>
    <row r="59" spans="1:80" s="75" customFormat="1">
      <c r="A59" s="43" t="s">
        <v>210</v>
      </c>
      <c r="B59" s="43" t="s">
        <v>2</v>
      </c>
      <c r="C59" s="43" t="s">
        <v>210</v>
      </c>
      <c r="D59" s="43" t="s">
        <v>490</v>
      </c>
      <c r="E59" s="44" t="s">
        <v>403</v>
      </c>
      <c r="F59" s="44" t="s">
        <v>63</v>
      </c>
      <c r="G59" s="44">
        <v>1</v>
      </c>
      <c r="H59" s="71">
        <v>269.02</v>
      </c>
      <c r="I59" s="71">
        <v>269.02</v>
      </c>
      <c r="J59" s="71"/>
      <c r="K59" s="71"/>
      <c r="L59" s="71"/>
      <c r="M59" s="71"/>
      <c r="N59" s="71"/>
      <c r="O59" s="71"/>
      <c r="P59" s="71">
        <v>8.8042909090909092</v>
      </c>
      <c r="Q59" s="71">
        <v>277.82429090909091</v>
      </c>
      <c r="R59" s="71">
        <v>55.564858181818181</v>
      </c>
      <c r="S59" s="71">
        <v>4.1673643636363638</v>
      </c>
      <c r="T59" s="71">
        <v>2.7782429090909093</v>
      </c>
      <c r="U59" s="71">
        <v>0.55564858181818177</v>
      </c>
      <c r="V59" s="71">
        <v>6.9456072727272726</v>
      </c>
      <c r="W59" s="71">
        <v>22.225943272727275</v>
      </c>
      <c r="X59" s="71">
        <v>8.3347287272727275</v>
      </c>
      <c r="Y59" s="71">
        <v>1.6669457454545455</v>
      </c>
      <c r="Z59" s="71">
        <v>102.23933905454547</v>
      </c>
      <c r="AA59" s="71">
        <v>23.15202424242424</v>
      </c>
      <c r="AB59" s="71">
        <v>30.86627872</v>
      </c>
      <c r="AC59" s="71">
        <v>19.878735490172126</v>
      </c>
      <c r="AD59" s="71">
        <v>73.897038452596377</v>
      </c>
      <c r="AE59" s="71">
        <v>145.8588</v>
      </c>
      <c r="AF59" s="71">
        <v>397</v>
      </c>
      <c r="AG59" s="71">
        <v>0</v>
      </c>
      <c r="AH59" s="71">
        <v>32.619999999999997</v>
      </c>
      <c r="AI59" s="71">
        <v>0</v>
      </c>
      <c r="AJ59" s="71">
        <v>0</v>
      </c>
      <c r="AK59" s="71">
        <v>4.72</v>
      </c>
      <c r="AL59" s="71">
        <v>0</v>
      </c>
      <c r="AM59" s="71">
        <v>580.19880000000001</v>
      </c>
      <c r="AN59" s="71">
        <v>756.33517750714179</v>
      </c>
      <c r="AO59" s="71">
        <v>1.3942127561728397</v>
      </c>
      <c r="AP59" s="71">
        <v>0.11153702049382716</v>
      </c>
      <c r="AQ59" s="71">
        <v>5.576851024691358E-2</v>
      </c>
      <c r="AR59" s="71">
        <v>0.97238501818181833</v>
      </c>
      <c r="AS59" s="71">
        <v>0.35783768669090921</v>
      </c>
      <c r="AT59" s="71">
        <v>11.946444509090908</v>
      </c>
      <c r="AU59" s="71">
        <v>0.46304048484848487</v>
      </c>
      <c r="AV59" s="71">
        <v>15.301225985725701</v>
      </c>
      <c r="AW59" s="71">
        <v>3.8586707070707069</v>
      </c>
      <c r="AX59" s="71">
        <v>2.2843330585858586</v>
      </c>
      <c r="AY59" s="71">
        <v>5.7880060606060602E-2</v>
      </c>
      <c r="AZ59" s="71">
        <v>0.92608096969696974</v>
      </c>
      <c r="BA59" s="71">
        <v>0.36014259932659931</v>
      </c>
      <c r="BB59" s="71">
        <v>2.7552555214653203</v>
      </c>
      <c r="BC59" s="71">
        <v>10.242362916751516</v>
      </c>
      <c r="BD59" s="71"/>
      <c r="BE59" s="71">
        <v>0</v>
      </c>
      <c r="BF59" s="71">
        <v>10.242362916751516</v>
      </c>
      <c r="BG59" s="71">
        <v>30.371766666666673</v>
      </c>
      <c r="BH59" s="71">
        <v>1.9820451626931808</v>
      </c>
      <c r="BI59" s="71">
        <v>0.61315114159891593</v>
      </c>
      <c r="BJ59" s="71">
        <v>260.75073581813524</v>
      </c>
      <c r="BK59" s="71"/>
      <c r="BL59" s="71">
        <v>293.71769878909402</v>
      </c>
      <c r="BM59" s="71">
        <v>1353.420756107804</v>
      </c>
      <c r="BN59" s="71">
        <f t="shared" si="5"/>
        <v>168.33053012889113</v>
      </c>
      <c r="BO59" s="71">
        <f t="shared" si="0"/>
        <v>118.95357462441643</v>
      </c>
      <c r="BP59" s="72">
        <f t="shared" si="1"/>
        <v>8.6609686609686669</v>
      </c>
      <c r="BQ59" s="72">
        <f t="shared" si="2"/>
        <v>1.8803418803418819</v>
      </c>
      <c r="BR59" s="73">
        <v>3</v>
      </c>
      <c r="BS59" s="72">
        <f t="shared" si="6"/>
        <v>3.4188034188034218</v>
      </c>
      <c r="BT59" s="72">
        <f t="shared" si="9"/>
        <v>12.25</v>
      </c>
      <c r="BU59" s="72">
        <f t="shared" si="10"/>
        <v>13.960113960113972</v>
      </c>
      <c r="BV59" s="71">
        <f t="shared" si="7"/>
        <v>188.93907991248562</v>
      </c>
      <c r="BW59" s="71">
        <f t="shared" si="3"/>
        <v>476.22318466579316</v>
      </c>
      <c r="BX59" s="71">
        <f t="shared" si="4"/>
        <v>1829.643940773597</v>
      </c>
      <c r="BY59" s="71">
        <f t="shared" si="8"/>
        <v>21955.727289283164</v>
      </c>
      <c r="BZ59" s="49">
        <f>VLOOKUP($C59,[1]PARAMETROS!$A:$I,7,0)</f>
        <v>43101</v>
      </c>
      <c r="CA59" s="74"/>
      <c r="CB59" s="74"/>
    </row>
    <row r="60" spans="1:80" s="75" customFormat="1">
      <c r="A60" s="43" t="s">
        <v>210</v>
      </c>
      <c r="B60" s="43" t="s">
        <v>0</v>
      </c>
      <c r="C60" s="43" t="s">
        <v>210</v>
      </c>
      <c r="D60" s="43" t="s">
        <v>491</v>
      </c>
      <c r="E60" s="44" t="s">
        <v>403</v>
      </c>
      <c r="F60" s="44" t="s">
        <v>63</v>
      </c>
      <c r="G60" s="44">
        <v>2</v>
      </c>
      <c r="H60" s="71">
        <v>1076.08</v>
      </c>
      <c r="I60" s="71">
        <v>2152.16</v>
      </c>
      <c r="J60" s="71"/>
      <c r="K60" s="71"/>
      <c r="L60" s="71"/>
      <c r="M60" s="71"/>
      <c r="N60" s="71"/>
      <c r="O60" s="71"/>
      <c r="P60" s="71">
        <v>70.434327272727273</v>
      </c>
      <c r="Q60" s="71">
        <v>2222.5943272727272</v>
      </c>
      <c r="R60" s="71">
        <v>444.51886545454545</v>
      </c>
      <c r="S60" s="71">
        <v>33.33891490909091</v>
      </c>
      <c r="T60" s="71">
        <v>22.225943272727275</v>
      </c>
      <c r="U60" s="71">
        <v>4.4451886545454542</v>
      </c>
      <c r="V60" s="71">
        <v>55.564858181818181</v>
      </c>
      <c r="W60" s="71">
        <v>177.8075461818182</v>
      </c>
      <c r="X60" s="71">
        <v>66.67782981818182</v>
      </c>
      <c r="Y60" s="71">
        <v>13.335565963636364</v>
      </c>
      <c r="Z60" s="71">
        <v>817.91471243636374</v>
      </c>
      <c r="AA60" s="71">
        <v>185.21619393939392</v>
      </c>
      <c r="AB60" s="71">
        <v>246.93022976</v>
      </c>
      <c r="AC60" s="71">
        <v>159.02988392137701</v>
      </c>
      <c r="AD60" s="71">
        <v>591.17630762077101</v>
      </c>
      <c r="AE60" s="71">
        <v>194.87040000000002</v>
      </c>
      <c r="AF60" s="71">
        <v>794</v>
      </c>
      <c r="AG60" s="71">
        <v>0</v>
      </c>
      <c r="AH60" s="71">
        <v>65.239999999999995</v>
      </c>
      <c r="AI60" s="71">
        <v>0</v>
      </c>
      <c r="AJ60" s="71">
        <v>0</v>
      </c>
      <c r="AK60" s="71">
        <v>9.44</v>
      </c>
      <c r="AL60" s="71">
        <v>0</v>
      </c>
      <c r="AM60" s="71">
        <v>1063.5504000000001</v>
      </c>
      <c r="AN60" s="71">
        <v>2472.6414200571348</v>
      </c>
      <c r="AO60" s="71">
        <v>11.153702049382717</v>
      </c>
      <c r="AP60" s="71">
        <v>0.89229616395061728</v>
      </c>
      <c r="AQ60" s="71">
        <v>0.44614808197530864</v>
      </c>
      <c r="AR60" s="71">
        <v>7.7790801454545466</v>
      </c>
      <c r="AS60" s="71">
        <v>2.8627014935272737</v>
      </c>
      <c r="AT60" s="71">
        <v>95.571556072727262</v>
      </c>
      <c r="AU60" s="71">
        <v>3.7043238787878789</v>
      </c>
      <c r="AV60" s="71">
        <v>122.40980788580561</v>
      </c>
      <c r="AW60" s="71">
        <v>30.869365656565655</v>
      </c>
      <c r="AX60" s="71">
        <v>18.274664468686868</v>
      </c>
      <c r="AY60" s="71">
        <v>0.46304048484848481</v>
      </c>
      <c r="AZ60" s="71">
        <v>7.4086477575757579</v>
      </c>
      <c r="BA60" s="71">
        <v>2.8811407946127945</v>
      </c>
      <c r="BB60" s="71">
        <v>22.042044171722562</v>
      </c>
      <c r="BC60" s="71">
        <v>81.938903334012124</v>
      </c>
      <c r="BD60" s="71"/>
      <c r="BE60" s="71">
        <v>0</v>
      </c>
      <c r="BF60" s="71">
        <v>81.938903334012124</v>
      </c>
      <c r="BG60" s="71">
        <v>110.9704</v>
      </c>
      <c r="BH60" s="71">
        <v>15.856361301545446</v>
      </c>
      <c r="BI60" s="71">
        <v>4.9052091327913265</v>
      </c>
      <c r="BJ60" s="71">
        <v>2086.0058865450824</v>
      </c>
      <c r="BK60" s="71"/>
      <c r="BL60" s="71">
        <v>2217.7378569794191</v>
      </c>
      <c r="BM60" s="71">
        <v>7117.3223155290989</v>
      </c>
      <c r="BN60" s="71">
        <f t="shared" si="5"/>
        <v>336.66106025778225</v>
      </c>
      <c r="BO60" s="71">
        <f t="shared" si="0"/>
        <v>237.90714924883287</v>
      </c>
      <c r="BP60" s="72">
        <f t="shared" si="1"/>
        <v>8.6609686609686669</v>
      </c>
      <c r="BQ60" s="72">
        <f t="shared" si="2"/>
        <v>1.8803418803418819</v>
      </c>
      <c r="BR60" s="73">
        <v>3</v>
      </c>
      <c r="BS60" s="72">
        <f t="shared" si="6"/>
        <v>3.4188034188034218</v>
      </c>
      <c r="BT60" s="72">
        <f t="shared" si="9"/>
        <v>12.25</v>
      </c>
      <c r="BU60" s="72">
        <f t="shared" si="10"/>
        <v>13.960113960113972</v>
      </c>
      <c r="BV60" s="71">
        <f t="shared" si="7"/>
        <v>993.58630615648474</v>
      </c>
      <c r="BW60" s="71">
        <f t="shared" si="3"/>
        <v>1568.1545156630998</v>
      </c>
      <c r="BX60" s="71">
        <f t="shared" si="4"/>
        <v>8685.476831192198</v>
      </c>
      <c r="BY60" s="71">
        <f t="shared" si="8"/>
        <v>104225.72197430638</v>
      </c>
      <c r="BZ60" s="49">
        <f>VLOOKUP($C60,[1]PARAMETROS!$A:$I,7,0)</f>
        <v>43101</v>
      </c>
      <c r="CA60" s="74"/>
      <c r="CB60" s="74"/>
    </row>
    <row r="61" spans="1:80" s="75" customFormat="1">
      <c r="A61" s="43" t="s">
        <v>492</v>
      </c>
      <c r="B61" s="43" t="s">
        <v>2</v>
      </c>
      <c r="C61" s="43" t="s">
        <v>315</v>
      </c>
      <c r="D61" s="43" t="s">
        <v>493</v>
      </c>
      <c r="E61" s="44" t="s">
        <v>403</v>
      </c>
      <c r="F61" s="44" t="s">
        <v>63</v>
      </c>
      <c r="G61" s="44">
        <v>1</v>
      </c>
      <c r="H61" s="71">
        <v>260.39999999999998</v>
      </c>
      <c r="I61" s="71">
        <v>260.39999999999998</v>
      </c>
      <c r="J61" s="71"/>
      <c r="K61" s="71"/>
      <c r="L61" s="71"/>
      <c r="M61" s="71"/>
      <c r="N61" s="71"/>
      <c r="O61" s="71"/>
      <c r="P61" s="71">
        <v>8.5221818181818172</v>
      </c>
      <c r="Q61" s="71">
        <v>268.9221818181818</v>
      </c>
      <c r="R61" s="71">
        <v>53.78443636363636</v>
      </c>
      <c r="S61" s="71">
        <v>4.0338327272727268</v>
      </c>
      <c r="T61" s="71">
        <v>2.6892218181818182</v>
      </c>
      <c r="U61" s="71">
        <v>0.53784436363636356</v>
      </c>
      <c r="V61" s="71">
        <v>6.723054545454545</v>
      </c>
      <c r="W61" s="71">
        <v>21.513774545454545</v>
      </c>
      <c r="X61" s="71">
        <v>8.0676654545454536</v>
      </c>
      <c r="Y61" s="71">
        <v>1.6135330909090908</v>
      </c>
      <c r="Z61" s="71">
        <v>98.96336290909089</v>
      </c>
      <c r="AA61" s="71">
        <v>22.410181818181815</v>
      </c>
      <c r="AB61" s="71">
        <v>29.877254399999998</v>
      </c>
      <c r="AC61" s="71">
        <v>19.241776528290913</v>
      </c>
      <c r="AD61" s="71">
        <v>71.529212746472723</v>
      </c>
      <c r="AE61" s="71">
        <v>146.376</v>
      </c>
      <c r="AF61" s="71">
        <v>397</v>
      </c>
      <c r="AG61" s="71">
        <v>0</v>
      </c>
      <c r="AH61" s="71">
        <v>0</v>
      </c>
      <c r="AI61" s="71">
        <v>0</v>
      </c>
      <c r="AJ61" s="71">
        <v>0</v>
      </c>
      <c r="AK61" s="71">
        <v>4.72</v>
      </c>
      <c r="AL61" s="71">
        <v>0</v>
      </c>
      <c r="AM61" s="71">
        <v>548.096</v>
      </c>
      <c r="AN61" s="71">
        <v>718.58857565556355</v>
      </c>
      <c r="AO61" s="71">
        <v>1.349539074074074</v>
      </c>
      <c r="AP61" s="71">
        <v>0.10796312592592593</v>
      </c>
      <c r="AQ61" s="71">
        <v>5.3981562962962963E-2</v>
      </c>
      <c r="AR61" s="71">
        <v>0.94122763636363638</v>
      </c>
      <c r="AS61" s="71">
        <v>0.34637177018181831</v>
      </c>
      <c r="AT61" s="71">
        <v>11.563653818181816</v>
      </c>
      <c r="AU61" s="71">
        <v>0.44820363636363636</v>
      </c>
      <c r="AV61" s="71">
        <v>14.81094062405387</v>
      </c>
      <c r="AW61" s="71">
        <v>3.7350303030303027</v>
      </c>
      <c r="AX61" s="71">
        <v>2.2111379393939394</v>
      </c>
      <c r="AY61" s="71">
        <v>5.6025454545454538E-2</v>
      </c>
      <c r="AZ61" s="71">
        <v>0.89640727272727272</v>
      </c>
      <c r="BA61" s="71">
        <v>0.34860282828282824</v>
      </c>
      <c r="BB61" s="71">
        <v>2.6669709976565659</v>
      </c>
      <c r="BC61" s="71">
        <v>9.9141747956363648</v>
      </c>
      <c r="BD61" s="71"/>
      <c r="BE61" s="71">
        <v>0</v>
      </c>
      <c r="BF61" s="71">
        <v>9.9141747956363648</v>
      </c>
      <c r="BG61" s="71">
        <v>30.371766666666673</v>
      </c>
      <c r="BH61" s="71">
        <v>1.9820451626931808</v>
      </c>
      <c r="BI61" s="71">
        <v>0.61315114159891593</v>
      </c>
      <c r="BJ61" s="71">
        <v>260.75073581813524</v>
      </c>
      <c r="BK61" s="71"/>
      <c r="BL61" s="71">
        <v>293.71769878909402</v>
      </c>
      <c r="BM61" s="71">
        <v>1305.9535716825296</v>
      </c>
      <c r="BN61" s="71">
        <f t="shared" si="5"/>
        <v>168.33053012889113</v>
      </c>
      <c r="BO61" s="71">
        <f t="shared" si="0"/>
        <v>118.95357462441643</v>
      </c>
      <c r="BP61" s="72">
        <f t="shared" si="1"/>
        <v>8.5633802816901436</v>
      </c>
      <c r="BQ61" s="72">
        <f t="shared" si="2"/>
        <v>1.8591549295774654</v>
      </c>
      <c r="BR61" s="73">
        <v>2</v>
      </c>
      <c r="BS61" s="72">
        <f t="shared" si="6"/>
        <v>2.2535211267605644</v>
      </c>
      <c r="BT61" s="72">
        <f t="shared" si="9"/>
        <v>11.25</v>
      </c>
      <c r="BU61" s="72">
        <f t="shared" si="10"/>
        <v>12.676056338028173</v>
      </c>
      <c r="BV61" s="71">
        <f t="shared" si="7"/>
        <v>165.54341049496858</v>
      </c>
      <c r="BW61" s="71">
        <f t="shared" si="3"/>
        <v>452.8275152482762</v>
      </c>
      <c r="BX61" s="71">
        <f t="shared" si="4"/>
        <v>1758.7810869308059</v>
      </c>
      <c r="BY61" s="71">
        <f t="shared" si="8"/>
        <v>21105.373043169671</v>
      </c>
      <c r="BZ61" s="49">
        <f>VLOOKUP($C61,[1]PARAMETROS!$A:$I,7,0)</f>
        <v>43101</v>
      </c>
      <c r="CA61" s="74"/>
      <c r="CB61" s="74"/>
    </row>
    <row r="62" spans="1:80" s="75" customFormat="1">
      <c r="A62" s="43" t="s">
        <v>494</v>
      </c>
      <c r="B62" s="43" t="s">
        <v>2</v>
      </c>
      <c r="C62" s="43" t="s">
        <v>170</v>
      </c>
      <c r="D62" s="43" t="s">
        <v>495</v>
      </c>
      <c r="E62" s="44" t="s">
        <v>403</v>
      </c>
      <c r="F62" s="44" t="s">
        <v>63</v>
      </c>
      <c r="G62" s="44">
        <v>1</v>
      </c>
      <c r="H62" s="71">
        <v>269.02</v>
      </c>
      <c r="I62" s="71">
        <v>269.02</v>
      </c>
      <c r="J62" s="71"/>
      <c r="K62" s="71"/>
      <c r="L62" s="71"/>
      <c r="M62" s="71"/>
      <c r="N62" s="71"/>
      <c r="O62" s="71"/>
      <c r="P62" s="71">
        <v>8.8042909090909092</v>
      </c>
      <c r="Q62" s="71">
        <v>277.82429090909091</v>
      </c>
      <c r="R62" s="71">
        <v>55.564858181818181</v>
      </c>
      <c r="S62" s="71">
        <v>4.1673643636363638</v>
      </c>
      <c r="T62" s="71">
        <v>2.7782429090909093</v>
      </c>
      <c r="U62" s="71">
        <v>0.55564858181818177</v>
      </c>
      <c r="V62" s="71">
        <v>6.9456072727272726</v>
      </c>
      <c r="W62" s="71">
        <v>22.225943272727275</v>
      </c>
      <c r="X62" s="71">
        <v>8.3347287272727275</v>
      </c>
      <c r="Y62" s="71">
        <v>1.6669457454545455</v>
      </c>
      <c r="Z62" s="71">
        <v>102.23933905454547</v>
      </c>
      <c r="AA62" s="71">
        <v>23.15202424242424</v>
      </c>
      <c r="AB62" s="71">
        <v>30.86627872</v>
      </c>
      <c r="AC62" s="71">
        <v>19.878735490172126</v>
      </c>
      <c r="AD62" s="71">
        <v>73.897038452596377</v>
      </c>
      <c r="AE62" s="71">
        <v>145.8588</v>
      </c>
      <c r="AF62" s="71">
        <v>397</v>
      </c>
      <c r="AG62" s="71">
        <v>0</v>
      </c>
      <c r="AH62" s="71">
        <v>0</v>
      </c>
      <c r="AI62" s="71">
        <v>9.84</v>
      </c>
      <c r="AJ62" s="71">
        <v>0</v>
      </c>
      <c r="AK62" s="71">
        <v>4.72</v>
      </c>
      <c r="AL62" s="71">
        <v>0</v>
      </c>
      <c r="AM62" s="71">
        <v>557.41880000000003</v>
      </c>
      <c r="AN62" s="71">
        <v>733.55517750714182</v>
      </c>
      <c r="AO62" s="71">
        <v>1.3942127561728397</v>
      </c>
      <c r="AP62" s="71">
        <v>0.11153702049382716</v>
      </c>
      <c r="AQ62" s="71">
        <v>5.576851024691358E-2</v>
      </c>
      <c r="AR62" s="71">
        <v>0.97238501818181833</v>
      </c>
      <c r="AS62" s="71">
        <v>0.35783768669090921</v>
      </c>
      <c r="AT62" s="71">
        <v>11.946444509090908</v>
      </c>
      <c r="AU62" s="71">
        <v>0.46304048484848487</v>
      </c>
      <c r="AV62" s="71">
        <v>15.301225985725701</v>
      </c>
      <c r="AW62" s="71">
        <v>3.8586707070707069</v>
      </c>
      <c r="AX62" s="71">
        <v>2.2843330585858586</v>
      </c>
      <c r="AY62" s="71">
        <v>5.7880060606060602E-2</v>
      </c>
      <c r="AZ62" s="71">
        <v>0.92608096969696974</v>
      </c>
      <c r="BA62" s="71">
        <v>0.36014259932659931</v>
      </c>
      <c r="BB62" s="71">
        <v>2.7552555214653203</v>
      </c>
      <c r="BC62" s="71">
        <v>10.242362916751516</v>
      </c>
      <c r="BD62" s="71"/>
      <c r="BE62" s="71">
        <v>0</v>
      </c>
      <c r="BF62" s="71">
        <v>10.242362916751516</v>
      </c>
      <c r="BG62" s="71">
        <v>30.371766666666673</v>
      </c>
      <c r="BH62" s="71">
        <v>1.9820451626931808</v>
      </c>
      <c r="BI62" s="71">
        <v>0.61315114159891593</v>
      </c>
      <c r="BJ62" s="71">
        <v>260.75073581813524</v>
      </c>
      <c r="BK62" s="71"/>
      <c r="BL62" s="71">
        <v>293.71769878909402</v>
      </c>
      <c r="BM62" s="71">
        <v>1330.640756107804</v>
      </c>
      <c r="BN62" s="71">
        <f t="shared" si="5"/>
        <v>168.33053012889113</v>
      </c>
      <c r="BO62" s="71">
        <f t="shared" si="0"/>
        <v>118.95357462441643</v>
      </c>
      <c r="BP62" s="72">
        <f t="shared" si="1"/>
        <v>8.5633802816901436</v>
      </c>
      <c r="BQ62" s="72">
        <f t="shared" si="2"/>
        <v>1.8591549295774654</v>
      </c>
      <c r="BR62" s="73">
        <v>2</v>
      </c>
      <c r="BS62" s="72">
        <f t="shared" si="6"/>
        <v>2.2535211267605644</v>
      </c>
      <c r="BT62" s="72">
        <f t="shared" si="9"/>
        <v>11.25</v>
      </c>
      <c r="BU62" s="72">
        <f t="shared" si="10"/>
        <v>12.676056338028173</v>
      </c>
      <c r="BV62" s="71">
        <f t="shared" si="7"/>
        <v>168.67277190098929</v>
      </c>
      <c r="BW62" s="71">
        <f t="shared" si="3"/>
        <v>455.95687665429682</v>
      </c>
      <c r="BX62" s="71">
        <f t="shared" si="4"/>
        <v>1786.5976327621008</v>
      </c>
      <c r="BY62" s="71">
        <f t="shared" si="8"/>
        <v>21439.171593145209</v>
      </c>
      <c r="BZ62" s="49">
        <f>VLOOKUP($C62,[1]PARAMETROS!$A:$I,7,0)</f>
        <v>43101</v>
      </c>
      <c r="CA62" s="74"/>
      <c r="CB62" s="74"/>
    </row>
    <row r="63" spans="1:80" s="75" customFormat="1">
      <c r="A63" s="43" t="s">
        <v>496</v>
      </c>
      <c r="B63" s="43" t="s">
        <v>1</v>
      </c>
      <c r="C63" s="43" t="s">
        <v>165</v>
      </c>
      <c r="D63" s="43" t="s">
        <v>497</v>
      </c>
      <c r="E63" s="44" t="s">
        <v>403</v>
      </c>
      <c r="F63" s="44" t="s">
        <v>63</v>
      </c>
      <c r="G63" s="44">
        <v>1</v>
      </c>
      <c r="H63" s="71">
        <v>520.79999999999995</v>
      </c>
      <c r="I63" s="71">
        <v>520.79999999999995</v>
      </c>
      <c r="J63" s="71"/>
      <c r="K63" s="71"/>
      <c r="L63" s="71"/>
      <c r="M63" s="71"/>
      <c r="N63" s="71"/>
      <c r="O63" s="71"/>
      <c r="P63" s="71">
        <v>17.044363636363634</v>
      </c>
      <c r="Q63" s="71">
        <v>537.8443636363636</v>
      </c>
      <c r="R63" s="71">
        <v>107.56887272727272</v>
      </c>
      <c r="S63" s="71">
        <v>8.0676654545454536</v>
      </c>
      <c r="T63" s="71">
        <v>5.3784436363636363</v>
      </c>
      <c r="U63" s="71">
        <v>1.0756887272727271</v>
      </c>
      <c r="V63" s="71">
        <v>13.44610909090909</v>
      </c>
      <c r="W63" s="71">
        <v>43.027549090909091</v>
      </c>
      <c r="X63" s="71">
        <v>16.135330909090907</v>
      </c>
      <c r="Y63" s="71">
        <v>3.2270661818181816</v>
      </c>
      <c r="Z63" s="71">
        <v>197.92672581818178</v>
      </c>
      <c r="AA63" s="71">
        <v>44.820363636363631</v>
      </c>
      <c r="AB63" s="71">
        <v>59.754508799999996</v>
      </c>
      <c r="AC63" s="71">
        <v>38.483553056581826</v>
      </c>
      <c r="AD63" s="71">
        <v>143.05842549294545</v>
      </c>
      <c r="AE63" s="71">
        <v>130.75200000000001</v>
      </c>
      <c r="AF63" s="71">
        <v>397</v>
      </c>
      <c r="AG63" s="71">
        <v>0</v>
      </c>
      <c r="AH63" s="71">
        <v>0</v>
      </c>
      <c r="AI63" s="71">
        <v>0</v>
      </c>
      <c r="AJ63" s="71">
        <v>0</v>
      </c>
      <c r="AK63" s="71">
        <v>4.72</v>
      </c>
      <c r="AL63" s="71">
        <v>0</v>
      </c>
      <c r="AM63" s="71">
        <v>532.47199999999998</v>
      </c>
      <c r="AN63" s="71">
        <v>873.45715131112718</v>
      </c>
      <c r="AO63" s="71">
        <v>2.6990781481481481</v>
      </c>
      <c r="AP63" s="71">
        <v>0.21592625185185185</v>
      </c>
      <c r="AQ63" s="71">
        <v>0.10796312592592593</v>
      </c>
      <c r="AR63" s="71">
        <v>1.8824552727272728</v>
      </c>
      <c r="AS63" s="71">
        <v>0.69274354036363661</v>
      </c>
      <c r="AT63" s="71">
        <v>23.127307636363632</v>
      </c>
      <c r="AU63" s="71">
        <v>0.89640727272727272</v>
      </c>
      <c r="AV63" s="71">
        <v>29.621881248107741</v>
      </c>
      <c r="AW63" s="71">
        <v>7.4700606060606054</v>
      </c>
      <c r="AX63" s="71">
        <v>4.4222758787878789</v>
      </c>
      <c r="AY63" s="71">
        <v>0.11205090909090908</v>
      </c>
      <c r="AZ63" s="71">
        <v>1.7928145454545454</v>
      </c>
      <c r="BA63" s="71">
        <v>0.69720565656565647</v>
      </c>
      <c r="BB63" s="71">
        <v>5.3339419953131317</v>
      </c>
      <c r="BC63" s="71">
        <v>19.82834959127273</v>
      </c>
      <c r="BD63" s="71"/>
      <c r="BE63" s="71">
        <v>0</v>
      </c>
      <c r="BF63" s="71">
        <v>19.82834959127273</v>
      </c>
      <c r="BG63" s="71">
        <v>30.371766666666673</v>
      </c>
      <c r="BH63" s="71">
        <v>3.9640903253863615</v>
      </c>
      <c r="BI63" s="71">
        <v>1.2263022831978319</v>
      </c>
      <c r="BJ63" s="71">
        <v>521.50147163627059</v>
      </c>
      <c r="BK63" s="71"/>
      <c r="BL63" s="71">
        <v>557.0636309115215</v>
      </c>
      <c r="BM63" s="71">
        <v>2017.8153766983928</v>
      </c>
      <c r="BN63" s="71">
        <f t="shared" si="5"/>
        <v>168.33053012889113</v>
      </c>
      <c r="BO63" s="71">
        <f t="shared" si="0"/>
        <v>118.95357462441643</v>
      </c>
      <c r="BP63" s="72">
        <f t="shared" si="1"/>
        <v>8.5633802816901436</v>
      </c>
      <c r="BQ63" s="72">
        <f t="shared" si="2"/>
        <v>1.8591549295774654</v>
      </c>
      <c r="BR63" s="73">
        <v>2</v>
      </c>
      <c r="BS63" s="72">
        <f t="shared" si="6"/>
        <v>2.2535211267605644</v>
      </c>
      <c r="BT63" s="72">
        <f t="shared" si="9"/>
        <v>11.25</v>
      </c>
      <c r="BU63" s="72">
        <f t="shared" si="10"/>
        <v>12.676056338028173</v>
      </c>
      <c r="BV63" s="71">
        <f t="shared" si="7"/>
        <v>255.77941394768368</v>
      </c>
      <c r="BW63" s="71">
        <f t="shared" si="3"/>
        <v>543.06351870099127</v>
      </c>
      <c r="BX63" s="71">
        <f t="shared" si="4"/>
        <v>2560.878895399384</v>
      </c>
      <c r="BY63" s="71">
        <f t="shared" si="8"/>
        <v>30730.546744792606</v>
      </c>
      <c r="BZ63" s="49">
        <f>VLOOKUP($C63,[1]PARAMETROS!$A:$I,7,0)</f>
        <v>43101</v>
      </c>
      <c r="CA63" s="74"/>
      <c r="CB63" s="74"/>
    </row>
    <row r="64" spans="1:80" s="75" customFormat="1">
      <c r="A64" s="43" t="s">
        <v>496</v>
      </c>
      <c r="B64" s="43" t="s">
        <v>0</v>
      </c>
      <c r="C64" s="43" t="s">
        <v>165</v>
      </c>
      <c r="D64" s="43" t="s">
        <v>498</v>
      </c>
      <c r="E64" s="44" t="s">
        <v>403</v>
      </c>
      <c r="F64" s="44" t="s">
        <v>63</v>
      </c>
      <c r="G64" s="44">
        <v>1</v>
      </c>
      <c r="H64" s="71">
        <v>1041.5999999999999</v>
      </c>
      <c r="I64" s="71">
        <v>1041.5999999999999</v>
      </c>
      <c r="J64" s="71"/>
      <c r="K64" s="71"/>
      <c r="L64" s="71"/>
      <c r="M64" s="71"/>
      <c r="N64" s="71"/>
      <c r="O64" s="71"/>
      <c r="P64" s="71">
        <v>34.088727272727269</v>
      </c>
      <c r="Q64" s="71">
        <v>1075.6887272727272</v>
      </c>
      <c r="R64" s="71">
        <v>215.13774545454544</v>
      </c>
      <c r="S64" s="71">
        <v>16.135330909090907</v>
      </c>
      <c r="T64" s="71">
        <v>10.756887272727273</v>
      </c>
      <c r="U64" s="71">
        <v>2.1513774545454543</v>
      </c>
      <c r="V64" s="71">
        <v>26.89221818181818</v>
      </c>
      <c r="W64" s="71">
        <v>86.055098181818181</v>
      </c>
      <c r="X64" s="71">
        <v>32.270661818181814</v>
      </c>
      <c r="Y64" s="71">
        <v>6.4541323636363632</v>
      </c>
      <c r="Z64" s="71">
        <v>395.85345163636356</v>
      </c>
      <c r="AA64" s="71">
        <v>89.640727272727261</v>
      </c>
      <c r="AB64" s="71">
        <v>119.50901759999999</v>
      </c>
      <c r="AC64" s="71">
        <v>76.967106113163652</v>
      </c>
      <c r="AD64" s="71">
        <v>286.11685098589089</v>
      </c>
      <c r="AE64" s="71">
        <v>99.504000000000005</v>
      </c>
      <c r="AF64" s="71">
        <v>397</v>
      </c>
      <c r="AG64" s="71">
        <v>0</v>
      </c>
      <c r="AH64" s="71">
        <v>0</v>
      </c>
      <c r="AI64" s="71">
        <v>0</v>
      </c>
      <c r="AJ64" s="71">
        <v>0</v>
      </c>
      <c r="AK64" s="71">
        <v>4.72</v>
      </c>
      <c r="AL64" s="71">
        <v>0</v>
      </c>
      <c r="AM64" s="71">
        <v>501.22400000000005</v>
      </c>
      <c r="AN64" s="71">
        <v>1183.1943026222546</v>
      </c>
      <c r="AO64" s="71">
        <v>5.3981562962962961</v>
      </c>
      <c r="AP64" s="71">
        <v>0.43185250370370371</v>
      </c>
      <c r="AQ64" s="71">
        <v>0.21592625185185185</v>
      </c>
      <c r="AR64" s="71">
        <v>3.7649105454545455</v>
      </c>
      <c r="AS64" s="71">
        <v>1.3854870807272732</v>
      </c>
      <c r="AT64" s="71">
        <v>46.254615272727264</v>
      </c>
      <c r="AU64" s="71">
        <v>1.7928145454545454</v>
      </c>
      <c r="AV64" s="71">
        <v>59.243762496215481</v>
      </c>
      <c r="AW64" s="71">
        <v>14.940121212121211</v>
      </c>
      <c r="AX64" s="71">
        <v>8.8445517575757577</v>
      </c>
      <c r="AY64" s="71">
        <v>0.22410181818181815</v>
      </c>
      <c r="AZ64" s="71">
        <v>3.5856290909090909</v>
      </c>
      <c r="BA64" s="71">
        <v>1.3944113131313129</v>
      </c>
      <c r="BB64" s="71">
        <v>10.667883990626263</v>
      </c>
      <c r="BC64" s="71">
        <v>39.656699182545459</v>
      </c>
      <c r="BD64" s="71"/>
      <c r="BE64" s="71">
        <v>0</v>
      </c>
      <c r="BF64" s="71">
        <v>39.656699182545459</v>
      </c>
      <c r="BG64" s="71">
        <v>55.485199999999999</v>
      </c>
      <c r="BH64" s="71">
        <v>7.928180650772723</v>
      </c>
      <c r="BI64" s="71">
        <v>2.4526045663956633</v>
      </c>
      <c r="BJ64" s="71">
        <v>1043.0029432725412</v>
      </c>
      <c r="BK64" s="71"/>
      <c r="BL64" s="71">
        <v>1108.8689284897096</v>
      </c>
      <c r="BM64" s="71">
        <v>3466.6524200634522</v>
      </c>
      <c r="BN64" s="71">
        <f t="shared" si="5"/>
        <v>168.33053012889113</v>
      </c>
      <c r="BO64" s="71">
        <f t="shared" si="0"/>
        <v>118.95357462441643</v>
      </c>
      <c r="BP64" s="72">
        <f t="shared" si="1"/>
        <v>8.5633802816901436</v>
      </c>
      <c r="BQ64" s="72">
        <f t="shared" si="2"/>
        <v>1.8591549295774654</v>
      </c>
      <c r="BR64" s="73">
        <v>2</v>
      </c>
      <c r="BS64" s="72">
        <f t="shared" si="6"/>
        <v>2.2535211267605644</v>
      </c>
      <c r="BT64" s="72">
        <f t="shared" si="9"/>
        <v>11.25</v>
      </c>
      <c r="BU64" s="72">
        <f t="shared" si="10"/>
        <v>12.676056338028173</v>
      </c>
      <c r="BV64" s="71">
        <f t="shared" si="7"/>
        <v>439.43481381086031</v>
      </c>
      <c r="BW64" s="71">
        <f t="shared" si="3"/>
        <v>726.71891856416789</v>
      </c>
      <c r="BX64" s="71">
        <f t="shared" si="4"/>
        <v>4193.3713386276204</v>
      </c>
      <c r="BY64" s="71">
        <f t="shared" si="8"/>
        <v>50320.456063531441</v>
      </c>
      <c r="BZ64" s="49">
        <f>VLOOKUP($C64,[1]PARAMETROS!$A:$I,7,0)</f>
        <v>43101</v>
      </c>
      <c r="CA64" s="74"/>
      <c r="CB64" s="74"/>
    </row>
    <row r="65" spans="1:80" s="75" customFormat="1">
      <c r="A65" s="43" t="s">
        <v>499</v>
      </c>
      <c r="B65" s="43" t="s">
        <v>2</v>
      </c>
      <c r="C65" s="43" t="s">
        <v>500</v>
      </c>
      <c r="D65" s="43" t="s">
        <v>501</v>
      </c>
      <c r="E65" s="44" t="s">
        <v>403</v>
      </c>
      <c r="F65" s="44" t="s">
        <v>63</v>
      </c>
      <c r="G65" s="44">
        <v>1</v>
      </c>
      <c r="H65" s="71">
        <v>260.39999999999998</v>
      </c>
      <c r="I65" s="71">
        <v>260.39999999999998</v>
      </c>
      <c r="J65" s="71"/>
      <c r="K65" s="71"/>
      <c r="L65" s="71"/>
      <c r="M65" s="71"/>
      <c r="N65" s="71"/>
      <c r="O65" s="71"/>
      <c r="P65" s="71">
        <v>8.5221818181818172</v>
      </c>
      <c r="Q65" s="71">
        <v>268.9221818181818</v>
      </c>
      <c r="R65" s="71">
        <v>53.78443636363636</v>
      </c>
      <c r="S65" s="71">
        <v>4.0338327272727268</v>
      </c>
      <c r="T65" s="71">
        <v>2.6892218181818182</v>
      </c>
      <c r="U65" s="71">
        <v>0.53784436363636356</v>
      </c>
      <c r="V65" s="71">
        <v>6.723054545454545</v>
      </c>
      <c r="W65" s="71">
        <v>21.513774545454545</v>
      </c>
      <c r="X65" s="71">
        <v>8.0676654545454536</v>
      </c>
      <c r="Y65" s="71">
        <v>1.6135330909090908</v>
      </c>
      <c r="Z65" s="71">
        <v>98.96336290909089</v>
      </c>
      <c r="AA65" s="71">
        <v>22.410181818181815</v>
      </c>
      <c r="AB65" s="71">
        <v>29.877254399999998</v>
      </c>
      <c r="AC65" s="71">
        <v>19.241776528290913</v>
      </c>
      <c r="AD65" s="71">
        <v>71.529212746472723</v>
      </c>
      <c r="AE65" s="71">
        <v>146.376</v>
      </c>
      <c r="AF65" s="71">
        <v>397</v>
      </c>
      <c r="AG65" s="71">
        <v>0</v>
      </c>
      <c r="AH65" s="71">
        <v>32.619999999999997</v>
      </c>
      <c r="AI65" s="71">
        <v>0</v>
      </c>
      <c r="AJ65" s="71">
        <v>0</v>
      </c>
      <c r="AK65" s="71">
        <v>4.72</v>
      </c>
      <c r="AL65" s="71">
        <v>0</v>
      </c>
      <c r="AM65" s="71">
        <v>580.71600000000001</v>
      </c>
      <c r="AN65" s="71">
        <v>751.20857565556355</v>
      </c>
      <c r="AO65" s="71">
        <v>1.349539074074074</v>
      </c>
      <c r="AP65" s="71">
        <v>0.10796312592592593</v>
      </c>
      <c r="AQ65" s="71">
        <v>5.3981562962962963E-2</v>
      </c>
      <c r="AR65" s="71">
        <v>0.94122763636363638</v>
      </c>
      <c r="AS65" s="71">
        <v>0.34637177018181831</v>
      </c>
      <c r="AT65" s="71">
        <v>11.563653818181816</v>
      </c>
      <c r="AU65" s="71">
        <v>0.44820363636363636</v>
      </c>
      <c r="AV65" s="71">
        <v>14.81094062405387</v>
      </c>
      <c r="AW65" s="71">
        <v>3.7350303030303027</v>
      </c>
      <c r="AX65" s="71">
        <v>2.2111379393939394</v>
      </c>
      <c r="AY65" s="71">
        <v>5.6025454545454538E-2</v>
      </c>
      <c r="AZ65" s="71">
        <v>0.89640727272727272</v>
      </c>
      <c r="BA65" s="71">
        <v>0.34860282828282824</v>
      </c>
      <c r="BB65" s="71">
        <v>2.6669709976565659</v>
      </c>
      <c r="BC65" s="71">
        <v>9.9141747956363648</v>
      </c>
      <c r="BD65" s="71"/>
      <c r="BE65" s="71">
        <v>0</v>
      </c>
      <c r="BF65" s="71">
        <v>9.9141747956363648</v>
      </c>
      <c r="BG65" s="71">
        <v>30.371766666666673</v>
      </c>
      <c r="BH65" s="71">
        <v>1.9820451626931808</v>
      </c>
      <c r="BI65" s="71">
        <v>0.61315114159891593</v>
      </c>
      <c r="BJ65" s="71">
        <v>260.75073581813524</v>
      </c>
      <c r="BK65" s="71"/>
      <c r="BL65" s="71">
        <v>293.71769878909402</v>
      </c>
      <c r="BM65" s="71">
        <v>1338.5735716825297</v>
      </c>
      <c r="BN65" s="71">
        <f t="shared" si="5"/>
        <v>168.33053012889113</v>
      </c>
      <c r="BO65" s="71">
        <f t="shared" si="0"/>
        <v>118.95357462441643</v>
      </c>
      <c r="BP65" s="72">
        <f t="shared" si="1"/>
        <v>8.5633802816901436</v>
      </c>
      <c r="BQ65" s="72">
        <f t="shared" si="2"/>
        <v>1.8591549295774654</v>
      </c>
      <c r="BR65" s="73">
        <v>2</v>
      </c>
      <c r="BS65" s="72">
        <f t="shared" si="6"/>
        <v>2.2535211267605644</v>
      </c>
      <c r="BT65" s="72">
        <f t="shared" si="9"/>
        <v>11.25</v>
      </c>
      <c r="BU65" s="72">
        <f t="shared" si="10"/>
        <v>12.676056338028173</v>
      </c>
      <c r="BV65" s="71">
        <f t="shared" si="7"/>
        <v>169.67834007243343</v>
      </c>
      <c r="BW65" s="71">
        <f t="shared" si="3"/>
        <v>456.96244482574104</v>
      </c>
      <c r="BX65" s="71">
        <f t="shared" si="4"/>
        <v>1795.5360165082707</v>
      </c>
      <c r="BY65" s="71">
        <f t="shared" si="8"/>
        <v>21546.432198099246</v>
      </c>
      <c r="BZ65" s="49">
        <f>VLOOKUP($C65,[1]PARAMETROS!$A:$I,7,0)</f>
        <v>43101</v>
      </c>
      <c r="CA65" s="74"/>
      <c r="CB65" s="74"/>
    </row>
    <row r="66" spans="1:80" s="75" customFormat="1">
      <c r="A66" s="43" t="s">
        <v>216</v>
      </c>
      <c r="B66" s="43" t="s">
        <v>1</v>
      </c>
      <c r="C66" s="43" t="s">
        <v>217</v>
      </c>
      <c r="D66" s="43" t="s">
        <v>502</v>
      </c>
      <c r="E66" s="44" t="s">
        <v>403</v>
      </c>
      <c r="F66" s="44" t="s">
        <v>63</v>
      </c>
      <c r="G66" s="44">
        <v>1</v>
      </c>
      <c r="H66" s="71">
        <v>522.36</v>
      </c>
      <c r="I66" s="71">
        <v>522.36</v>
      </c>
      <c r="J66" s="71"/>
      <c r="K66" s="71"/>
      <c r="L66" s="71"/>
      <c r="M66" s="71"/>
      <c r="N66" s="71"/>
      <c r="O66" s="71"/>
      <c r="P66" s="71">
        <v>17.095418181818179</v>
      </c>
      <c r="Q66" s="71">
        <v>539.45541818181823</v>
      </c>
      <c r="R66" s="71">
        <v>107.89108363636365</v>
      </c>
      <c r="S66" s="71">
        <v>8.0918312727272728</v>
      </c>
      <c r="T66" s="71">
        <v>5.3945541818181821</v>
      </c>
      <c r="U66" s="71">
        <v>1.0789108363636364</v>
      </c>
      <c r="V66" s="71">
        <v>13.486385454545456</v>
      </c>
      <c r="W66" s="71">
        <v>43.156433454545457</v>
      </c>
      <c r="X66" s="71">
        <v>16.183662545454546</v>
      </c>
      <c r="Y66" s="71">
        <v>3.2367325090909094</v>
      </c>
      <c r="Z66" s="71">
        <v>198.51959389090911</v>
      </c>
      <c r="AA66" s="71">
        <v>44.954618181818184</v>
      </c>
      <c r="AB66" s="71">
        <v>59.933496960000006</v>
      </c>
      <c r="AC66" s="71">
        <v>38.598826372189109</v>
      </c>
      <c r="AD66" s="71">
        <v>143.4869415140073</v>
      </c>
      <c r="AE66" s="71">
        <v>130.6584</v>
      </c>
      <c r="AF66" s="71">
        <v>327.8</v>
      </c>
      <c r="AG66" s="71">
        <v>0</v>
      </c>
      <c r="AH66" s="71">
        <v>33.39</v>
      </c>
      <c r="AI66" s="71">
        <v>0</v>
      </c>
      <c r="AJ66" s="71">
        <v>0</v>
      </c>
      <c r="AK66" s="71">
        <v>4.72</v>
      </c>
      <c r="AL66" s="71">
        <v>0</v>
      </c>
      <c r="AM66" s="71">
        <v>496.5684</v>
      </c>
      <c r="AN66" s="71">
        <v>838.57493540491646</v>
      </c>
      <c r="AO66" s="71">
        <v>2.7071629444444452</v>
      </c>
      <c r="AP66" s="71">
        <v>0.2165730355555556</v>
      </c>
      <c r="AQ66" s="71">
        <v>0.1082865177777778</v>
      </c>
      <c r="AR66" s="71">
        <v>1.8880939636363641</v>
      </c>
      <c r="AS66" s="71">
        <v>0.69481857861818219</v>
      </c>
      <c r="AT66" s="71">
        <v>23.196582981818182</v>
      </c>
      <c r="AU66" s="71">
        <v>0.8990923636363638</v>
      </c>
      <c r="AV66" s="71">
        <v>29.71061038548687</v>
      </c>
      <c r="AW66" s="71">
        <v>7.4924363636363642</v>
      </c>
      <c r="AX66" s="71">
        <v>4.4355223272727278</v>
      </c>
      <c r="AY66" s="71">
        <v>0.11238654545454546</v>
      </c>
      <c r="AZ66" s="71">
        <v>1.7981847272727276</v>
      </c>
      <c r="BA66" s="71">
        <v>0.6992940606060607</v>
      </c>
      <c r="BB66" s="71">
        <v>5.3499192409212135</v>
      </c>
      <c r="BC66" s="71">
        <v>19.887743265163643</v>
      </c>
      <c r="BD66" s="71"/>
      <c r="BE66" s="71">
        <v>0</v>
      </c>
      <c r="BF66" s="71">
        <v>19.887743265163643</v>
      </c>
      <c r="BG66" s="71">
        <v>30.371766666666673</v>
      </c>
      <c r="BH66" s="71">
        <v>3.9640903253863615</v>
      </c>
      <c r="BI66" s="71">
        <v>1.2263022831978319</v>
      </c>
      <c r="BJ66" s="71">
        <v>521.50147163627059</v>
      </c>
      <c r="BK66" s="71"/>
      <c r="BL66" s="71">
        <v>557.0636309115215</v>
      </c>
      <c r="BM66" s="71">
        <v>1984.6923381489066</v>
      </c>
      <c r="BN66" s="71">
        <f t="shared" si="5"/>
        <v>168.33053012889113</v>
      </c>
      <c r="BO66" s="71">
        <f t="shared" si="0"/>
        <v>118.95357462441643</v>
      </c>
      <c r="BP66" s="72">
        <f t="shared" si="1"/>
        <v>8.8629737609329435</v>
      </c>
      <c r="BQ66" s="72">
        <f t="shared" si="2"/>
        <v>1.9241982507288626</v>
      </c>
      <c r="BR66" s="73">
        <v>5</v>
      </c>
      <c r="BS66" s="72">
        <f t="shared" si="6"/>
        <v>5.8309037900874632</v>
      </c>
      <c r="BT66" s="72">
        <f t="shared" si="9"/>
        <v>14.25</v>
      </c>
      <c r="BU66" s="72">
        <f t="shared" si="10"/>
        <v>16.618075801749271</v>
      </c>
      <c r="BV66" s="71">
        <f t="shared" si="7"/>
        <v>329.81767718509525</v>
      </c>
      <c r="BW66" s="71">
        <f t="shared" si="3"/>
        <v>617.10178193840284</v>
      </c>
      <c r="BX66" s="71">
        <f t="shared" si="4"/>
        <v>2601.7941200873092</v>
      </c>
      <c r="BY66" s="71">
        <f t="shared" si="8"/>
        <v>31221.529441047711</v>
      </c>
      <c r="BZ66" s="77">
        <f>VLOOKUP($C66,[1]PARAMETROS!$A:$I,7,0)</f>
        <v>42736</v>
      </c>
      <c r="CA66" s="74"/>
      <c r="CB66" s="74"/>
    </row>
    <row r="67" spans="1:80" s="75" customFormat="1">
      <c r="A67" s="43" t="s">
        <v>216</v>
      </c>
      <c r="B67" s="43" t="s">
        <v>0</v>
      </c>
      <c r="C67" s="43" t="s">
        <v>217</v>
      </c>
      <c r="D67" s="43" t="s">
        <v>503</v>
      </c>
      <c r="E67" s="44" t="s">
        <v>403</v>
      </c>
      <c r="F67" s="44" t="s">
        <v>63</v>
      </c>
      <c r="G67" s="44">
        <v>3</v>
      </c>
      <c r="H67" s="71">
        <v>1044.73</v>
      </c>
      <c r="I67" s="71">
        <v>3134.19</v>
      </c>
      <c r="J67" s="71"/>
      <c r="K67" s="71"/>
      <c r="L67" s="71"/>
      <c r="M67" s="71"/>
      <c r="N67" s="71"/>
      <c r="O67" s="71"/>
      <c r="P67" s="71">
        <v>102.57349090909091</v>
      </c>
      <c r="Q67" s="71">
        <v>3236.7634909090912</v>
      </c>
      <c r="R67" s="71">
        <v>647.35269818181825</v>
      </c>
      <c r="S67" s="71">
        <v>48.551452363636365</v>
      </c>
      <c r="T67" s="71">
        <v>32.36763490909091</v>
      </c>
      <c r="U67" s="71">
        <v>6.4735269818181829</v>
      </c>
      <c r="V67" s="71">
        <v>80.919087272727282</v>
      </c>
      <c r="W67" s="71">
        <v>258.94107927272728</v>
      </c>
      <c r="X67" s="71">
        <v>97.10290472727273</v>
      </c>
      <c r="Y67" s="71">
        <v>19.420580945454546</v>
      </c>
      <c r="Z67" s="71">
        <v>1191.1289646545456</v>
      </c>
      <c r="AA67" s="71">
        <v>269.73029090909091</v>
      </c>
      <c r="AB67" s="71">
        <v>359.60442384000004</v>
      </c>
      <c r="AC67" s="71">
        <v>231.59517502766553</v>
      </c>
      <c r="AD67" s="71">
        <v>860.92988977675645</v>
      </c>
      <c r="AE67" s="71">
        <v>297.9486</v>
      </c>
      <c r="AF67" s="71">
        <v>983.40000000000009</v>
      </c>
      <c r="AG67" s="71">
        <v>0</v>
      </c>
      <c r="AH67" s="71">
        <v>100.17</v>
      </c>
      <c r="AI67" s="71">
        <v>0</v>
      </c>
      <c r="AJ67" s="71">
        <v>0</v>
      </c>
      <c r="AK67" s="71">
        <v>14.16</v>
      </c>
      <c r="AL67" s="71">
        <v>0</v>
      </c>
      <c r="AM67" s="71">
        <v>1395.6786000000002</v>
      </c>
      <c r="AN67" s="71">
        <v>3447.7374544313025</v>
      </c>
      <c r="AO67" s="71">
        <v>16.24313314351852</v>
      </c>
      <c r="AP67" s="71">
        <v>1.2994506514814816</v>
      </c>
      <c r="AQ67" s="71">
        <v>0.64972532574074082</v>
      </c>
      <c r="AR67" s="71">
        <v>11.32867221818182</v>
      </c>
      <c r="AS67" s="71">
        <v>4.1689513762909112</v>
      </c>
      <c r="AT67" s="71">
        <v>139.18083010909092</v>
      </c>
      <c r="AU67" s="71">
        <v>5.3946058181818186</v>
      </c>
      <c r="AV67" s="71">
        <v>178.26536864248621</v>
      </c>
      <c r="AW67" s="71">
        <v>44.955048484848483</v>
      </c>
      <c r="AX67" s="71">
        <v>26.613388703030306</v>
      </c>
      <c r="AY67" s="71">
        <v>0.67432572727272733</v>
      </c>
      <c r="AZ67" s="71">
        <v>10.789211636363637</v>
      </c>
      <c r="BA67" s="71">
        <v>4.1958045252525258</v>
      </c>
      <c r="BB67" s="71">
        <v>32.099822700250513</v>
      </c>
      <c r="BC67" s="71">
        <v>119.32760177701819</v>
      </c>
      <c r="BD67" s="71"/>
      <c r="BE67" s="71">
        <v>0</v>
      </c>
      <c r="BF67" s="71">
        <v>119.32760177701819</v>
      </c>
      <c r="BG67" s="71">
        <v>166.4556</v>
      </c>
      <c r="BH67" s="71">
        <v>23.784541952318168</v>
      </c>
      <c r="BI67" s="71">
        <v>7.3578136991869894</v>
      </c>
      <c r="BJ67" s="71">
        <v>3129.0088298176233</v>
      </c>
      <c r="BK67" s="71"/>
      <c r="BL67" s="71">
        <v>3326.6067854691287</v>
      </c>
      <c r="BM67" s="71">
        <v>10308.700701229027</v>
      </c>
      <c r="BN67" s="71">
        <f t="shared" si="5"/>
        <v>504.99159038667335</v>
      </c>
      <c r="BO67" s="71">
        <f t="shared" si="0"/>
        <v>356.8607238732493</v>
      </c>
      <c r="BP67" s="72">
        <f t="shared" si="1"/>
        <v>8.8629737609329435</v>
      </c>
      <c r="BQ67" s="72">
        <f t="shared" si="2"/>
        <v>1.9241982507288626</v>
      </c>
      <c r="BR67" s="73">
        <v>5</v>
      </c>
      <c r="BS67" s="72">
        <f t="shared" si="6"/>
        <v>5.8309037900874632</v>
      </c>
      <c r="BT67" s="72">
        <f t="shared" si="9"/>
        <v>14.25</v>
      </c>
      <c r="BU67" s="72">
        <f t="shared" si="10"/>
        <v>16.618075801749271</v>
      </c>
      <c r="BV67" s="71">
        <f t="shared" si="7"/>
        <v>1713.1076967056983</v>
      </c>
      <c r="BW67" s="71">
        <f t="shared" si="3"/>
        <v>2574.9600109656212</v>
      </c>
      <c r="BX67" s="71">
        <f t="shared" si="4"/>
        <v>12883.660712194647</v>
      </c>
      <c r="BY67" s="71">
        <f t="shared" si="8"/>
        <v>154603.92854633578</v>
      </c>
      <c r="BZ67" s="77">
        <f>VLOOKUP($C67,[1]PARAMETROS!$A:$I,7,0)</f>
        <v>42736</v>
      </c>
      <c r="CA67" s="74"/>
      <c r="CB67" s="74"/>
    </row>
    <row r="68" spans="1:80" s="75" customFormat="1">
      <c r="A68" s="43" t="s">
        <v>504</v>
      </c>
      <c r="B68" s="43" t="s">
        <v>2</v>
      </c>
      <c r="C68" s="43" t="s">
        <v>67</v>
      </c>
      <c r="D68" s="43" t="s">
        <v>505</v>
      </c>
      <c r="E68" s="44" t="s">
        <v>403</v>
      </c>
      <c r="F68" s="44" t="s">
        <v>63</v>
      </c>
      <c r="G68" s="44">
        <v>1</v>
      </c>
      <c r="H68" s="71">
        <v>260.39999999999998</v>
      </c>
      <c r="I68" s="71">
        <v>260.39999999999998</v>
      </c>
      <c r="J68" s="71"/>
      <c r="K68" s="71"/>
      <c r="L68" s="71"/>
      <c r="M68" s="71"/>
      <c r="N68" s="71"/>
      <c r="O68" s="71"/>
      <c r="P68" s="71">
        <v>8.5221818181818172</v>
      </c>
      <c r="Q68" s="71">
        <v>268.9221818181818</v>
      </c>
      <c r="R68" s="71">
        <v>53.78443636363636</v>
      </c>
      <c r="S68" s="71">
        <v>4.0338327272727268</v>
      </c>
      <c r="T68" s="71">
        <v>2.6892218181818182</v>
      </c>
      <c r="U68" s="71">
        <v>0.53784436363636356</v>
      </c>
      <c r="V68" s="71">
        <v>6.723054545454545</v>
      </c>
      <c r="W68" s="71">
        <v>21.513774545454545</v>
      </c>
      <c r="X68" s="71">
        <v>8.0676654545454536</v>
      </c>
      <c r="Y68" s="71">
        <v>1.6135330909090908</v>
      </c>
      <c r="Z68" s="71">
        <v>98.96336290909089</v>
      </c>
      <c r="AA68" s="71">
        <v>22.410181818181815</v>
      </c>
      <c r="AB68" s="71">
        <v>29.877254399999998</v>
      </c>
      <c r="AC68" s="71">
        <v>19.241776528290913</v>
      </c>
      <c r="AD68" s="71">
        <v>71.529212746472723</v>
      </c>
      <c r="AE68" s="71">
        <v>146.376</v>
      </c>
      <c r="AF68" s="71">
        <v>397</v>
      </c>
      <c r="AG68" s="71">
        <v>0</v>
      </c>
      <c r="AH68" s="71">
        <v>0</v>
      </c>
      <c r="AI68" s="71">
        <v>9.84</v>
      </c>
      <c r="AJ68" s="71">
        <v>0</v>
      </c>
      <c r="AK68" s="71">
        <v>4.72</v>
      </c>
      <c r="AL68" s="71">
        <v>0</v>
      </c>
      <c r="AM68" s="71">
        <v>557.93600000000004</v>
      </c>
      <c r="AN68" s="71">
        <v>728.42857565556358</v>
      </c>
      <c r="AO68" s="71">
        <v>1.349539074074074</v>
      </c>
      <c r="AP68" s="71">
        <v>0.10796312592592593</v>
      </c>
      <c r="AQ68" s="71">
        <v>5.3981562962962963E-2</v>
      </c>
      <c r="AR68" s="71">
        <v>0.94122763636363638</v>
      </c>
      <c r="AS68" s="71">
        <v>0.34637177018181831</v>
      </c>
      <c r="AT68" s="71">
        <v>11.563653818181816</v>
      </c>
      <c r="AU68" s="71">
        <v>0.44820363636363636</v>
      </c>
      <c r="AV68" s="71">
        <v>14.81094062405387</v>
      </c>
      <c r="AW68" s="71">
        <v>3.7350303030303027</v>
      </c>
      <c r="AX68" s="71">
        <v>2.2111379393939394</v>
      </c>
      <c r="AY68" s="71">
        <v>5.6025454545454538E-2</v>
      </c>
      <c r="AZ68" s="71">
        <v>0.89640727272727272</v>
      </c>
      <c r="BA68" s="71">
        <v>0.34860282828282824</v>
      </c>
      <c r="BB68" s="71">
        <v>2.6669709976565659</v>
      </c>
      <c r="BC68" s="71">
        <v>9.9141747956363648</v>
      </c>
      <c r="BD68" s="71"/>
      <c r="BE68" s="71">
        <v>0</v>
      </c>
      <c r="BF68" s="71">
        <v>9.9141747956363648</v>
      </c>
      <c r="BG68" s="71">
        <v>30.371766666666673</v>
      </c>
      <c r="BH68" s="71">
        <v>1.9820451626931808</v>
      </c>
      <c r="BI68" s="71">
        <v>0.61315114159891593</v>
      </c>
      <c r="BJ68" s="71">
        <v>260.75073581813524</v>
      </c>
      <c r="BK68" s="71"/>
      <c r="BL68" s="71">
        <v>293.71769878909402</v>
      </c>
      <c r="BM68" s="71">
        <v>1315.7935716825295</v>
      </c>
      <c r="BN68" s="71">
        <f t="shared" si="5"/>
        <v>168.33053012889113</v>
      </c>
      <c r="BO68" s="71">
        <f t="shared" si="0"/>
        <v>118.95357462441643</v>
      </c>
      <c r="BP68" s="72">
        <f t="shared" si="1"/>
        <v>8.8629737609329435</v>
      </c>
      <c r="BQ68" s="72">
        <f t="shared" si="2"/>
        <v>1.9241982507288626</v>
      </c>
      <c r="BR68" s="73">
        <v>5</v>
      </c>
      <c r="BS68" s="72">
        <f t="shared" si="6"/>
        <v>5.8309037900874632</v>
      </c>
      <c r="BT68" s="72">
        <f t="shared" si="9"/>
        <v>14.25</v>
      </c>
      <c r="BU68" s="72">
        <f t="shared" si="10"/>
        <v>16.618075801749271</v>
      </c>
      <c r="BV68" s="71">
        <f t="shared" si="7"/>
        <v>218.65957313674687</v>
      </c>
      <c r="BW68" s="71">
        <f t="shared" si="3"/>
        <v>505.94367789005446</v>
      </c>
      <c r="BX68" s="71">
        <f t="shared" si="4"/>
        <v>1821.737249572584</v>
      </c>
      <c r="BY68" s="71">
        <f t="shared" si="8"/>
        <v>21860.846994871008</v>
      </c>
      <c r="BZ68" s="49">
        <f>VLOOKUP($C68,[1]PARAMETROS!$A:$I,7,0)</f>
        <v>43101</v>
      </c>
      <c r="CA68" s="74"/>
      <c r="CB68" s="74"/>
    </row>
    <row r="69" spans="1:80" s="75" customFormat="1">
      <c r="A69" s="43" t="s">
        <v>223</v>
      </c>
      <c r="B69" s="43" t="s">
        <v>2</v>
      </c>
      <c r="C69" s="43" t="s">
        <v>74</v>
      </c>
      <c r="D69" s="43" t="s">
        <v>506</v>
      </c>
      <c r="E69" s="44" t="s">
        <v>403</v>
      </c>
      <c r="F69" s="44" t="s">
        <v>63</v>
      </c>
      <c r="G69" s="44">
        <v>1</v>
      </c>
      <c r="H69" s="71">
        <v>260.39999999999998</v>
      </c>
      <c r="I69" s="71">
        <v>260.39999999999998</v>
      </c>
      <c r="J69" s="71"/>
      <c r="K69" s="71"/>
      <c r="L69" s="71"/>
      <c r="M69" s="71"/>
      <c r="N69" s="71"/>
      <c r="O69" s="71"/>
      <c r="P69" s="71">
        <v>8.5221818181818172</v>
      </c>
      <c r="Q69" s="71">
        <v>268.9221818181818</v>
      </c>
      <c r="R69" s="71">
        <v>53.78443636363636</v>
      </c>
      <c r="S69" s="71">
        <v>4.0338327272727268</v>
      </c>
      <c r="T69" s="71">
        <v>2.6892218181818182</v>
      </c>
      <c r="U69" s="71">
        <v>0.53784436363636356</v>
      </c>
      <c r="V69" s="71">
        <v>6.723054545454545</v>
      </c>
      <c r="W69" s="71">
        <v>21.513774545454545</v>
      </c>
      <c r="X69" s="71">
        <v>8.0676654545454536</v>
      </c>
      <c r="Y69" s="71">
        <v>1.6135330909090908</v>
      </c>
      <c r="Z69" s="71">
        <v>98.96336290909089</v>
      </c>
      <c r="AA69" s="71">
        <v>22.410181818181815</v>
      </c>
      <c r="AB69" s="71">
        <v>29.877254399999998</v>
      </c>
      <c r="AC69" s="71">
        <v>19.241776528290913</v>
      </c>
      <c r="AD69" s="71">
        <v>71.529212746472723</v>
      </c>
      <c r="AE69" s="71">
        <v>146.376</v>
      </c>
      <c r="AF69" s="71">
        <v>0</v>
      </c>
      <c r="AG69" s="71">
        <v>264.83999999999997</v>
      </c>
      <c r="AH69" s="71">
        <v>27.01</v>
      </c>
      <c r="AI69" s="71">
        <v>0</v>
      </c>
      <c r="AJ69" s="71">
        <v>0</v>
      </c>
      <c r="AK69" s="71">
        <v>4.72</v>
      </c>
      <c r="AL69" s="71">
        <v>0</v>
      </c>
      <c r="AM69" s="71">
        <v>442.94600000000003</v>
      </c>
      <c r="AN69" s="71">
        <v>613.43857565556357</v>
      </c>
      <c r="AO69" s="71">
        <v>1.349539074074074</v>
      </c>
      <c r="AP69" s="71">
        <v>0.10796312592592593</v>
      </c>
      <c r="AQ69" s="71">
        <v>5.3981562962962963E-2</v>
      </c>
      <c r="AR69" s="71">
        <v>0.94122763636363638</v>
      </c>
      <c r="AS69" s="71">
        <v>0.34637177018181831</v>
      </c>
      <c r="AT69" s="71">
        <v>11.563653818181816</v>
      </c>
      <c r="AU69" s="71">
        <v>0.44820363636363636</v>
      </c>
      <c r="AV69" s="71">
        <v>14.81094062405387</v>
      </c>
      <c r="AW69" s="71">
        <v>3.7350303030303027</v>
      </c>
      <c r="AX69" s="71">
        <v>2.2111379393939394</v>
      </c>
      <c r="AY69" s="71">
        <v>5.6025454545454538E-2</v>
      </c>
      <c r="AZ69" s="71">
        <v>0.89640727272727272</v>
      </c>
      <c r="BA69" s="71">
        <v>0.34860282828282824</v>
      </c>
      <c r="BB69" s="71">
        <v>2.6669709976565659</v>
      </c>
      <c r="BC69" s="71">
        <v>9.9141747956363648</v>
      </c>
      <c r="BD69" s="71"/>
      <c r="BE69" s="71">
        <v>0</v>
      </c>
      <c r="BF69" s="71">
        <v>9.9141747956363648</v>
      </c>
      <c r="BG69" s="71">
        <v>30.371766666666673</v>
      </c>
      <c r="BH69" s="71">
        <v>1.9820451626931808</v>
      </c>
      <c r="BI69" s="71">
        <v>0.61315114159891593</v>
      </c>
      <c r="BJ69" s="71">
        <v>260.75073581813524</v>
      </c>
      <c r="BK69" s="71"/>
      <c r="BL69" s="71">
        <v>293.71769878909402</v>
      </c>
      <c r="BM69" s="71">
        <v>1200.8035716825298</v>
      </c>
      <c r="BN69" s="71">
        <f t="shared" si="5"/>
        <v>168.33053012889113</v>
      </c>
      <c r="BO69" s="71">
        <f t="shared" si="0"/>
        <v>118.95357462441643</v>
      </c>
      <c r="BP69" s="72">
        <f t="shared" si="1"/>
        <v>8.5633802816901436</v>
      </c>
      <c r="BQ69" s="72">
        <f t="shared" si="2"/>
        <v>1.8591549295774654</v>
      </c>
      <c r="BR69" s="73">
        <v>2</v>
      </c>
      <c r="BS69" s="72">
        <f t="shared" si="6"/>
        <v>2.2535211267605644</v>
      </c>
      <c r="BT69" s="72">
        <f t="shared" si="9"/>
        <v>11.25</v>
      </c>
      <c r="BU69" s="72">
        <f t="shared" si="10"/>
        <v>12.676056338028173</v>
      </c>
      <c r="BV69" s="71">
        <f t="shared" si="7"/>
        <v>152.21453725553201</v>
      </c>
      <c r="BW69" s="71">
        <f t="shared" si="3"/>
        <v>439.49864200883962</v>
      </c>
      <c r="BX69" s="71">
        <f t="shared" si="4"/>
        <v>1640.3022136913694</v>
      </c>
      <c r="BY69" s="71">
        <f t="shared" si="8"/>
        <v>19683.626564296432</v>
      </c>
      <c r="BZ69" s="49">
        <f>VLOOKUP($C69,[1]PARAMETROS!$A:$I,7,0)</f>
        <v>43101</v>
      </c>
      <c r="CA69" s="74"/>
      <c r="CB69" s="74"/>
    </row>
    <row r="70" spans="1:80" s="75" customFormat="1">
      <c r="A70" s="43" t="s">
        <v>507</v>
      </c>
      <c r="B70" s="43" t="s">
        <v>2</v>
      </c>
      <c r="C70" s="43" t="s">
        <v>67</v>
      </c>
      <c r="D70" s="43" t="s">
        <v>508</v>
      </c>
      <c r="E70" s="44" t="s">
        <v>403</v>
      </c>
      <c r="F70" s="44" t="s">
        <v>63</v>
      </c>
      <c r="G70" s="44">
        <v>1</v>
      </c>
      <c r="H70" s="71">
        <v>260.39999999999998</v>
      </c>
      <c r="I70" s="71">
        <v>260.39999999999998</v>
      </c>
      <c r="J70" s="71"/>
      <c r="K70" s="71"/>
      <c r="L70" s="71"/>
      <c r="M70" s="71"/>
      <c r="N70" s="71"/>
      <c r="O70" s="71"/>
      <c r="P70" s="71">
        <v>8.5221818181818172</v>
      </c>
      <c r="Q70" s="71">
        <v>268.9221818181818</v>
      </c>
      <c r="R70" s="71">
        <v>53.78443636363636</v>
      </c>
      <c r="S70" s="71">
        <v>4.0338327272727268</v>
      </c>
      <c r="T70" s="71">
        <v>2.6892218181818182</v>
      </c>
      <c r="U70" s="71">
        <v>0.53784436363636356</v>
      </c>
      <c r="V70" s="71">
        <v>6.723054545454545</v>
      </c>
      <c r="W70" s="71">
        <v>21.513774545454545</v>
      </c>
      <c r="X70" s="71">
        <v>8.0676654545454536</v>
      </c>
      <c r="Y70" s="71">
        <v>1.6135330909090908</v>
      </c>
      <c r="Z70" s="71">
        <v>98.96336290909089</v>
      </c>
      <c r="AA70" s="71">
        <v>22.410181818181815</v>
      </c>
      <c r="AB70" s="71">
        <v>29.877254399999998</v>
      </c>
      <c r="AC70" s="71">
        <v>19.241776528290913</v>
      </c>
      <c r="AD70" s="71">
        <v>71.529212746472723</v>
      </c>
      <c r="AE70" s="71">
        <v>146.376</v>
      </c>
      <c r="AF70" s="71">
        <v>397</v>
      </c>
      <c r="AG70" s="71">
        <v>0</v>
      </c>
      <c r="AH70" s="71">
        <v>0</v>
      </c>
      <c r="AI70" s="71">
        <v>9.84</v>
      </c>
      <c r="AJ70" s="71">
        <v>0</v>
      </c>
      <c r="AK70" s="71">
        <v>4.72</v>
      </c>
      <c r="AL70" s="71">
        <v>0</v>
      </c>
      <c r="AM70" s="71">
        <v>557.93600000000004</v>
      </c>
      <c r="AN70" s="71">
        <v>728.42857565556358</v>
      </c>
      <c r="AO70" s="71">
        <v>1.349539074074074</v>
      </c>
      <c r="AP70" s="71">
        <v>0.10796312592592593</v>
      </c>
      <c r="AQ70" s="71">
        <v>5.3981562962962963E-2</v>
      </c>
      <c r="AR70" s="71">
        <v>0.94122763636363638</v>
      </c>
      <c r="AS70" s="71">
        <v>0.34637177018181831</v>
      </c>
      <c r="AT70" s="71">
        <v>11.563653818181816</v>
      </c>
      <c r="AU70" s="71">
        <v>0.44820363636363636</v>
      </c>
      <c r="AV70" s="71">
        <v>14.81094062405387</v>
      </c>
      <c r="AW70" s="71">
        <v>3.7350303030303027</v>
      </c>
      <c r="AX70" s="71">
        <v>2.2111379393939394</v>
      </c>
      <c r="AY70" s="71">
        <v>5.6025454545454538E-2</v>
      </c>
      <c r="AZ70" s="71">
        <v>0.89640727272727272</v>
      </c>
      <c r="BA70" s="71">
        <v>0.34860282828282824</v>
      </c>
      <c r="BB70" s="71">
        <v>2.6669709976565659</v>
      </c>
      <c r="BC70" s="71">
        <v>9.9141747956363648</v>
      </c>
      <c r="BD70" s="71"/>
      <c r="BE70" s="71">
        <v>0</v>
      </c>
      <c r="BF70" s="71">
        <v>9.9141747956363648</v>
      </c>
      <c r="BG70" s="71">
        <v>30.371766666666673</v>
      </c>
      <c r="BH70" s="71">
        <v>1.9820451626931808</v>
      </c>
      <c r="BI70" s="71">
        <v>0.61315114159891593</v>
      </c>
      <c r="BJ70" s="71">
        <v>260.75073581813524</v>
      </c>
      <c r="BK70" s="71"/>
      <c r="BL70" s="71">
        <v>293.71769878909402</v>
      </c>
      <c r="BM70" s="71">
        <v>1315.7935716825295</v>
      </c>
      <c r="BN70" s="71">
        <f t="shared" si="5"/>
        <v>168.33053012889113</v>
      </c>
      <c r="BO70" s="71">
        <f t="shared" ref="BO70:BO133" si="11">$BO$5*$G70</f>
        <v>118.95357462441643</v>
      </c>
      <c r="BP70" s="72">
        <f t="shared" ref="BP70:BP133" si="12">((100/((100-$BT70)%)-100)*$BP$5)/$BT70</f>
        <v>8.6609686609686669</v>
      </c>
      <c r="BQ70" s="72">
        <f t="shared" ref="BQ70:BQ133" si="13">((100/((100-$BT70)%)-100)*$BQ$5)/$BT70</f>
        <v>1.8803418803418819</v>
      </c>
      <c r="BR70" s="73">
        <v>3</v>
      </c>
      <c r="BS70" s="72">
        <f t="shared" si="6"/>
        <v>3.4188034188034218</v>
      </c>
      <c r="BT70" s="72">
        <f t="shared" si="9"/>
        <v>12.25</v>
      </c>
      <c r="BU70" s="72">
        <f t="shared" si="10"/>
        <v>13.960113960113972</v>
      </c>
      <c r="BV70" s="71">
        <f t="shared" si="7"/>
        <v>183.68628208673505</v>
      </c>
      <c r="BW70" s="71">
        <f t="shared" ref="BW70:BW133" si="14">BV70+BO70+BN70</f>
        <v>470.97038684004258</v>
      </c>
      <c r="BX70" s="71">
        <f t="shared" ref="BX70:BX133" si="15">BW70+BM70</f>
        <v>1786.763958522572</v>
      </c>
      <c r="BY70" s="71">
        <f t="shared" si="8"/>
        <v>21441.167502270866</v>
      </c>
      <c r="BZ70" s="49">
        <f>VLOOKUP($C70,[1]PARAMETROS!$A:$I,7,0)</f>
        <v>43101</v>
      </c>
      <c r="CA70" s="74"/>
      <c r="CB70" s="74"/>
    </row>
    <row r="71" spans="1:80" s="75" customFormat="1">
      <c r="A71" s="43" t="s">
        <v>225</v>
      </c>
      <c r="B71" s="43" t="s">
        <v>0</v>
      </c>
      <c r="C71" s="43" t="s">
        <v>161</v>
      </c>
      <c r="D71" s="43" t="s">
        <v>509</v>
      </c>
      <c r="E71" s="44" t="s">
        <v>403</v>
      </c>
      <c r="F71" s="44" t="s">
        <v>63</v>
      </c>
      <c r="G71" s="44">
        <v>1</v>
      </c>
      <c r="H71" s="71">
        <v>1076.08</v>
      </c>
      <c r="I71" s="71">
        <v>1076.08</v>
      </c>
      <c r="J71" s="71"/>
      <c r="K71" s="71"/>
      <c r="L71" s="71"/>
      <c r="M71" s="71"/>
      <c r="N71" s="71"/>
      <c r="O71" s="71"/>
      <c r="P71" s="71">
        <v>35.217163636363637</v>
      </c>
      <c r="Q71" s="71">
        <v>1111.2971636363636</v>
      </c>
      <c r="R71" s="71">
        <v>222.25943272727272</v>
      </c>
      <c r="S71" s="71">
        <v>16.669457454545455</v>
      </c>
      <c r="T71" s="71">
        <v>11.112971636363637</v>
      </c>
      <c r="U71" s="71">
        <v>2.2225943272727271</v>
      </c>
      <c r="V71" s="71">
        <v>27.782429090909091</v>
      </c>
      <c r="W71" s="71">
        <v>88.903773090909098</v>
      </c>
      <c r="X71" s="71">
        <v>33.33891490909091</v>
      </c>
      <c r="Y71" s="71">
        <v>6.6677829818181822</v>
      </c>
      <c r="Z71" s="71">
        <v>408.95735621818187</v>
      </c>
      <c r="AA71" s="71">
        <v>92.608096969696959</v>
      </c>
      <c r="AB71" s="71">
        <v>123.46511488</v>
      </c>
      <c r="AC71" s="71">
        <v>79.514941960688503</v>
      </c>
      <c r="AD71" s="71">
        <v>295.58815381038551</v>
      </c>
      <c r="AE71" s="71">
        <v>97.435200000000009</v>
      </c>
      <c r="AF71" s="71">
        <v>397</v>
      </c>
      <c r="AG71" s="71">
        <v>0</v>
      </c>
      <c r="AH71" s="71">
        <v>48.58</v>
      </c>
      <c r="AI71" s="71">
        <v>0</v>
      </c>
      <c r="AJ71" s="71">
        <v>0</v>
      </c>
      <c r="AK71" s="71">
        <v>4.72</v>
      </c>
      <c r="AL71" s="71">
        <v>0</v>
      </c>
      <c r="AM71" s="71">
        <v>547.73520000000008</v>
      </c>
      <c r="AN71" s="71">
        <v>1252.2807100285675</v>
      </c>
      <c r="AO71" s="71">
        <v>5.5768510246913587</v>
      </c>
      <c r="AP71" s="71">
        <v>0.44614808197530864</v>
      </c>
      <c r="AQ71" s="71">
        <v>0.22307404098765432</v>
      </c>
      <c r="AR71" s="71">
        <v>3.8895400727272733</v>
      </c>
      <c r="AS71" s="71">
        <v>1.4313507467636368</v>
      </c>
      <c r="AT71" s="71">
        <v>47.785778036363631</v>
      </c>
      <c r="AU71" s="71">
        <v>1.8521619393939395</v>
      </c>
      <c r="AV71" s="71">
        <v>61.204903942902803</v>
      </c>
      <c r="AW71" s="71">
        <v>15.434682828282828</v>
      </c>
      <c r="AX71" s="71">
        <v>9.1373322343434342</v>
      </c>
      <c r="AY71" s="71">
        <v>0.23152024242424241</v>
      </c>
      <c r="AZ71" s="71">
        <v>3.7043238787878789</v>
      </c>
      <c r="BA71" s="71">
        <v>1.4405703973063972</v>
      </c>
      <c r="BB71" s="71">
        <v>11.021022085861281</v>
      </c>
      <c r="BC71" s="71">
        <v>40.969451667006062</v>
      </c>
      <c r="BD71" s="71"/>
      <c r="BE71" s="71">
        <v>0</v>
      </c>
      <c r="BF71" s="71">
        <v>40.969451667006062</v>
      </c>
      <c r="BG71" s="71">
        <v>55.485199999999999</v>
      </c>
      <c r="BH71" s="71">
        <v>7.928180650772723</v>
      </c>
      <c r="BI71" s="71">
        <v>2.4526045663956633</v>
      </c>
      <c r="BJ71" s="71">
        <v>1043.0029432725412</v>
      </c>
      <c r="BK71" s="71"/>
      <c r="BL71" s="71">
        <v>1108.8689284897096</v>
      </c>
      <c r="BM71" s="71">
        <v>3574.6211577645495</v>
      </c>
      <c r="BN71" s="71">
        <f t="shared" ref="BN71:BN134" si="16">$BN$5*$G71</f>
        <v>168.33053012889113</v>
      </c>
      <c r="BO71" s="71">
        <f t="shared" si="11"/>
        <v>118.95357462441643</v>
      </c>
      <c r="BP71" s="72">
        <f t="shared" si="12"/>
        <v>8.7608069164265068</v>
      </c>
      <c r="BQ71" s="72">
        <f t="shared" si="13"/>
        <v>1.9020172910662811</v>
      </c>
      <c r="BR71" s="73">
        <v>4</v>
      </c>
      <c r="BS71" s="72">
        <f t="shared" si="6"/>
        <v>4.6109510086455305</v>
      </c>
      <c r="BT71" s="72">
        <f t="shared" si="9"/>
        <v>13.25</v>
      </c>
      <c r="BU71" s="72">
        <f t="shared" si="10"/>
        <v>15.273775216138318</v>
      </c>
      <c r="BV71" s="71">
        <f t="shared" ref="BV71:BV134" si="17">((BM71)*BU71)%</f>
        <v>545.97960046547837</v>
      </c>
      <c r="BW71" s="71">
        <f t="shared" si="14"/>
        <v>833.26370521878596</v>
      </c>
      <c r="BX71" s="71">
        <f t="shared" si="15"/>
        <v>4407.8848629833356</v>
      </c>
      <c r="BY71" s="71">
        <f t="shared" si="8"/>
        <v>52894.618355800027</v>
      </c>
      <c r="BZ71" s="49">
        <f>VLOOKUP($C71,[1]PARAMETROS!$A:$I,7,0)</f>
        <v>43101</v>
      </c>
      <c r="CA71" s="74"/>
      <c r="CB71" s="74"/>
    </row>
    <row r="72" spans="1:80" s="75" customFormat="1">
      <c r="A72" s="43" t="s">
        <v>510</v>
      </c>
      <c r="B72" s="43" t="s">
        <v>1</v>
      </c>
      <c r="C72" s="43" t="s">
        <v>170</v>
      </c>
      <c r="D72" s="43" t="s">
        <v>511</v>
      </c>
      <c r="E72" s="44" t="s">
        <v>403</v>
      </c>
      <c r="F72" s="44" t="s">
        <v>63</v>
      </c>
      <c r="G72" s="44">
        <v>1</v>
      </c>
      <c r="H72" s="71">
        <v>538.04</v>
      </c>
      <c r="I72" s="71">
        <v>538.04</v>
      </c>
      <c r="J72" s="71"/>
      <c r="K72" s="71"/>
      <c r="L72" s="71"/>
      <c r="M72" s="71"/>
      <c r="N72" s="71"/>
      <c r="O72" s="71"/>
      <c r="P72" s="71">
        <v>17.608581818181818</v>
      </c>
      <c r="Q72" s="71">
        <v>555.64858181818181</v>
      </c>
      <c r="R72" s="71">
        <v>111.12971636363636</v>
      </c>
      <c r="S72" s="71">
        <v>8.3347287272727275</v>
      </c>
      <c r="T72" s="71">
        <v>5.5564858181818186</v>
      </c>
      <c r="U72" s="71">
        <v>1.1112971636363635</v>
      </c>
      <c r="V72" s="71">
        <v>13.891214545454545</v>
      </c>
      <c r="W72" s="71">
        <v>44.451886545454549</v>
      </c>
      <c r="X72" s="71">
        <v>16.669457454545455</v>
      </c>
      <c r="Y72" s="71">
        <v>3.3338914909090911</v>
      </c>
      <c r="Z72" s="71">
        <v>204.47867810909094</v>
      </c>
      <c r="AA72" s="71">
        <v>46.304048484848479</v>
      </c>
      <c r="AB72" s="71">
        <v>61.732557440000001</v>
      </c>
      <c r="AC72" s="71">
        <v>39.757470980344252</v>
      </c>
      <c r="AD72" s="71">
        <v>147.79407690519275</v>
      </c>
      <c r="AE72" s="71">
        <v>129.7176</v>
      </c>
      <c r="AF72" s="71">
        <v>397</v>
      </c>
      <c r="AG72" s="71">
        <v>0</v>
      </c>
      <c r="AH72" s="71">
        <v>0</v>
      </c>
      <c r="AI72" s="71">
        <v>9.84</v>
      </c>
      <c r="AJ72" s="71">
        <v>0</v>
      </c>
      <c r="AK72" s="71">
        <v>4.72</v>
      </c>
      <c r="AL72" s="71">
        <v>0</v>
      </c>
      <c r="AM72" s="71">
        <v>541.27760000000001</v>
      </c>
      <c r="AN72" s="71">
        <v>893.5503550142837</v>
      </c>
      <c r="AO72" s="71">
        <v>2.7884255123456794</v>
      </c>
      <c r="AP72" s="71">
        <v>0.22307404098765432</v>
      </c>
      <c r="AQ72" s="71">
        <v>0.11153702049382716</v>
      </c>
      <c r="AR72" s="71">
        <v>1.9447700363636367</v>
      </c>
      <c r="AS72" s="71">
        <v>0.71567537338181841</v>
      </c>
      <c r="AT72" s="71">
        <v>23.892889018181815</v>
      </c>
      <c r="AU72" s="71">
        <v>0.92608096969696974</v>
      </c>
      <c r="AV72" s="71">
        <v>30.602451971451401</v>
      </c>
      <c r="AW72" s="71">
        <v>7.7173414141414138</v>
      </c>
      <c r="AX72" s="71">
        <v>4.5686661171717171</v>
      </c>
      <c r="AY72" s="71">
        <v>0.1157601212121212</v>
      </c>
      <c r="AZ72" s="71">
        <v>1.8521619393939395</v>
      </c>
      <c r="BA72" s="71">
        <v>0.72028519865319862</v>
      </c>
      <c r="BB72" s="71">
        <v>5.5105110429306405</v>
      </c>
      <c r="BC72" s="71">
        <v>20.484725833503031</v>
      </c>
      <c r="BD72" s="71"/>
      <c r="BE72" s="71">
        <v>0</v>
      </c>
      <c r="BF72" s="71">
        <v>20.484725833503031</v>
      </c>
      <c r="BG72" s="71">
        <v>30.371766666666673</v>
      </c>
      <c r="BH72" s="71">
        <v>3.9640903253863615</v>
      </c>
      <c r="BI72" s="71">
        <v>1.2263022831978319</v>
      </c>
      <c r="BJ72" s="71">
        <v>521.50147163627059</v>
      </c>
      <c r="BK72" s="71"/>
      <c r="BL72" s="71">
        <v>557.0636309115215</v>
      </c>
      <c r="BM72" s="71">
        <v>2057.3497455489414</v>
      </c>
      <c r="BN72" s="71">
        <f t="shared" si="16"/>
        <v>168.33053012889113</v>
      </c>
      <c r="BO72" s="71">
        <f t="shared" si="11"/>
        <v>118.95357462441643</v>
      </c>
      <c r="BP72" s="72">
        <f t="shared" si="12"/>
        <v>8.5633802816901436</v>
      </c>
      <c r="BQ72" s="72">
        <f t="shared" si="13"/>
        <v>1.8591549295774654</v>
      </c>
      <c r="BR72" s="73">
        <v>2</v>
      </c>
      <c r="BS72" s="72">
        <f t="shared" ref="BS72:BS135" si="18">((100/((100-BT72)%)-100)*BR72)/BT72</f>
        <v>2.2535211267605644</v>
      </c>
      <c r="BT72" s="72">
        <f t="shared" ref="BT72:BT135" si="19">$BP$5+$BQ$5+BR72</f>
        <v>11.25</v>
      </c>
      <c r="BU72" s="72">
        <f t="shared" ref="BU72:BU135" si="20">BP72+BQ72+BS72</f>
        <v>12.676056338028173</v>
      </c>
      <c r="BV72" s="71">
        <f t="shared" si="17"/>
        <v>260.79081281606307</v>
      </c>
      <c r="BW72" s="71">
        <f t="shared" si="14"/>
        <v>548.07491756937065</v>
      </c>
      <c r="BX72" s="71">
        <f t="shared" si="15"/>
        <v>2605.4246631183123</v>
      </c>
      <c r="BY72" s="71">
        <f t="shared" ref="BY72:BY135" si="21">BX72*12</f>
        <v>31265.095957419748</v>
      </c>
      <c r="BZ72" s="49">
        <f>VLOOKUP($C72,[1]PARAMETROS!$A:$I,7,0)</f>
        <v>43101</v>
      </c>
      <c r="CA72" s="74"/>
      <c r="CB72" s="74"/>
    </row>
    <row r="73" spans="1:80" s="75" customFormat="1">
      <c r="A73" s="43" t="s">
        <v>228</v>
      </c>
      <c r="B73" s="43" t="s">
        <v>1</v>
      </c>
      <c r="C73" s="43" t="s">
        <v>231</v>
      </c>
      <c r="D73" s="43" t="s">
        <v>512</v>
      </c>
      <c r="E73" s="44" t="s">
        <v>403</v>
      </c>
      <c r="F73" s="44" t="s">
        <v>63</v>
      </c>
      <c r="G73" s="44">
        <v>1</v>
      </c>
      <c r="H73" s="71">
        <v>538.04</v>
      </c>
      <c r="I73" s="71">
        <v>538.04</v>
      </c>
      <c r="J73" s="71"/>
      <c r="K73" s="71"/>
      <c r="L73" s="71"/>
      <c r="M73" s="71"/>
      <c r="N73" s="71"/>
      <c r="O73" s="71"/>
      <c r="P73" s="71">
        <v>17.608581818181818</v>
      </c>
      <c r="Q73" s="71">
        <v>555.64858181818181</v>
      </c>
      <c r="R73" s="71">
        <v>111.12971636363636</v>
      </c>
      <c r="S73" s="71">
        <v>8.3347287272727275</v>
      </c>
      <c r="T73" s="71">
        <v>5.5564858181818186</v>
      </c>
      <c r="U73" s="71">
        <v>1.1112971636363635</v>
      </c>
      <c r="V73" s="71">
        <v>13.891214545454545</v>
      </c>
      <c r="W73" s="71">
        <v>44.451886545454549</v>
      </c>
      <c r="X73" s="71">
        <v>16.669457454545455</v>
      </c>
      <c r="Y73" s="71">
        <v>3.3338914909090911</v>
      </c>
      <c r="Z73" s="71">
        <v>204.47867810909094</v>
      </c>
      <c r="AA73" s="71">
        <v>46.304048484848479</v>
      </c>
      <c r="AB73" s="71">
        <v>61.732557440000001</v>
      </c>
      <c r="AC73" s="71">
        <v>39.757470980344252</v>
      </c>
      <c r="AD73" s="71">
        <v>147.79407690519275</v>
      </c>
      <c r="AE73" s="71">
        <v>129.7176</v>
      </c>
      <c r="AF73" s="71">
        <v>397</v>
      </c>
      <c r="AG73" s="71">
        <v>0</v>
      </c>
      <c r="AH73" s="71">
        <v>32.619999999999997</v>
      </c>
      <c r="AI73" s="71">
        <v>0</v>
      </c>
      <c r="AJ73" s="71">
        <v>0</v>
      </c>
      <c r="AK73" s="71">
        <v>4.72</v>
      </c>
      <c r="AL73" s="71">
        <v>0</v>
      </c>
      <c r="AM73" s="71">
        <v>564.05759999999998</v>
      </c>
      <c r="AN73" s="71">
        <v>916.33035501428367</v>
      </c>
      <c r="AO73" s="71">
        <v>2.7884255123456794</v>
      </c>
      <c r="AP73" s="71">
        <v>0.22307404098765432</v>
      </c>
      <c r="AQ73" s="71">
        <v>0.11153702049382716</v>
      </c>
      <c r="AR73" s="71">
        <v>1.9447700363636367</v>
      </c>
      <c r="AS73" s="71">
        <v>0.71567537338181841</v>
      </c>
      <c r="AT73" s="71">
        <v>23.892889018181815</v>
      </c>
      <c r="AU73" s="71">
        <v>0.92608096969696974</v>
      </c>
      <c r="AV73" s="71">
        <v>30.602451971451401</v>
      </c>
      <c r="AW73" s="71">
        <v>7.7173414141414138</v>
      </c>
      <c r="AX73" s="71">
        <v>4.5686661171717171</v>
      </c>
      <c r="AY73" s="71">
        <v>0.1157601212121212</v>
      </c>
      <c r="AZ73" s="71">
        <v>1.8521619393939395</v>
      </c>
      <c r="BA73" s="71">
        <v>0.72028519865319862</v>
      </c>
      <c r="BB73" s="71">
        <v>5.5105110429306405</v>
      </c>
      <c r="BC73" s="71">
        <v>20.484725833503031</v>
      </c>
      <c r="BD73" s="71"/>
      <c r="BE73" s="71">
        <v>0</v>
      </c>
      <c r="BF73" s="71">
        <v>20.484725833503031</v>
      </c>
      <c r="BG73" s="71">
        <v>30.371766666666673</v>
      </c>
      <c r="BH73" s="71">
        <v>3.9640903253863615</v>
      </c>
      <c r="BI73" s="71">
        <v>1.2263022831978319</v>
      </c>
      <c r="BJ73" s="71">
        <v>521.50147163627059</v>
      </c>
      <c r="BK73" s="71"/>
      <c r="BL73" s="71">
        <v>557.0636309115215</v>
      </c>
      <c r="BM73" s="71">
        <v>2080.1297455489412</v>
      </c>
      <c r="BN73" s="71">
        <f t="shared" si="16"/>
        <v>168.33053012889113</v>
      </c>
      <c r="BO73" s="71">
        <f t="shared" si="11"/>
        <v>118.95357462441643</v>
      </c>
      <c r="BP73" s="72">
        <f t="shared" si="12"/>
        <v>8.6609686609686669</v>
      </c>
      <c r="BQ73" s="72">
        <f t="shared" si="13"/>
        <v>1.8803418803418819</v>
      </c>
      <c r="BR73" s="73">
        <v>3</v>
      </c>
      <c r="BS73" s="72">
        <f t="shared" si="18"/>
        <v>3.4188034188034218</v>
      </c>
      <c r="BT73" s="72">
        <f t="shared" si="19"/>
        <v>12.25</v>
      </c>
      <c r="BU73" s="72">
        <f t="shared" si="20"/>
        <v>13.960113960113972</v>
      </c>
      <c r="BV73" s="71">
        <f t="shared" si="17"/>
        <v>290.388482996861</v>
      </c>
      <c r="BW73" s="71">
        <f t="shared" si="14"/>
        <v>577.67258775016853</v>
      </c>
      <c r="BX73" s="71">
        <f t="shared" si="15"/>
        <v>2657.8023332991097</v>
      </c>
      <c r="BY73" s="71">
        <f t="shared" si="21"/>
        <v>31893.627999589316</v>
      </c>
      <c r="BZ73" s="49">
        <f>VLOOKUP($C73,[1]PARAMETROS!$A:$I,7,0)</f>
        <v>43101</v>
      </c>
      <c r="CA73" s="74"/>
      <c r="CB73" s="74"/>
    </row>
    <row r="74" spans="1:80" s="75" customFormat="1">
      <c r="A74" s="43" t="s">
        <v>228</v>
      </c>
      <c r="B74" s="43" t="s">
        <v>0</v>
      </c>
      <c r="C74" s="43" t="s">
        <v>231</v>
      </c>
      <c r="D74" s="43" t="s">
        <v>513</v>
      </c>
      <c r="E74" s="44" t="s">
        <v>403</v>
      </c>
      <c r="F74" s="44" t="s">
        <v>63</v>
      </c>
      <c r="G74" s="44">
        <v>1</v>
      </c>
      <c r="H74" s="71">
        <v>1076.08</v>
      </c>
      <c r="I74" s="71">
        <v>1076.08</v>
      </c>
      <c r="J74" s="71"/>
      <c r="K74" s="71"/>
      <c r="L74" s="71"/>
      <c r="M74" s="71"/>
      <c r="N74" s="71"/>
      <c r="O74" s="71"/>
      <c r="P74" s="71">
        <v>35.217163636363637</v>
      </c>
      <c r="Q74" s="71">
        <v>1111.2971636363636</v>
      </c>
      <c r="R74" s="71">
        <v>222.25943272727272</v>
      </c>
      <c r="S74" s="71">
        <v>16.669457454545455</v>
      </c>
      <c r="T74" s="71">
        <v>11.112971636363637</v>
      </c>
      <c r="U74" s="71">
        <v>2.2225943272727271</v>
      </c>
      <c r="V74" s="71">
        <v>27.782429090909091</v>
      </c>
      <c r="W74" s="71">
        <v>88.903773090909098</v>
      </c>
      <c r="X74" s="71">
        <v>33.33891490909091</v>
      </c>
      <c r="Y74" s="71">
        <v>6.6677829818181822</v>
      </c>
      <c r="Z74" s="71">
        <v>408.95735621818187</v>
      </c>
      <c r="AA74" s="71">
        <v>92.608096969696959</v>
      </c>
      <c r="AB74" s="71">
        <v>123.46511488</v>
      </c>
      <c r="AC74" s="71">
        <v>79.514941960688503</v>
      </c>
      <c r="AD74" s="71">
        <v>295.58815381038551</v>
      </c>
      <c r="AE74" s="71">
        <v>97.435200000000009</v>
      </c>
      <c r="AF74" s="71">
        <v>397</v>
      </c>
      <c r="AG74" s="71">
        <v>0</v>
      </c>
      <c r="AH74" s="71">
        <v>32.619999999999997</v>
      </c>
      <c r="AI74" s="71">
        <v>0</v>
      </c>
      <c r="AJ74" s="71">
        <v>0</v>
      </c>
      <c r="AK74" s="71">
        <v>4.72</v>
      </c>
      <c r="AL74" s="71">
        <v>0</v>
      </c>
      <c r="AM74" s="71">
        <v>531.77520000000004</v>
      </c>
      <c r="AN74" s="71">
        <v>1236.3207100285674</v>
      </c>
      <c r="AO74" s="71">
        <v>5.5768510246913587</v>
      </c>
      <c r="AP74" s="71">
        <v>0.44614808197530864</v>
      </c>
      <c r="AQ74" s="71">
        <v>0.22307404098765432</v>
      </c>
      <c r="AR74" s="71">
        <v>3.8895400727272733</v>
      </c>
      <c r="AS74" s="71">
        <v>1.4313507467636368</v>
      </c>
      <c r="AT74" s="71">
        <v>47.785778036363631</v>
      </c>
      <c r="AU74" s="71">
        <v>1.8521619393939395</v>
      </c>
      <c r="AV74" s="71">
        <v>61.204903942902803</v>
      </c>
      <c r="AW74" s="71">
        <v>15.434682828282828</v>
      </c>
      <c r="AX74" s="71">
        <v>9.1373322343434342</v>
      </c>
      <c r="AY74" s="71">
        <v>0.23152024242424241</v>
      </c>
      <c r="AZ74" s="71">
        <v>3.7043238787878789</v>
      </c>
      <c r="BA74" s="71">
        <v>1.4405703973063972</v>
      </c>
      <c r="BB74" s="71">
        <v>11.021022085861281</v>
      </c>
      <c r="BC74" s="71">
        <v>40.969451667006062</v>
      </c>
      <c r="BD74" s="71"/>
      <c r="BE74" s="71">
        <v>0</v>
      </c>
      <c r="BF74" s="71">
        <v>40.969451667006062</v>
      </c>
      <c r="BG74" s="71">
        <v>55.485199999999999</v>
      </c>
      <c r="BH74" s="71">
        <v>7.928180650772723</v>
      </c>
      <c r="BI74" s="71">
        <v>2.4526045663956633</v>
      </c>
      <c r="BJ74" s="71">
        <v>1043.0029432725412</v>
      </c>
      <c r="BK74" s="71"/>
      <c r="BL74" s="71">
        <v>1108.8689284897096</v>
      </c>
      <c r="BM74" s="71">
        <v>3558.6611577645494</v>
      </c>
      <c r="BN74" s="71">
        <f t="shared" si="16"/>
        <v>168.33053012889113</v>
      </c>
      <c r="BO74" s="71">
        <f t="shared" si="11"/>
        <v>118.95357462441643</v>
      </c>
      <c r="BP74" s="72">
        <f t="shared" si="12"/>
        <v>8.6609686609686669</v>
      </c>
      <c r="BQ74" s="72">
        <f t="shared" si="13"/>
        <v>1.8803418803418819</v>
      </c>
      <c r="BR74" s="73">
        <v>3</v>
      </c>
      <c r="BS74" s="72">
        <f t="shared" si="18"/>
        <v>3.4188034188034218</v>
      </c>
      <c r="BT74" s="72">
        <f t="shared" si="19"/>
        <v>12.25</v>
      </c>
      <c r="BU74" s="72">
        <f t="shared" si="20"/>
        <v>13.960113960113972</v>
      </c>
      <c r="BV74" s="71">
        <f t="shared" si="17"/>
        <v>496.79315307824237</v>
      </c>
      <c r="BW74" s="71">
        <f t="shared" si="14"/>
        <v>784.0772578315499</v>
      </c>
      <c r="BX74" s="71">
        <f t="shared" si="15"/>
        <v>4342.738415596099</v>
      </c>
      <c r="BY74" s="71">
        <f t="shared" si="21"/>
        <v>52112.860987153188</v>
      </c>
      <c r="BZ74" s="49">
        <f>VLOOKUP($C74,[1]PARAMETROS!$A:$I,7,0)</f>
        <v>43101</v>
      </c>
      <c r="CA74" s="74"/>
      <c r="CB74" s="74"/>
    </row>
    <row r="75" spans="1:80" s="75" customFormat="1">
      <c r="A75" s="43" t="s">
        <v>234</v>
      </c>
      <c r="B75" s="43" t="s">
        <v>439</v>
      </c>
      <c r="C75" s="43" t="s">
        <v>234</v>
      </c>
      <c r="D75" s="43" t="s">
        <v>514</v>
      </c>
      <c r="E75" s="44" t="s">
        <v>403</v>
      </c>
      <c r="F75" s="44" t="s">
        <v>63</v>
      </c>
      <c r="G75" s="44">
        <v>1</v>
      </c>
      <c r="H75" s="71">
        <v>733.69</v>
      </c>
      <c r="I75" s="71">
        <v>733.69</v>
      </c>
      <c r="J75" s="71"/>
      <c r="K75" s="71"/>
      <c r="L75" s="71"/>
      <c r="M75" s="71"/>
      <c r="N75" s="71"/>
      <c r="O75" s="71"/>
      <c r="P75" s="71">
        <v>26.412839999999999</v>
      </c>
      <c r="Q75" s="71">
        <v>760.10284000000001</v>
      </c>
      <c r="R75" s="71">
        <v>152.020568</v>
      </c>
      <c r="S75" s="71">
        <v>11.401542599999999</v>
      </c>
      <c r="T75" s="71">
        <v>7.6010284000000006</v>
      </c>
      <c r="U75" s="71">
        <v>1.5202056800000001</v>
      </c>
      <c r="V75" s="71">
        <v>19.002571</v>
      </c>
      <c r="W75" s="71">
        <v>60.808227200000005</v>
      </c>
      <c r="X75" s="71">
        <v>22.803085199999998</v>
      </c>
      <c r="Y75" s="71">
        <v>4.5606170400000003</v>
      </c>
      <c r="Z75" s="71">
        <v>279.71784511999999</v>
      </c>
      <c r="AA75" s="71">
        <v>63.341903333333335</v>
      </c>
      <c r="AB75" s="71">
        <v>84.44742552400001</v>
      </c>
      <c r="AC75" s="71">
        <v>54.386473019498688</v>
      </c>
      <c r="AD75" s="71">
        <v>202.17580187683203</v>
      </c>
      <c r="AE75" s="71">
        <v>117.9786</v>
      </c>
      <c r="AF75" s="71">
        <v>397</v>
      </c>
      <c r="AG75" s="71">
        <v>0</v>
      </c>
      <c r="AH75" s="71">
        <v>32.619999999999997</v>
      </c>
      <c r="AI75" s="71">
        <v>0</v>
      </c>
      <c r="AJ75" s="71">
        <v>0</v>
      </c>
      <c r="AK75" s="71">
        <v>4.72</v>
      </c>
      <c r="AL75" s="71">
        <v>0</v>
      </c>
      <c r="AM75" s="71">
        <v>552.31860000000006</v>
      </c>
      <c r="AN75" s="71">
        <v>1034.2122469968322</v>
      </c>
      <c r="AO75" s="71">
        <v>3.8144435537422843</v>
      </c>
      <c r="AP75" s="71">
        <v>0.30515548429938272</v>
      </c>
      <c r="AQ75" s="71">
        <v>0.15257774214969136</v>
      </c>
      <c r="AR75" s="71">
        <v>2.6603599400000006</v>
      </c>
      <c r="AS75" s="71">
        <v>0.97901245792000036</v>
      </c>
      <c r="AT75" s="71">
        <v>32.684422120000001</v>
      </c>
      <c r="AU75" s="71">
        <v>1.2668380666666668</v>
      </c>
      <c r="AV75" s="71">
        <v>41.862809364778023</v>
      </c>
      <c r="AW75" s="71">
        <v>10.556983888888889</v>
      </c>
      <c r="AX75" s="71">
        <v>6.2497344622222224</v>
      </c>
      <c r="AY75" s="71">
        <v>0.15835475833333332</v>
      </c>
      <c r="AZ75" s="71">
        <v>2.5336761333333335</v>
      </c>
      <c r="BA75" s="71">
        <v>0.98531849629629631</v>
      </c>
      <c r="BB75" s="71">
        <v>7.5381369279792612</v>
      </c>
      <c r="BC75" s="71">
        <v>28.022204667053337</v>
      </c>
      <c r="BD75" s="71"/>
      <c r="BE75" s="71">
        <v>0</v>
      </c>
      <c r="BF75" s="71">
        <v>28.022204667053337</v>
      </c>
      <c r="BG75" s="71">
        <v>55.485199999999999</v>
      </c>
      <c r="BH75" s="71">
        <v>5.4055777164359471</v>
      </c>
      <c r="BI75" s="71">
        <v>1.6722303861788619</v>
      </c>
      <c r="BJ75" s="71">
        <v>711.13837041309614</v>
      </c>
      <c r="BK75" s="71"/>
      <c r="BL75" s="71">
        <v>773.70137851571099</v>
      </c>
      <c r="BM75" s="71">
        <v>2637.9014795443745</v>
      </c>
      <c r="BN75" s="71">
        <f t="shared" si="16"/>
        <v>168.33053012889113</v>
      </c>
      <c r="BO75" s="71">
        <f t="shared" si="11"/>
        <v>118.95357462441643</v>
      </c>
      <c r="BP75" s="72">
        <f t="shared" si="12"/>
        <v>8.6609686609686669</v>
      </c>
      <c r="BQ75" s="72">
        <f t="shared" si="13"/>
        <v>1.8803418803418819</v>
      </c>
      <c r="BR75" s="73">
        <v>3</v>
      </c>
      <c r="BS75" s="72">
        <f t="shared" si="18"/>
        <v>3.4188034188034218</v>
      </c>
      <c r="BT75" s="72">
        <f t="shared" si="19"/>
        <v>12.25</v>
      </c>
      <c r="BU75" s="72">
        <f t="shared" si="20"/>
        <v>13.960113960113972</v>
      </c>
      <c r="BV75" s="71">
        <f t="shared" si="17"/>
        <v>368.25405269992729</v>
      </c>
      <c r="BW75" s="71">
        <f t="shared" si="14"/>
        <v>655.53815745323482</v>
      </c>
      <c r="BX75" s="71">
        <f t="shared" si="15"/>
        <v>3293.4396369976093</v>
      </c>
      <c r="BY75" s="71">
        <f t="shared" si="21"/>
        <v>39521.275643971312</v>
      </c>
      <c r="BZ75" s="49">
        <f>VLOOKUP($C75,[1]PARAMETROS!$A:$I,7,0)</f>
        <v>43101</v>
      </c>
      <c r="CA75" s="74"/>
      <c r="CB75" s="74"/>
    </row>
    <row r="76" spans="1:80" s="75" customFormat="1">
      <c r="A76" s="43" t="s">
        <v>515</v>
      </c>
      <c r="B76" s="43" t="s">
        <v>0</v>
      </c>
      <c r="C76" s="43" t="s">
        <v>67</v>
      </c>
      <c r="D76" s="43" t="s">
        <v>516</v>
      </c>
      <c r="E76" s="44" t="s">
        <v>403</v>
      </c>
      <c r="F76" s="44" t="s">
        <v>63</v>
      </c>
      <c r="G76" s="44">
        <v>1</v>
      </c>
      <c r="H76" s="71">
        <v>1041.5999999999999</v>
      </c>
      <c r="I76" s="71">
        <v>1041.5999999999999</v>
      </c>
      <c r="J76" s="71"/>
      <c r="K76" s="71"/>
      <c r="L76" s="71"/>
      <c r="M76" s="71"/>
      <c r="N76" s="71"/>
      <c r="O76" s="71"/>
      <c r="P76" s="71">
        <v>34.088727272727269</v>
      </c>
      <c r="Q76" s="71">
        <v>1075.6887272727272</v>
      </c>
      <c r="R76" s="71">
        <v>215.13774545454544</v>
      </c>
      <c r="S76" s="71">
        <v>16.135330909090907</v>
      </c>
      <c r="T76" s="71">
        <v>10.756887272727273</v>
      </c>
      <c r="U76" s="71">
        <v>2.1513774545454543</v>
      </c>
      <c r="V76" s="71">
        <v>26.89221818181818</v>
      </c>
      <c r="W76" s="71">
        <v>86.055098181818181</v>
      </c>
      <c r="X76" s="71">
        <v>32.270661818181814</v>
      </c>
      <c r="Y76" s="71">
        <v>6.4541323636363632</v>
      </c>
      <c r="Z76" s="71">
        <v>395.85345163636356</v>
      </c>
      <c r="AA76" s="71">
        <v>89.640727272727261</v>
      </c>
      <c r="AB76" s="71">
        <v>119.50901759999999</v>
      </c>
      <c r="AC76" s="71">
        <v>76.967106113163652</v>
      </c>
      <c r="AD76" s="71">
        <v>286.11685098589089</v>
      </c>
      <c r="AE76" s="71">
        <v>99.504000000000005</v>
      </c>
      <c r="AF76" s="71">
        <v>397</v>
      </c>
      <c r="AG76" s="71">
        <v>0</v>
      </c>
      <c r="AH76" s="71">
        <v>0</v>
      </c>
      <c r="AI76" s="71">
        <v>9.84</v>
      </c>
      <c r="AJ76" s="71">
        <v>0</v>
      </c>
      <c r="AK76" s="71">
        <v>4.72</v>
      </c>
      <c r="AL76" s="71">
        <v>0</v>
      </c>
      <c r="AM76" s="71">
        <v>511.06400000000002</v>
      </c>
      <c r="AN76" s="71">
        <v>1193.0343026222545</v>
      </c>
      <c r="AO76" s="71">
        <v>5.3981562962962961</v>
      </c>
      <c r="AP76" s="71">
        <v>0.43185250370370371</v>
      </c>
      <c r="AQ76" s="71">
        <v>0.21592625185185185</v>
      </c>
      <c r="AR76" s="71">
        <v>3.7649105454545455</v>
      </c>
      <c r="AS76" s="71">
        <v>1.3854870807272732</v>
      </c>
      <c r="AT76" s="71">
        <v>46.254615272727264</v>
      </c>
      <c r="AU76" s="71">
        <v>1.7928145454545454</v>
      </c>
      <c r="AV76" s="71">
        <v>59.243762496215481</v>
      </c>
      <c r="AW76" s="71">
        <v>14.940121212121211</v>
      </c>
      <c r="AX76" s="71">
        <v>8.8445517575757577</v>
      </c>
      <c r="AY76" s="71">
        <v>0.22410181818181815</v>
      </c>
      <c r="AZ76" s="71">
        <v>3.5856290909090909</v>
      </c>
      <c r="BA76" s="71">
        <v>1.3944113131313129</v>
      </c>
      <c r="BB76" s="71">
        <v>10.667883990626263</v>
      </c>
      <c r="BC76" s="71">
        <v>39.656699182545459</v>
      </c>
      <c r="BD76" s="71"/>
      <c r="BE76" s="71">
        <v>0</v>
      </c>
      <c r="BF76" s="71">
        <v>39.656699182545459</v>
      </c>
      <c r="BG76" s="71">
        <v>55.485199999999999</v>
      </c>
      <c r="BH76" s="71">
        <v>7.928180650772723</v>
      </c>
      <c r="BI76" s="71">
        <v>2.4526045663956633</v>
      </c>
      <c r="BJ76" s="71">
        <v>1043.0029432725412</v>
      </c>
      <c r="BK76" s="71"/>
      <c r="BL76" s="71">
        <v>1108.8689284897096</v>
      </c>
      <c r="BM76" s="71">
        <v>3476.4924200634523</v>
      </c>
      <c r="BN76" s="71">
        <f t="shared" si="16"/>
        <v>168.33053012889113</v>
      </c>
      <c r="BO76" s="71">
        <f t="shared" si="11"/>
        <v>118.95357462441643</v>
      </c>
      <c r="BP76" s="72">
        <f t="shared" si="12"/>
        <v>8.6609686609686669</v>
      </c>
      <c r="BQ76" s="72">
        <f t="shared" si="13"/>
        <v>1.8803418803418819</v>
      </c>
      <c r="BR76" s="73">
        <v>3</v>
      </c>
      <c r="BS76" s="72">
        <f t="shared" si="18"/>
        <v>3.4188034188034218</v>
      </c>
      <c r="BT76" s="72">
        <f t="shared" si="19"/>
        <v>12.25</v>
      </c>
      <c r="BU76" s="72">
        <f t="shared" si="20"/>
        <v>13.960113960113972</v>
      </c>
      <c r="BV76" s="71">
        <f t="shared" si="17"/>
        <v>485.32230365558206</v>
      </c>
      <c r="BW76" s="71">
        <f t="shared" si="14"/>
        <v>772.60640840888971</v>
      </c>
      <c r="BX76" s="71">
        <f t="shared" si="15"/>
        <v>4249.0988284723417</v>
      </c>
      <c r="BY76" s="71">
        <f t="shared" si="21"/>
        <v>50989.185941668096</v>
      </c>
      <c r="BZ76" s="49">
        <f>VLOOKUP($C76,[1]PARAMETROS!$A:$I,7,0)</f>
        <v>43101</v>
      </c>
      <c r="CA76" s="74"/>
      <c r="CB76" s="74"/>
    </row>
    <row r="77" spans="1:80" s="75" customFormat="1">
      <c r="A77" s="43" t="s">
        <v>517</v>
      </c>
      <c r="B77" s="43" t="s">
        <v>2</v>
      </c>
      <c r="C77" s="43" t="s">
        <v>67</v>
      </c>
      <c r="D77" s="43" t="s">
        <v>518</v>
      </c>
      <c r="E77" s="44" t="s">
        <v>403</v>
      </c>
      <c r="F77" s="44" t="s">
        <v>63</v>
      </c>
      <c r="G77" s="44">
        <v>1</v>
      </c>
      <c r="H77" s="71">
        <v>260.39999999999998</v>
      </c>
      <c r="I77" s="71">
        <v>260.39999999999998</v>
      </c>
      <c r="J77" s="71"/>
      <c r="K77" s="71"/>
      <c r="L77" s="71"/>
      <c r="M77" s="71"/>
      <c r="N77" s="71"/>
      <c r="O77" s="71"/>
      <c r="P77" s="71">
        <v>8.5221818181818172</v>
      </c>
      <c r="Q77" s="71">
        <v>268.9221818181818</v>
      </c>
      <c r="R77" s="71">
        <v>53.78443636363636</v>
      </c>
      <c r="S77" s="71">
        <v>4.0338327272727268</v>
      </c>
      <c r="T77" s="71">
        <v>2.6892218181818182</v>
      </c>
      <c r="U77" s="71">
        <v>0.53784436363636356</v>
      </c>
      <c r="V77" s="71">
        <v>6.723054545454545</v>
      </c>
      <c r="W77" s="71">
        <v>21.513774545454545</v>
      </c>
      <c r="X77" s="71">
        <v>8.0676654545454536</v>
      </c>
      <c r="Y77" s="71">
        <v>1.6135330909090908</v>
      </c>
      <c r="Z77" s="71">
        <v>98.96336290909089</v>
      </c>
      <c r="AA77" s="71">
        <v>22.410181818181815</v>
      </c>
      <c r="AB77" s="71">
        <v>29.877254399999998</v>
      </c>
      <c r="AC77" s="71">
        <v>19.241776528290913</v>
      </c>
      <c r="AD77" s="71">
        <v>71.529212746472723</v>
      </c>
      <c r="AE77" s="71">
        <v>146.376</v>
      </c>
      <c r="AF77" s="71">
        <v>397</v>
      </c>
      <c r="AG77" s="71">
        <v>0</v>
      </c>
      <c r="AH77" s="71">
        <v>0</v>
      </c>
      <c r="AI77" s="71">
        <v>9.84</v>
      </c>
      <c r="AJ77" s="71">
        <v>0</v>
      </c>
      <c r="AK77" s="71">
        <v>4.72</v>
      </c>
      <c r="AL77" s="71">
        <v>0</v>
      </c>
      <c r="AM77" s="71">
        <v>557.93600000000004</v>
      </c>
      <c r="AN77" s="71">
        <v>728.42857565556358</v>
      </c>
      <c r="AO77" s="71">
        <v>1.349539074074074</v>
      </c>
      <c r="AP77" s="71">
        <v>0.10796312592592593</v>
      </c>
      <c r="AQ77" s="71">
        <v>5.3981562962962963E-2</v>
      </c>
      <c r="AR77" s="71">
        <v>0.94122763636363638</v>
      </c>
      <c r="AS77" s="71">
        <v>0.34637177018181831</v>
      </c>
      <c r="AT77" s="71">
        <v>11.563653818181816</v>
      </c>
      <c r="AU77" s="71">
        <v>0.44820363636363636</v>
      </c>
      <c r="AV77" s="71">
        <v>14.81094062405387</v>
      </c>
      <c r="AW77" s="71">
        <v>3.7350303030303027</v>
      </c>
      <c r="AX77" s="71">
        <v>2.2111379393939394</v>
      </c>
      <c r="AY77" s="71">
        <v>5.6025454545454538E-2</v>
      </c>
      <c r="AZ77" s="71">
        <v>0.89640727272727272</v>
      </c>
      <c r="BA77" s="71">
        <v>0.34860282828282824</v>
      </c>
      <c r="BB77" s="71">
        <v>2.6669709976565659</v>
      </c>
      <c r="BC77" s="71">
        <v>9.9141747956363648</v>
      </c>
      <c r="BD77" s="71"/>
      <c r="BE77" s="71">
        <v>0</v>
      </c>
      <c r="BF77" s="71">
        <v>9.9141747956363648</v>
      </c>
      <c r="BG77" s="71">
        <v>30.371766666666673</v>
      </c>
      <c r="BH77" s="71">
        <v>1.9820451626931808</v>
      </c>
      <c r="BI77" s="71">
        <v>0.61315114159891593</v>
      </c>
      <c r="BJ77" s="71">
        <v>260.75073581813524</v>
      </c>
      <c r="BK77" s="71"/>
      <c r="BL77" s="71">
        <v>293.71769878909402</v>
      </c>
      <c r="BM77" s="71">
        <v>1315.7935716825295</v>
      </c>
      <c r="BN77" s="71">
        <f t="shared" si="16"/>
        <v>168.33053012889113</v>
      </c>
      <c r="BO77" s="71">
        <f t="shared" si="11"/>
        <v>118.95357462441643</v>
      </c>
      <c r="BP77" s="72">
        <f t="shared" si="12"/>
        <v>8.8629737609329435</v>
      </c>
      <c r="BQ77" s="72">
        <f t="shared" si="13"/>
        <v>1.9241982507288626</v>
      </c>
      <c r="BR77" s="73">
        <v>5</v>
      </c>
      <c r="BS77" s="72">
        <f t="shared" si="18"/>
        <v>5.8309037900874632</v>
      </c>
      <c r="BT77" s="72">
        <f t="shared" si="19"/>
        <v>14.25</v>
      </c>
      <c r="BU77" s="72">
        <f t="shared" si="20"/>
        <v>16.618075801749271</v>
      </c>
      <c r="BV77" s="71">
        <f t="shared" si="17"/>
        <v>218.65957313674687</v>
      </c>
      <c r="BW77" s="71">
        <f t="shared" si="14"/>
        <v>505.94367789005446</v>
      </c>
      <c r="BX77" s="71">
        <f t="shared" si="15"/>
        <v>1821.737249572584</v>
      </c>
      <c r="BY77" s="71">
        <f t="shared" si="21"/>
        <v>21860.846994871008</v>
      </c>
      <c r="BZ77" s="49">
        <f>VLOOKUP($C77,[1]PARAMETROS!$A:$I,7,0)</f>
        <v>43101</v>
      </c>
      <c r="CA77" s="74"/>
      <c r="CB77" s="74"/>
    </row>
    <row r="78" spans="1:80" s="75" customFormat="1">
      <c r="A78" s="43" t="s">
        <v>237</v>
      </c>
      <c r="B78" s="43" t="s">
        <v>1</v>
      </c>
      <c r="C78" s="43" t="s">
        <v>238</v>
      </c>
      <c r="D78" s="43" t="s">
        <v>519</v>
      </c>
      <c r="E78" s="44" t="s">
        <v>403</v>
      </c>
      <c r="F78" s="44" t="s">
        <v>63</v>
      </c>
      <c r="G78" s="44">
        <v>1</v>
      </c>
      <c r="H78" s="71">
        <v>520.79999999999995</v>
      </c>
      <c r="I78" s="71">
        <v>520.79999999999995</v>
      </c>
      <c r="J78" s="71"/>
      <c r="K78" s="71"/>
      <c r="L78" s="71"/>
      <c r="M78" s="71"/>
      <c r="N78" s="71"/>
      <c r="O78" s="71"/>
      <c r="P78" s="71">
        <v>17.044363636363634</v>
      </c>
      <c r="Q78" s="71">
        <v>537.8443636363636</v>
      </c>
      <c r="R78" s="71">
        <v>107.56887272727272</v>
      </c>
      <c r="S78" s="71">
        <v>8.0676654545454536</v>
      </c>
      <c r="T78" s="71">
        <v>5.3784436363636363</v>
      </c>
      <c r="U78" s="71">
        <v>1.0756887272727271</v>
      </c>
      <c r="V78" s="71">
        <v>13.44610909090909</v>
      </c>
      <c r="W78" s="71">
        <v>43.027549090909091</v>
      </c>
      <c r="X78" s="71">
        <v>16.135330909090907</v>
      </c>
      <c r="Y78" s="71">
        <v>3.2270661818181816</v>
      </c>
      <c r="Z78" s="71">
        <v>197.92672581818178</v>
      </c>
      <c r="AA78" s="71">
        <v>44.820363636363631</v>
      </c>
      <c r="AB78" s="71">
        <v>59.754508799999996</v>
      </c>
      <c r="AC78" s="71">
        <v>38.483553056581826</v>
      </c>
      <c r="AD78" s="71">
        <v>143.05842549294545</v>
      </c>
      <c r="AE78" s="71">
        <v>130.75200000000001</v>
      </c>
      <c r="AF78" s="71">
        <v>397</v>
      </c>
      <c r="AG78" s="71">
        <v>0</v>
      </c>
      <c r="AH78" s="71">
        <v>33.44</v>
      </c>
      <c r="AI78" s="71">
        <v>0</v>
      </c>
      <c r="AJ78" s="71">
        <v>0</v>
      </c>
      <c r="AK78" s="71">
        <v>4.72</v>
      </c>
      <c r="AL78" s="71">
        <v>0</v>
      </c>
      <c r="AM78" s="71">
        <v>565.91200000000003</v>
      </c>
      <c r="AN78" s="71">
        <v>906.89715131112723</v>
      </c>
      <c r="AO78" s="71">
        <v>2.6990781481481481</v>
      </c>
      <c r="AP78" s="71">
        <v>0.21592625185185185</v>
      </c>
      <c r="AQ78" s="71">
        <v>0.10796312592592593</v>
      </c>
      <c r="AR78" s="71">
        <v>1.8824552727272728</v>
      </c>
      <c r="AS78" s="71">
        <v>0.69274354036363661</v>
      </c>
      <c r="AT78" s="71">
        <v>23.127307636363632</v>
      </c>
      <c r="AU78" s="71">
        <v>0.89640727272727272</v>
      </c>
      <c r="AV78" s="71">
        <v>29.621881248107741</v>
      </c>
      <c r="AW78" s="71">
        <v>7.4700606060606054</v>
      </c>
      <c r="AX78" s="71">
        <v>4.4222758787878789</v>
      </c>
      <c r="AY78" s="71">
        <v>0.11205090909090908</v>
      </c>
      <c r="AZ78" s="71">
        <v>1.7928145454545454</v>
      </c>
      <c r="BA78" s="71">
        <v>0.69720565656565647</v>
      </c>
      <c r="BB78" s="71">
        <v>5.3339419953131317</v>
      </c>
      <c r="BC78" s="71">
        <v>19.82834959127273</v>
      </c>
      <c r="BD78" s="71"/>
      <c r="BE78" s="71">
        <v>0</v>
      </c>
      <c r="BF78" s="71">
        <v>19.82834959127273</v>
      </c>
      <c r="BG78" s="71">
        <v>30.371766666666673</v>
      </c>
      <c r="BH78" s="71">
        <v>3.9640903253863615</v>
      </c>
      <c r="BI78" s="71">
        <v>1.2263022831978319</v>
      </c>
      <c r="BJ78" s="71">
        <v>521.50147163627059</v>
      </c>
      <c r="BK78" s="71"/>
      <c r="BL78" s="71">
        <v>557.0636309115215</v>
      </c>
      <c r="BM78" s="71">
        <v>2051.2553766983929</v>
      </c>
      <c r="BN78" s="71">
        <f t="shared" si="16"/>
        <v>168.33053012889113</v>
      </c>
      <c r="BO78" s="71">
        <f t="shared" si="11"/>
        <v>118.95357462441643</v>
      </c>
      <c r="BP78" s="72">
        <f t="shared" si="12"/>
        <v>8.5633802816901436</v>
      </c>
      <c r="BQ78" s="72">
        <f t="shared" si="13"/>
        <v>1.8591549295774654</v>
      </c>
      <c r="BR78" s="73">
        <v>2</v>
      </c>
      <c r="BS78" s="72">
        <f t="shared" si="18"/>
        <v>2.2535211267605644</v>
      </c>
      <c r="BT78" s="72">
        <f t="shared" si="19"/>
        <v>11.25</v>
      </c>
      <c r="BU78" s="72">
        <f t="shared" si="20"/>
        <v>12.676056338028173</v>
      </c>
      <c r="BV78" s="71">
        <f t="shared" si="17"/>
        <v>260.01828718712028</v>
      </c>
      <c r="BW78" s="71">
        <f t="shared" si="14"/>
        <v>547.30239194042781</v>
      </c>
      <c r="BX78" s="71">
        <f t="shared" si="15"/>
        <v>2598.5577686388206</v>
      </c>
      <c r="BY78" s="71">
        <f t="shared" si="21"/>
        <v>31182.693223665847</v>
      </c>
      <c r="BZ78" s="49">
        <f>VLOOKUP($C78,[1]PARAMETROS!$A:$I,7,0)</f>
        <v>43101</v>
      </c>
      <c r="CA78" s="74"/>
      <c r="CB78" s="74"/>
    </row>
    <row r="79" spans="1:80" s="75" customFormat="1">
      <c r="A79" s="43" t="s">
        <v>237</v>
      </c>
      <c r="B79" s="43" t="s">
        <v>0</v>
      </c>
      <c r="C79" s="43" t="s">
        <v>238</v>
      </c>
      <c r="D79" s="43" t="s">
        <v>520</v>
      </c>
      <c r="E79" s="44" t="s">
        <v>403</v>
      </c>
      <c r="F79" s="44" t="s">
        <v>63</v>
      </c>
      <c r="G79" s="44">
        <v>2</v>
      </c>
      <c r="H79" s="71">
        <v>1041.5999999999999</v>
      </c>
      <c r="I79" s="71">
        <v>2083.1999999999998</v>
      </c>
      <c r="J79" s="71"/>
      <c r="K79" s="71"/>
      <c r="L79" s="71"/>
      <c r="M79" s="71"/>
      <c r="N79" s="71"/>
      <c r="O79" s="71"/>
      <c r="P79" s="71">
        <v>68.177454545454538</v>
      </c>
      <c r="Q79" s="71">
        <v>2151.3774545454544</v>
      </c>
      <c r="R79" s="71">
        <v>430.27549090909088</v>
      </c>
      <c r="S79" s="71">
        <v>32.270661818181814</v>
      </c>
      <c r="T79" s="71">
        <v>21.513774545454545</v>
      </c>
      <c r="U79" s="71">
        <v>4.3027549090909085</v>
      </c>
      <c r="V79" s="71">
        <v>53.78443636363636</v>
      </c>
      <c r="W79" s="71">
        <v>172.11019636363636</v>
      </c>
      <c r="X79" s="71">
        <v>64.541323636363629</v>
      </c>
      <c r="Y79" s="71">
        <v>12.908264727272726</v>
      </c>
      <c r="Z79" s="71">
        <v>791.70690327272712</v>
      </c>
      <c r="AA79" s="71">
        <v>179.28145454545452</v>
      </c>
      <c r="AB79" s="71">
        <v>239.01803519999999</v>
      </c>
      <c r="AC79" s="71">
        <v>153.9342122263273</v>
      </c>
      <c r="AD79" s="71">
        <v>572.23370197178178</v>
      </c>
      <c r="AE79" s="71">
        <v>199.00800000000001</v>
      </c>
      <c r="AF79" s="71">
        <v>794</v>
      </c>
      <c r="AG79" s="71">
        <v>0</v>
      </c>
      <c r="AH79" s="71">
        <v>66.88</v>
      </c>
      <c r="AI79" s="71">
        <v>0</v>
      </c>
      <c r="AJ79" s="71">
        <v>0</v>
      </c>
      <c r="AK79" s="71">
        <v>9.44</v>
      </c>
      <c r="AL79" s="71">
        <v>0</v>
      </c>
      <c r="AM79" s="71">
        <v>1069.328</v>
      </c>
      <c r="AN79" s="71">
        <v>2433.2686052445088</v>
      </c>
      <c r="AO79" s="71">
        <v>10.796312592592592</v>
      </c>
      <c r="AP79" s="71">
        <v>0.86370500740740741</v>
      </c>
      <c r="AQ79" s="71">
        <v>0.43185250370370371</v>
      </c>
      <c r="AR79" s="71">
        <v>7.529821090909091</v>
      </c>
      <c r="AS79" s="71">
        <v>2.7709741614545464</v>
      </c>
      <c r="AT79" s="71">
        <v>92.509230545454528</v>
      </c>
      <c r="AU79" s="71">
        <v>3.5856290909090909</v>
      </c>
      <c r="AV79" s="71">
        <v>118.48752499243096</v>
      </c>
      <c r="AW79" s="71">
        <v>29.880242424242422</v>
      </c>
      <c r="AX79" s="71">
        <v>17.689103515151515</v>
      </c>
      <c r="AY79" s="71">
        <v>0.4482036363636363</v>
      </c>
      <c r="AZ79" s="71">
        <v>7.1712581818181818</v>
      </c>
      <c r="BA79" s="71">
        <v>2.7888226262626259</v>
      </c>
      <c r="BB79" s="71">
        <v>21.335767981252527</v>
      </c>
      <c r="BC79" s="71">
        <v>79.313398365090919</v>
      </c>
      <c r="BD79" s="71"/>
      <c r="BE79" s="71">
        <v>0</v>
      </c>
      <c r="BF79" s="71">
        <v>79.313398365090919</v>
      </c>
      <c r="BG79" s="71">
        <v>110.9704</v>
      </c>
      <c r="BH79" s="71">
        <v>15.856361301545446</v>
      </c>
      <c r="BI79" s="71">
        <v>4.9052091327913265</v>
      </c>
      <c r="BJ79" s="71">
        <v>2086.0058865450824</v>
      </c>
      <c r="BK79" s="71"/>
      <c r="BL79" s="71">
        <v>2217.7378569794191</v>
      </c>
      <c r="BM79" s="71">
        <v>7000.1848401269044</v>
      </c>
      <c r="BN79" s="71">
        <f t="shared" si="16"/>
        <v>336.66106025778225</v>
      </c>
      <c r="BO79" s="71">
        <f t="shared" si="11"/>
        <v>237.90714924883287</v>
      </c>
      <c r="BP79" s="72">
        <f t="shared" si="12"/>
        <v>8.5633802816901436</v>
      </c>
      <c r="BQ79" s="72">
        <f t="shared" si="13"/>
        <v>1.8591549295774654</v>
      </c>
      <c r="BR79" s="73">
        <v>2</v>
      </c>
      <c r="BS79" s="72">
        <f t="shared" si="18"/>
        <v>2.2535211267605644</v>
      </c>
      <c r="BT79" s="72">
        <f t="shared" si="19"/>
        <v>11.25</v>
      </c>
      <c r="BU79" s="72">
        <f t="shared" si="20"/>
        <v>12.676056338028173</v>
      </c>
      <c r="BV79" s="71">
        <f t="shared" si="17"/>
        <v>887.34737410059392</v>
      </c>
      <c r="BW79" s="71">
        <f t="shared" si="14"/>
        <v>1461.9155836072091</v>
      </c>
      <c r="BX79" s="71">
        <f t="shared" si="15"/>
        <v>8462.1004237341131</v>
      </c>
      <c r="BY79" s="71">
        <f t="shared" si="21"/>
        <v>101545.20508480936</v>
      </c>
      <c r="BZ79" s="49">
        <f>VLOOKUP($C79,[1]PARAMETROS!$A:$I,7,0)</f>
        <v>43101</v>
      </c>
      <c r="CA79" s="74"/>
      <c r="CB79" s="74"/>
    </row>
    <row r="80" spans="1:80" s="75" customFormat="1">
      <c r="A80" s="43" t="s">
        <v>240</v>
      </c>
      <c r="B80" s="43" t="s">
        <v>2</v>
      </c>
      <c r="C80" s="43" t="s">
        <v>70</v>
      </c>
      <c r="D80" s="43" t="s">
        <v>521</v>
      </c>
      <c r="E80" s="44" t="s">
        <v>403</v>
      </c>
      <c r="F80" s="44" t="s">
        <v>63</v>
      </c>
      <c r="G80" s="44">
        <v>1</v>
      </c>
      <c r="H80" s="71">
        <v>260.39999999999998</v>
      </c>
      <c r="I80" s="71">
        <v>260.39999999999998</v>
      </c>
      <c r="J80" s="71"/>
      <c r="K80" s="71"/>
      <c r="L80" s="71"/>
      <c r="M80" s="71"/>
      <c r="N80" s="71"/>
      <c r="O80" s="71"/>
      <c r="P80" s="71">
        <v>8.5221818181818172</v>
      </c>
      <c r="Q80" s="71">
        <v>268.9221818181818</v>
      </c>
      <c r="R80" s="71">
        <v>53.78443636363636</v>
      </c>
      <c r="S80" s="71">
        <v>4.0338327272727268</v>
      </c>
      <c r="T80" s="71">
        <v>2.6892218181818182</v>
      </c>
      <c r="U80" s="71">
        <v>0.53784436363636356</v>
      </c>
      <c r="V80" s="71">
        <v>6.723054545454545</v>
      </c>
      <c r="W80" s="71">
        <v>21.513774545454545</v>
      </c>
      <c r="X80" s="71">
        <v>8.0676654545454536</v>
      </c>
      <c r="Y80" s="71">
        <v>1.6135330909090908</v>
      </c>
      <c r="Z80" s="71">
        <v>98.96336290909089</v>
      </c>
      <c r="AA80" s="71">
        <v>22.410181818181815</v>
      </c>
      <c r="AB80" s="71">
        <v>29.877254399999998</v>
      </c>
      <c r="AC80" s="71">
        <v>19.241776528290913</v>
      </c>
      <c r="AD80" s="71">
        <v>71.529212746472723</v>
      </c>
      <c r="AE80" s="71">
        <v>146.376</v>
      </c>
      <c r="AF80" s="71">
        <v>397</v>
      </c>
      <c r="AG80" s="71">
        <v>0</v>
      </c>
      <c r="AH80" s="71">
        <v>32.619999999999997</v>
      </c>
      <c r="AI80" s="71">
        <v>0</v>
      </c>
      <c r="AJ80" s="71">
        <v>0</v>
      </c>
      <c r="AK80" s="71">
        <v>4.72</v>
      </c>
      <c r="AL80" s="71">
        <v>0</v>
      </c>
      <c r="AM80" s="71">
        <v>580.71600000000001</v>
      </c>
      <c r="AN80" s="71">
        <v>751.20857565556355</v>
      </c>
      <c r="AO80" s="71">
        <v>1.349539074074074</v>
      </c>
      <c r="AP80" s="71">
        <v>0.10796312592592593</v>
      </c>
      <c r="AQ80" s="71">
        <v>5.3981562962962963E-2</v>
      </c>
      <c r="AR80" s="71">
        <v>0.94122763636363638</v>
      </c>
      <c r="AS80" s="71">
        <v>0.34637177018181831</v>
      </c>
      <c r="AT80" s="71">
        <v>11.563653818181816</v>
      </c>
      <c r="AU80" s="71">
        <v>0.44820363636363636</v>
      </c>
      <c r="AV80" s="71">
        <v>14.81094062405387</v>
      </c>
      <c r="AW80" s="71">
        <v>3.7350303030303027</v>
      </c>
      <c r="AX80" s="71">
        <v>2.2111379393939394</v>
      </c>
      <c r="AY80" s="71">
        <v>5.6025454545454538E-2</v>
      </c>
      <c r="AZ80" s="71">
        <v>0.89640727272727272</v>
      </c>
      <c r="BA80" s="71">
        <v>0.34860282828282824</v>
      </c>
      <c r="BB80" s="71">
        <v>2.6669709976565659</v>
      </c>
      <c r="BC80" s="71">
        <v>9.9141747956363648</v>
      </c>
      <c r="BD80" s="71"/>
      <c r="BE80" s="71">
        <v>0</v>
      </c>
      <c r="BF80" s="71">
        <v>9.9141747956363648</v>
      </c>
      <c r="BG80" s="71">
        <v>30.371766666666673</v>
      </c>
      <c r="BH80" s="71">
        <v>1.9820451626931808</v>
      </c>
      <c r="BI80" s="71">
        <v>0.61315114159891593</v>
      </c>
      <c r="BJ80" s="71">
        <v>260.75073581813524</v>
      </c>
      <c r="BK80" s="71"/>
      <c r="BL80" s="71">
        <v>293.71769878909402</v>
      </c>
      <c r="BM80" s="71">
        <v>1338.5735716825297</v>
      </c>
      <c r="BN80" s="71">
        <f t="shared" si="16"/>
        <v>168.33053012889113</v>
      </c>
      <c r="BO80" s="71">
        <f t="shared" si="11"/>
        <v>118.95357462441643</v>
      </c>
      <c r="BP80" s="72">
        <f t="shared" si="12"/>
        <v>8.6609686609686669</v>
      </c>
      <c r="BQ80" s="72">
        <f t="shared" si="13"/>
        <v>1.8803418803418819</v>
      </c>
      <c r="BR80" s="73">
        <v>3</v>
      </c>
      <c r="BS80" s="72">
        <f t="shared" si="18"/>
        <v>3.4188034188034218</v>
      </c>
      <c r="BT80" s="72">
        <f t="shared" si="19"/>
        <v>12.25</v>
      </c>
      <c r="BU80" s="72">
        <f t="shared" si="20"/>
        <v>13.960113960113972</v>
      </c>
      <c r="BV80" s="71">
        <f t="shared" si="17"/>
        <v>186.86639604684905</v>
      </c>
      <c r="BW80" s="71">
        <f t="shared" si="14"/>
        <v>474.15050080015658</v>
      </c>
      <c r="BX80" s="71">
        <f t="shared" si="15"/>
        <v>1812.7240724826863</v>
      </c>
      <c r="BY80" s="71">
        <f t="shared" si="21"/>
        <v>21752.688869792237</v>
      </c>
      <c r="BZ80" s="49">
        <f>VLOOKUP($C80,[1]PARAMETROS!$A:$I,7,0)</f>
        <v>43101</v>
      </c>
      <c r="CA80" s="74"/>
      <c r="CB80" s="74"/>
    </row>
    <row r="81" spans="1:80" s="75" customFormat="1">
      <c r="A81" s="43" t="s">
        <v>522</v>
      </c>
      <c r="B81" s="43" t="s">
        <v>2</v>
      </c>
      <c r="C81" s="43" t="s">
        <v>165</v>
      </c>
      <c r="D81" s="43" t="s">
        <v>523</v>
      </c>
      <c r="E81" s="44" t="s">
        <v>403</v>
      </c>
      <c r="F81" s="44" t="s">
        <v>63</v>
      </c>
      <c r="G81" s="44">
        <v>1</v>
      </c>
      <c r="H81" s="71">
        <v>260.39999999999998</v>
      </c>
      <c r="I81" s="71">
        <v>260.39999999999998</v>
      </c>
      <c r="J81" s="71"/>
      <c r="K81" s="71"/>
      <c r="L81" s="71"/>
      <c r="M81" s="71"/>
      <c r="N81" s="71"/>
      <c r="O81" s="71"/>
      <c r="P81" s="71">
        <v>8.5221818181818172</v>
      </c>
      <c r="Q81" s="71">
        <v>268.9221818181818</v>
      </c>
      <c r="R81" s="71">
        <v>53.78443636363636</v>
      </c>
      <c r="S81" s="71">
        <v>4.0338327272727268</v>
      </c>
      <c r="T81" s="71">
        <v>2.6892218181818182</v>
      </c>
      <c r="U81" s="71">
        <v>0.53784436363636356</v>
      </c>
      <c r="V81" s="71">
        <v>6.723054545454545</v>
      </c>
      <c r="W81" s="71">
        <v>21.513774545454545</v>
      </c>
      <c r="X81" s="71">
        <v>8.0676654545454536</v>
      </c>
      <c r="Y81" s="71">
        <v>1.6135330909090908</v>
      </c>
      <c r="Z81" s="71">
        <v>98.96336290909089</v>
      </c>
      <c r="AA81" s="71">
        <v>22.410181818181815</v>
      </c>
      <c r="AB81" s="71">
        <v>29.877254399999998</v>
      </c>
      <c r="AC81" s="71">
        <v>19.241776528290913</v>
      </c>
      <c r="AD81" s="71">
        <v>71.529212746472723</v>
      </c>
      <c r="AE81" s="71">
        <v>146.376</v>
      </c>
      <c r="AF81" s="71">
        <v>397</v>
      </c>
      <c r="AG81" s="71">
        <v>0</v>
      </c>
      <c r="AH81" s="71">
        <v>0</v>
      </c>
      <c r="AI81" s="71">
        <v>0</v>
      </c>
      <c r="AJ81" s="71">
        <v>0</v>
      </c>
      <c r="AK81" s="71">
        <v>4.72</v>
      </c>
      <c r="AL81" s="71">
        <v>0</v>
      </c>
      <c r="AM81" s="71">
        <v>548.096</v>
      </c>
      <c r="AN81" s="71">
        <v>718.58857565556355</v>
      </c>
      <c r="AO81" s="71">
        <v>1.349539074074074</v>
      </c>
      <c r="AP81" s="71">
        <v>0.10796312592592593</v>
      </c>
      <c r="AQ81" s="71">
        <v>5.3981562962962963E-2</v>
      </c>
      <c r="AR81" s="71">
        <v>0.94122763636363638</v>
      </c>
      <c r="AS81" s="71">
        <v>0.34637177018181831</v>
      </c>
      <c r="AT81" s="71">
        <v>11.563653818181816</v>
      </c>
      <c r="AU81" s="71">
        <v>0.44820363636363636</v>
      </c>
      <c r="AV81" s="71">
        <v>14.81094062405387</v>
      </c>
      <c r="AW81" s="71">
        <v>3.7350303030303027</v>
      </c>
      <c r="AX81" s="71">
        <v>2.2111379393939394</v>
      </c>
      <c r="AY81" s="71">
        <v>5.6025454545454538E-2</v>
      </c>
      <c r="AZ81" s="71">
        <v>0.89640727272727272</v>
      </c>
      <c r="BA81" s="71">
        <v>0.34860282828282824</v>
      </c>
      <c r="BB81" s="71">
        <v>2.6669709976565659</v>
      </c>
      <c r="BC81" s="71">
        <v>9.9141747956363648</v>
      </c>
      <c r="BD81" s="71"/>
      <c r="BE81" s="71">
        <v>0</v>
      </c>
      <c r="BF81" s="71">
        <v>9.9141747956363648</v>
      </c>
      <c r="BG81" s="71">
        <v>30.371766666666673</v>
      </c>
      <c r="BH81" s="71">
        <v>1.9820451626931808</v>
      </c>
      <c r="BI81" s="71">
        <v>0.61315114159891593</v>
      </c>
      <c r="BJ81" s="71">
        <v>260.75073581813524</v>
      </c>
      <c r="BK81" s="71"/>
      <c r="BL81" s="71">
        <v>293.71769878909402</v>
      </c>
      <c r="BM81" s="71">
        <v>1305.9535716825296</v>
      </c>
      <c r="BN81" s="71">
        <f t="shared" si="16"/>
        <v>168.33053012889113</v>
      </c>
      <c r="BO81" s="71">
        <f t="shared" si="11"/>
        <v>118.95357462441643</v>
      </c>
      <c r="BP81" s="72">
        <f t="shared" si="12"/>
        <v>8.6609686609686669</v>
      </c>
      <c r="BQ81" s="72">
        <f t="shared" si="13"/>
        <v>1.8803418803418819</v>
      </c>
      <c r="BR81" s="73">
        <v>3</v>
      </c>
      <c r="BS81" s="72">
        <f t="shared" si="18"/>
        <v>3.4188034188034218</v>
      </c>
      <c r="BT81" s="72">
        <f t="shared" si="19"/>
        <v>12.25</v>
      </c>
      <c r="BU81" s="72">
        <f t="shared" si="20"/>
        <v>13.960113960113972</v>
      </c>
      <c r="BV81" s="71">
        <f t="shared" si="17"/>
        <v>182.31260687305985</v>
      </c>
      <c r="BW81" s="71">
        <f t="shared" si="14"/>
        <v>469.59671162636744</v>
      </c>
      <c r="BX81" s="71">
        <f t="shared" si="15"/>
        <v>1775.5502833088972</v>
      </c>
      <c r="BY81" s="71">
        <f t="shared" si="21"/>
        <v>21306.603399706764</v>
      </c>
      <c r="BZ81" s="49">
        <f>VLOOKUP($C81,[1]PARAMETROS!$A:$I,7,0)</f>
        <v>43101</v>
      </c>
      <c r="CA81" s="74"/>
      <c r="CB81" s="74"/>
    </row>
    <row r="82" spans="1:80" s="75" customFormat="1">
      <c r="A82" s="43" t="s">
        <v>524</v>
      </c>
      <c r="B82" s="43" t="s">
        <v>2</v>
      </c>
      <c r="C82" s="43" t="s">
        <v>74</v>
      </c>
      <c r="D82" s="43" t="s">
        <v>525</v>
      </c>
      <c r="E82" s="44" t="s">
        <v>403</v>
      </c>
      <c r="F82" s="44" t="s">
        <v>63</v>
      </c>
      <c r="G82" s="44">
        <v>1</v>
      </c>
      <c r="H82" s="71">
        <v>260.39999999999998</v>
      </c>
      <c r="I82" s="71">
        <v>260.39999999999998</v>
      </c>
      <c r="J82" s="71"/>
      <c r="K82" s="71"/>
      <c r="L82" s="71"/>
      <c r="M82" s="71"/>
      <c r="N82" s="71"/>
      <c r="O82" s="71"/>
      <c r="P82" s="71">
        <v>8.5221818181818172</v>
      </c>
      <c r="Q82" s="71">
        <v>268.9221818181818</v>
      </c>
      <c r="R82" s="71">
        <v>53.78443636363636</v>
      </c>
      <c r="S82" s="71">
        <v>4.0338327272727268</v>
      </c>
      <c r="T82" s="71">
        <v>2.6892218181818182</v>
      </c>
      <c r="U82" s="71">
        <v>0.53784436363636356</v>
      </c>
      <c r="V82" s="71">
        <v>6.723054545454545</v>
      </c>
      <c r="W82" s="71">
        <v>21.513774545454545</v>
      </c>
      <c r="X82" s="71">
        <v>8.0676654545454536</v>
      </c>
      <c r="Y82" s="71">
        <v>1.6135330909090908</v>
      </c>
      <c r="Z82" s="71">
        <v>98.96336290909089</v>
      </c>
      <c r="AA82" s="71">
        <v>22.410181818181815</v>
      </c>
      <c r="AB82" s="71">
        <v>29.877254399999998</v>
      </c>
      <c r="AC82" s="71">
        <v>19.241776528290913</v>
      </c>
      <c r="AD82" s="71">
        <v>71.529212746472723</v>
      </c>
      <c r="AE82" s="71">
        <v>146.376</v>
      </c>
      <c r="AF82" s="71">
        <v>0</v>
      </c>
      <c r="AG82" s="71">
        <v>264.83999999999997</v>
      </c>
      <c r="AH82" s="71">
        <v>27.01</v>
      </c>
      <c r="AI82" s="71">
        <v>0</v>
      </c>
      <c r="AJ82" s="71">
        <v>0</v>
      </c>
      <c r="AK82" s="71">
        <v>4.72</v>
      </c>
      <c r="AL82" s="71">
        <v>0</v>
      </c>
      <c r="AM82" s="71">
        <v>442.94600000000003</v>
      </c>
      <c r="AN82" s="71">
        <v>613.43857565556357</v>
      </c>
      <c r="AO82" s="71">
        <v>1.349539074074074</v>
      </c>
      <c r="AP82" s="71">
        <v>0.10796312592592593</v>
      </c>
      <c r="AQ82" s="71">
        <v>5.3981562962962963E-2</v>
      </c>
      <c r="AR82" s="71">
        <v>0.94122763636363638</v>
      </c>
      <c r="AS82" s="71">
        <v>0.34637177018181831</v>
      </c>
      <c r="AT82" s="71">
        <v>11.563653818181816</v>
      </c>
      <c r="AU82" s="71">
        <v>0.44820363636363636</v>
      </c>
      <c r="AV82" s="71">
        <v>14.81094062405387</v>
      </c>
      <c r="AW82" s="71">
        <v>3.7350303030303027</v>
      </c>
      <c r="AX82" s="71">
        <v>2.2111379393939394</v>
      </c>
      <c r="AY82" s="71">
        <v>5.6025454545454538E-2</v>
      </c>
      <c r="AZ82" s="71">
        <v>0.89640727272727272</v>
      </c>
      <c r="BA82" s="71">
        <v>0.34860282828282824</v>
      </c>
      <c r="BB82" s="71">
        <v>2.6669709976565659</v>
      </c>
      <c r="BC82" s="71">
        <v>9.9141747956363648</v>
      </c>
      <c r="BD82" s="71"/>
      <c r="BE82" s="71">
        <v>0</v>
      </c>
      <c r="BF82" s="71">
        <v>9.9141747956363648</v>
      </c>
      <c r="BG82" s="71">
        <v>30.371766666666673</v>
      </c>
      <c r="BH82" s="71">
        <v>1.9820451626931808</v>
      </c>
      <c r="BI82" s="71">
        <v>0.61315114159891593</v>
      </c>
      <c r="BJ82" s="71">
        <v>260.75073581813524</v>
      </c>
      <c r="BK82" s="71"/>
      <c r="BL82" s="71">
        <v>293.71769878909402</v>
      </c>
      <c r="BM82" s="71">
        <v>1200.8035716825298</v>
      </c>
      <c r="BN82" s="71">
        <f t="shared" si="16"/>
        <v>168.33053012889113</v>
      </c>
      <c r="BO82" s="71">
        <f t="shared" si="11"/>
        <v>118.95357462441643</v>
      </c>
      <c r="BP82" s="72">
        <f t="shared" si="12"/>
        <v>8.8629737609329435</v>
      </c>
      <c r="BQ82" s="72">
        <f t="shared" si="13"/>
        <v>1.9241982507288626</v>
      </c>
      <c r="BR82" s="73">
        <v>5</v>
      </c>
      <c r="BS82" s="72">
        <f t="shared" si="18"/>
        <v>5.8309037900874632</v>
      </c>
      <c r="BT82" s="72">
        <f t="shared" si="19"/>
        <v>14.25</v>
      </c>
      <c r="BU82" s="72">
        <f t="shared" si="20"/>
        <v>16.618075801749271</v>
      </c>
      <c r="BV82" s="71">
        <f t="shared" si="17"/>
        <v>199.55044777231541</v>
      </c>
      <c r="BW82" s="71">
        <f t="shared" si="14"/>
        <v>486.83455252562294</v>
      </c>
      <c r="BX82" s="71">
        <f t="shared" si="15"/>
        <v>1687.6381242081527</v>
      </c>
      <c r="BY82" s="71">
        <f t="shared" si="21"/>
        <v>20251.657490497833</v>
      </c>
      <c r="BZ82" s="49">
        <f>VLOOKUP($C82,[1]PARAMETROS!$A:$I,7,0)</f>
        <v>43101</v>
      </c>
      <c r="CA82" s="74"/>
      <c r="CB82" s="74"/>
    </row>
    <row r="83" spans="1:80" s="75" customFormat="1">
      <c r="A83" s="43" t="s">
        <v>526</v>
      </c>
      <c r="B83" s="43" t="s">
        <v>2</v>
      </c>
      <c r="C83" s="43" t="s">
        <v>315</v>
      </c>
      <c r="D83" s="43" t="s">
        <v>527</v>
      </c>
      <c r="E83" s="44" t="s">
        <v>403</v>
      </c>
      <c r="F83" s="44" t="s">
        <v>63</v>
      </c>
      <c r="G83" s="44">
        <v>1</v>
      </c>
      <c r="H83" s="71">
        <v>260.39999999999998</v>
      </c>
      <c r="I83" s="71">
        <v>260.39999999999998</v>
      </c>
      <c r="J83" s="71"/>
      <c r="K83" s="71"/>
      <c r="L83" s="71"/>
      <c r="M83" s="71"/>
      <c r="N83" s="71"/>
      <c r="O83" s="71"/>
      <c r="P83" s="71">
        <v>8.5221818181818172</v>
      </c>
      <c r="Q83" s="71">
        <v>268.9221818181818</v>
      </c>
      <c r="R83" s="71">
        <v>53.78443636363636</v>
      </c>
      <c r="S83" s="71">
        <v>4.0338327272727268</v>
      </c>
      <c r="T83" s="71">
        <v>2.6892218181818182</v>
      </c>
      <c r="U83" s="71">
        <v>0.53784436363636356</v>
      </c>
      <c r="V83" s="71">
        <v>6.723054545454545</v>
      </c>
      <c r="W83" s="71">
        <v>21.513774545454545</v>
      </c>
      <c r="X83" s="71">
        <v>8.0676654545454536</v>
      </c>
      <c r="Y83" s="71">
        <v>1.6135330909090908</v>
      </c>
      <c r="Z83" s="71">
        <v>98.96336290909089</v>
      </c>
      <c r="AA83" s="71">
        <v>22.410181818181815</v>
      </c>
      <c r="AB83" s="71">
        <v>29.877254399999998</v>
      </c>
      <c r="AC83" s="71">
        <v>19.241776528290913</v>
      </c>
      <c r="AD83" s="71">
        <v>71.529212746472723</v>
      </c>
      <c r="AE83" s="71">
        <v>146.376</v>
      </c>
      <c r="AF83" s="71">
        <v>397</v>
      </c>
      <c r="AG83" s="71">
        <v>0</v>
      </c>
      <c r="AH83" s="71">
        <v>0</v>
      </c>
      <c r="AI83" s="71">
        <v>0</v>
      </c>
      <c r="AJ83" s="71">
        <v>0</v>
      </c>
      <c r="AK83" s="71">
        <v>4.72</v>
      </c>
      <c r="AL83" s="71">
        <v>0</v>
      </c>
      <c r="AM83" s="71">
        <v>548.096</v>
      </c>
      <c r="AN83" s="71">
        <v>718.58857565556355</v>
      </c>
      <c r="AO83" s="71">
        <v>1.349539074074074</v>
      </c>
      <c r="AP83" s="71">
        <v>0.10796312592592593</v>
      </c>
      <c r="AQ83" s="71">
        <v>5.3981562962962963E-2</v>
      </c>
      <c r="AR83" s="71">
        <v>0.94122763636363638</v>
      </c>
      <c r="AS83" s="71">
        <v>0.34637177018181831</v>
      </c>
      <c r="AT83" s="71">
        <v>11.563653818181816</v>
      </c>
      <c r="AU83" s="71">
        <v>0.44820363636363636</v>
      </c>
      <c r="AV83" s="71">
        <v>14.81094062405387</v>
      </c>
      <c r="AW83" s="71">
        <v>3.7350303030303027</v>
      </c>
      <c r="AX83" s="71">
        <v>2.2111379393939394</v>
      </c>
      <c r="AY83" s="71">
        <v>5.6025454545454538E-2</v>
      </c>
      <c r="AZ83" s="71">
        <v>0.89640727272727272</v>
      </c>
      <c r="BA83" s="71">
        <v>0.34860282828282824</v>
      </c>
      <c r="BB83" s="71">
        <v>2.6669709976565659</v>
      </c>
      <c r="BC83" s="71">
        <v>9.9141747956363648</v>
      </c>
      <c r="BD83" s="71"/>
      <c r="BE83" s="71">
        <v>0</v>
      </c>
      <c r="BF83" s="71">
        <v>9.9141747956363648</v>
      </c>
      <c r="BG83" s="71">
        <v>30.371766666666673</v>
      </c>
      <c r="BH83" s="71">
        <v>1.9820451626931808</v>
      </c>
      <c r="BI83" s="71">
        <v>0.61315114159891593</v>
      </c>
      <c r="BJ83" s="71">
        <v>260.75073581813524</v>
      </c>
      <c r="BK83" s="71"/>
      <c r="BL83" s="71">
        <v>293.71769878909402</v>
      </c>
      <c r="BM83" s="71">
        <v>1305.9535716825296</v>
      </c>
      <c r="BN83" s="71">
        <f t="shared" si="16"/>
        <v>168.33053012889113</v>
      </c>
      <c r="BO83" s="71">
        <f t="shared" si="11"/>
        <v>118.95357462441643</v>
      </c>
      <c r="BP83" s="72">
        <f t="shared" si="12"/>
        <v>8.6609686609686669</v>
      </c>
      <c r="BQ83" s="72">
        <f t="shared" si="13"/>
        <v>1.8803418803418819</v>
      </c>
      <c r="BR83" s="73">
        <v>3</v>
      </c>
      <c r="BS83" s="72">
        <f t="shared" si="18"/>
        <v>3.4188034188034218</v>
      </c>
      <c r="BT83" s="72">
        <f t="shared" si="19"/>
        <v>12.25</v>
      </c>
      <c r="BU83" s="72">
        <f t="shared" si="20"/>
        <v>13.960113960113972</v>
      </c>
      <c r="BV83" s="71">
        <f t="shared" si="17"/>
        <v>182.31260687305985</v>
      </c>
      <c r="BW83" s="71">
        <f t="shared" si="14"/>
        <v>469.59671162636744</v>
      </c>
      <c r="BX83" s="71">
        <f t="shared" si="15"/>
        <v>1775.5502833088972</v>
      </c>
      <c r="BY83" s="71">
        <f t="shared" si="21"/>
        <v>21306.603399706764</v>
      </c>
      <c r="BZ83" s="49">
        <f>VLOOKUP($C83,[1]PARAMETROS!$A:$I,7,0)</f>
        <v>43101</v>
      </c>
      <c r="CA83" s="74"/>
      <c r="CB83" s="74"/>
    </row>
    <row r="84" spans="1:80" s="75" customFormat="1">
      <c r="A84" s="43" t="s">
        <v>242</v>
      </c>
      <c r="B84" s="43" t="s">
        <v>0</v>
      </c>
      <c r="C84" s="43" t="s">
        <v>67</v>
      </c>
      <c r="D84" s="43" t="s">
        <v>528</v>
      </c>
      <c r="E84" s="44" t="s">
        <v>403</v>
      </c>
      <c r="F84" s="44" t="s">
        <v>63</v>
      </c>
      <c r="G84" s="44">
        <v>2</v>
      </c>
      <c r="H84" s="71">
        <v>1041.5999999999999</v>
      </c>
      <c r="I84" s="71">
        <v>2083.1999999999998</v>
      </c>
      <c r="J84" s="71"/>
      <c r="K84" s="71"/>
      <c r="L84" s="71"/>
      <c r="M84" s="71"/>
      <c r="N84" s="71"/>
      <c r="O84" s="71"/>
      <c r="P84" s="71">
        <v>68.177454545454538</v>
      </c>
      <c r="Q84" s="71">
        <v>2151.3774545454544</v>
      </c>
      <c r="R84" s="71">
        <v>430.27549090909088</v>
      </c>
      <c r="S84" s="71">
        <v>32.270661818181814</v>
      </c>
      <c r="T84" s="71">
        <v>21.513774545454545</v>
      </c>
      <c r="U84" s="71">
        <v>4.3027549090909085</v>
      </c>
      <c r="V84" s="71">
        <v>53.78443636363636</v>
      </c>
      <c r="W84" s="71">
        <v>172.11019636363636</v>
      </c>
      <c r="X84" s="71">
        <v>64.541323636363629</v>
      </c>
      <c r="Y84" s="71">
        <v>12.908264727272726</v>
      </c>
      <c r="Z84" s="71">
        <v>791.70690327272712</v>
      </c>
      <c r="AA84" s="71">
        <v>179.28145454545452</v>
      </c>
      <c r="AB84" s="71">
        <v>239.01803519999999</v>
      </c>
      <c r="AC84" s="71">
        <v>153.9342122263273</v>
      </c>
      <c r="AD84" s="71">
        <v>572.23370197178178</v>
      </c>
      <c r="AE84" s="71">
        <v>199.00800000000001</v>
      </c>
      <c r="AF84" s="71">
        <v>794</v>
      </c>
      <c r="AG84" s="71">
        <v>0</v>
      </c>
      <c r="AH84" s="71">
        <v>0</v>
      </c>
      <c r="AI84" s="71">
        <v>19.68</v>
      </c>
      <c r="AJ84" s="71">
        <v>0</v>
      </c>
      <c r="AK84" s="71">
        <v>9.44</v>
      </c>
      <c r="AL84" s="71">
        <v>0</v>
      </c>
      <c r="AM84" s="71">
        <v>1022.128</v>
      </c>
      <c r="AN84" s="71">
        <v>2386.0686052445089</v>
      </c>
      <c r="AO84" s="71">
        <v>10.796312592592592</v>
      </c>
      <c r="AP84" s="71">
        <v>0.86370500740740741</v>
      </c>
      <c r="AQ84" s="71">
        <v>0.43185250370370371</v>
      </c>
      <c r="AR84" s="71">
        <v>7.529821090909091</v>
      </c>
      <c r="AS84" s="71">
        <v>2.7709741614545464</v>
      </c>
      <c r="AT84" s="71">
        <v>92.509230545454528</v>
      </c>
      <c r="AU84" s="71">
        <v>3.5856290909090909</v>
      </c>
      <c r="AV84" s="71">
        <v>118.48752499243096</v>
      </c>
      <c r="AW84" s="71">
        <v>29.880242424242422</v>
      </c>
      <c r="AX84" s="71">
        <v>17.689103515151515</v>
      </c>
      <c r="AY84" s="71">
        <v>0.4482036363636363</v>
      </c>
      <c r="AZ84" s="71">
        <v>7.1712581818181818</v>
      </c>
      <c r="BA84" s="71">
        <v>2.7888226262626259</v>
      </c>
      <c r="BB84" s="71">
        <v>21.335767981252527</v>
      </c>
      <c r="BC84" s="71">
        <v>79.313398365090919</v>
      </c>
      <c r="BD84" s="71"/>
      <c r="BE84" s="71">
        <v>0</v>
      </c>
      <c r="BF84" s="71">
        <v>79.313398365090919</v>
      </c>
      <c r="BG84" s="71">
        <v>110.9704</v>
      </c>
      <c r="BH84" s="71">
        <v>15.856361301545446</v>
      </c>
      <c r="BI84" s="71">
        <v>4.9052091327913265</v>
      </c>
      <c r="BJ84" s="71">
        <v>2086.0058865450824</v>
      </c>
      <c r="BK84" s="71"/>
      <c r="BL84" s="71">
        <v>2217.7378569794191</v>
      </c>
      <c r="BM84" s="71">
        <v>6952.9848401269046</v>
      </c>
      <c r="BN84" s="71">
        <f t="shared" si="16"/>
        <v>336.66106025778225</v>
      </c>
      <c r="BO84" s="71">
        <f t="shared" si="11"/>
        <v>237.90714924883287</v>
      </c>
      <c r="BP84" s="72">
        <f t="shared" si="12"/>
        <v>8.5633802816901436</v>
      </c>
      <c r="BQ84" s="72">
        <f t="shared" si="13"/>
        <v>1.8591549295774654</v>
      </c>
      <c r="BR84" s="73">
        <v>2</v>
      </c>
      <c r="BS84" s="72">
        <f t="shared" si="18"/>
        <v>2.2535211267605644</v>
      </c>
      <c r="BT84" s="72">
        <f t="shared" si="19"/>
        <v>11.25</v>
      </c>
      <c r="BU84" s="72">
        <f t="shared" si="20"/>
        <v>12.676056338028173</v>
      </c>
      <c r="BV84" s="71">
        <f t="shared" si="17"/>
        <v>881.36427550904455</v>
      </c>
      <c r="BW84" s="71">
        <f t="shared" si="14"/>
        <v>1455.9324850156597</v>
      </c>
      <c r="BX84" s="71">
        <f t="shared" si="15"/>
        <v>8408.9173251425636</v>
      </c>
      <c r="BY84" s="71">
        <f t="shared" si="21"/>
        <v>100907.00790171076</v>
      </c>
      <c r="BZ84" s="49">
        <f>VLOOKUP($C84,[1]PARAMETROS!$A:$I,7,0)</f>
        <v>43101</v>
      </c>
      <c r="CA84" s="74"/>
      <c r="CB84" s="74"/>
    </row>
    <row r="85" spans="1:80" s="75" customFormat="1">
      <c r="A85" s="43" t="s">
        <v>245</v>
      </c>
      <c r="B85" s="43" t="s">
        <v>1</v>
      </c>
      <c r="C85" s="43" t="s">
        <v>74</v>
      </c>
      <c r="D85" s="43" t="s">
        <v>529</v>
      </c>
      <c r="E85" s="44" t="s">
        <v>403</v>
      </c>
      <c r="F85" s="44" t="s">
        <v>63</v>
      </c>
      <c r="G85" s="44">
        <v>1</v>
      </c>
      <c r="H85" s="71">
        <v>520.79999999999995</v>
      </c>
      <c r="I85" s="71">
        <v>520.79999999999995</v>
      </c>
      <c r="J85" s="71"/>
      <c r="K85" s="71"/>
      <c r="L85" s="71"/>
      <c r="M85" s="71"/>
      <c r="N85" s="71"/>
      <c r="O85" s="71"/>
      <c r="P85" s="71">
        <v>17.044363636363634</v>
      </c>
      <c r="Q85" s="71">
        <v>537.8443636363636</v>
      </c>
      <c r="R85" s="71">
        <v>107.56887272727272</v>
      </c>
      <c r="S85" s="71">
        <v>8.0676654545454536</v>
      </c>
      <c r="T85" s="71">
        <v>5.3784436363636363</v>
      </c>
      <c r="U85" s="71">
        <v>1.0756887272727271</v>
      </c>
      <c r="V85" s="71">
        <v>13.44610909090909</v>
      </c>
      <c r="W85" s="71">
        <v>43.027549090909091</v>
      </c>
      <c r="X85" s="71">
        <v>16.135330909090907</v>
      </c>
      <c r="Y85" s="71">
        <v>3.2270661818181816</v>
      </c>
      <c r="Z85" s="71">
        <v>197.92672581818178</v>
      </c>
      <c r="AA85" s="71">
        <v>44.820363636363631</v>
      </c>
      <c r="AB85" s="71">
        <v>59.754508799999996</v>
      </c>
      <c r="AC85" s="71">
        <v>38.483553056581826</v>
      </c>
      <c r="AD85" s="71">
        <v>143.05842549294545</v>
      </c>
      <c r="AE85" s="71">
        <v>130.75200000000001</v>
      </c>
      <c r="AF85" s="71">
        <v>0</v>
      </c>
      <c r="AG85" s="71">
        <v>264.83999999999997</v>
      </c>
      <c r="AH85" s="71">
        <v>27.01</v>
      </c>
      <c r="AI85" s="71">
        <v>0</v>
      </c>
      <c r="AJ85" s="71">
        <v>0</v>
      </c>
      <c r="AK85" s="71">
        <v>4.72</v>
      </c>
      <c r="AL85" s="71">
        <v>0</v>
      </c>
      <c r="AM85" s="71">
        <v>427.322</v>
      </c>
      <c r="AN85" s="71">
        <v>768.30715131112731</v>
      </c>
      <c r="AO85" s="71">
        <v>2.6990781481481481</v>
      </c>
      <c r="AP85" s="71">
        <v>0.21592625185185185</v>
      </c>
      <c r="AQ85" s="71">
        <v>0.10796312592592593</v>
      </c>
      <c r="AR85" s="71">
        <v>1.8824552727272728</v>
      </c>
      <c r="AS85" s="71">
        <v>0.69274354036363661</v>
      </c>
      <c r="AT85" s="71">
        <v>23.127307636363632</v>
      </c>
      <c r="AU85" s="71">
        <v>0.89640727272727272</v>
      </c>
      <c r="AV85" s="71">
        <v>29.621881248107741</v>
      </c>
      <c r="AW85" s="71">
        <v>7.4700606060606054</v>
      </c>
      <c r="AX85" s="71">
        <v>4.4222758787878789</v>
      </c>
      <c r="AY85" s="71">
        <v>0.11205090909090908</v>
      </c>
      <c r="AZ85" s="71">
        <v>1.7928145454545454</v>
      </c>
      <c r="BA85" s="71">
        <v>0.69720565656565647</v>
      </c>
      <c r="BB85" s="71">
        <v>5.3339419953131317</v>
      </c>
      <c r="BC85" s="71">
        <v>19.82834959127273</v>
      </c>
      <c r="BD85" s="71"/>
      <c r="BE85" s="71">
        <v>0</v>
      </c>
      <c r="BF85" s="71">
        <v>19.82834959127273</v>
      </c>
      <c r="BG85" s="71">
        <v>30.371766666666673</v>
      </c>
      <c r="BH85" s="71">
        <v>3.9640903253863615</v>
      </c>
      <c r="BI85" s="71">
        <v>1.2263022831978319</v>
      </c>
      <c r="BJ85" s="71">
        <v>521.50147163627059</v>
      </c>
      <c r="BK85" s="71"/>
      <c r="BL85" s="71">
        <v>557.0636309115215</v>
      </c>
      <c r="BM85" s="71">
        <v>1912.6653766983927</v>
      </c>
      <c r="BN85" s="71">
        <f t="shared" si="16"/>
        <v>168.33053012889113</v>
      </c>
      <c r="BO85" s="71">
        <f t="shared" si="11"/>
        <v>118.95357462441643</v>
      </c>
      <c r="BP85" s="72">
        <f t="shared" si="12"/>
        <v>8.7608069164265068</v>
      </c>
      <c r="BQ85" s="72">
        <f t="shared" si="13"/>
        <v>1.9020172910662811</v>
      </c>
      <c r="BR85" s="73">
        <v>4</v>
      </c>
      <c r="BS85" s="72">
        <f t="shared" si="18"/>
        <v>4.6109510086455305</v>
      </c>
      <c r="BT85" s="72">
        <f t="shared" si="19"/>
        <v>13.25</v>
      </c>
      <c r="BU85" s="72">
        <f t="shared" si="20"/>
        <v>15.273775216138318</v>
      </c>
      <c r="BV85" s="71">
        <f t="shared" si="17"/>
        <v>292.13621027381771</v>
      </c>
      <c r="BW85" s="71">
        <f t="shared" si="14"/>
        <v>579.4203150271253</v>
      </c>
      <c r="BX85" s="71">
        <f t="shared" si="15"/>
        <v>2492.0856917255178</v>
      </c>
      <c r="BY85" s="71">
        <f t="shared" si="21"/>
        <v>29905.028300706213</v>
      </c>
      <c r="BZ85" s="49">
        <f>VLOOKUP($C85,[1]PARAMETROS!$A:$I,7,0)</f>
        <v>43101</v>
      </c>
      <c r="CA85" s="74"/>
      <c r="CB85" s="74"/>
    </row>
    <row r="86" spans="1:80" s="75" customFormat="1">
      <c r="A86" s="43" t="s">
        <v>530</v>
      </c>
      <c r="B86" s="43" t="s">
        <v>1</v>
      </c>
      <c r="C86" s="43" t="s">
        <v>74</v>
      </c>
      <c r="D86" s="43" t="s">
        <v>531</v>
      </c>
      <c r="E86" s="44" t="s">
        <v>403</v>
      </c>
      <c r="F86" s="44" t="s">
        <v>63</v>
      </c>
      <c r="G86" s="44">
        <v>1</v>
      </c>
      <c r="H86" s="71">
        <v>520.79999999999995</v>
      </c>
      <c r="I86" s="71">
        <v>520.79999999999995</v>
      </c>
      <c r="J86" s="71"/>
      <c r="K86" s="71"/>
      <c r="L86" s="71"/>
      <c r="M86" s="71"/>
      <c r="N86" s="71"/>
      <c r="O86" s="71"/>
      <c r="P86" s="71">
        <v>17.044363636363634</v>
      </c>
      <c r="Q86" s="71">
        <v>537.8443636363636</v>
      </c>
      <c r="R86" s="71">
        <v>107.56887272727272</v>
      </c>
      <c r="S86" s="71">
        <v>8.0676654545454536</v>
      </c>
      <c r="T86" s="71">
        <v>5.3784436363636363</v>
      </c>
      <c r="U86" s="71">
        <v>1.0756887272727271</v>
      </c>
      <c r="V86" s="71">
        <v>13.44610909090909</v>
      </c>
      <c r="W86" s="71">
        <v>43.027549090909091</v>
      </c>
      <c r="X86" s="71">
        <v>16.135330909090907</v>
      </c>
      <c r="Y86" s="71">
        <v>3.2270661818181816</v>
      </c>
      <c r="Z86" s="71">
        <v>197.92672581818178</v>
      </c>
      <c r="AA86" s="71">
        <v>44.820363636363631</v>
      </c>
      <c r="AB86" s="71">
        <v>59.754508799999996</v>
      </c>
      <c r="AC86" s="71">
        <v>38.483553056581826</v>
      </c>
      <c r="AD86" s="71">
        <v>143.05842549294545</v>
      </c>
      <c r="AE86" s="71">
        <v>130.75200000000001</v>
      </c>
      <c r="AF86" s="71">
        <v>0</v>
      </c>
      <c r="AG86" s="71">
        <v>264.83999999999997</v>
      </c>
      <c r="AH86" s="71">
        <v>27.01</v>
      </c>
      <c r="AI86" s="71">
        <v>0</v>
      </c>
      <c r="AJ86" s="71">
        <v>0</v>
      </c>
      <c r="AK86" s="71">
        <v>4.72</v>
      </c>
      <c r="AL86" s="71">
        <v>0</v>
      </c>
      <c r="AM86" s="71">
        <v>427.322</v>
      </c>
      <c r="AN86" s="71">
        <v>768.30715131112731</v>
      </c>
      <c r="AO86" s="71">
        <v>2.6990781481481481</v>
      </c>
      <c r="AP86" s="71">
        <v>0.21592625185185185</v>
      </c>
      <c r="AQ86" s="71">
        <v>0.10796312592592593</v>
      </c>
      <c r="AR86" s="71">
        <v>1.8824552727272728</v>
      </c>
      <c r="AS86" s="71">
        <v>0.69274354036363661</v>
      </c>
      <c r="AT86" s="71">
        <v>23.127307636363632</v>
      </c>
      <c r="AU86" s="71">
        <v>0.89640727272727272</v>
      </c>
      <c r="AV86" s="71">
        <v>29.621881248107741</v>
      </c>
      <c r="AW86" s="71">
        <v>7.4700606060606054</v>
      </c>
      <c r="AX86" s="71">
        <v>4.4222758787878789</v>
      </c>
      <c r="AY86" s="71">
        <v>0.11205090909090908</v>
      </c>
      <c r="AZ86" s="71">
        <v>1.7928145454545454</v>
      </c>
      <c r="BA86" s="71">
        <v>0.69720565656565647</v>
      </c>
      <c r="BB86" s="71">
        <v>5.3339419953131317</v>
      </c>
      <c r="BC86" s="71">
        <v>19.82834959127273</v>
      </c>
      <c r="BD86" s="71"/>
      <c r="BE86" s="71">
        <v>0</v>
      </c>
      <c r="BF86" s="71">
        <v>19.82834959127273</v>
      </c>
      <c r="BG86" s="71">
        <v>30.371766666666673</v>
      </c>
      <c r="BH86" s="71">
        <v>3.9640903253863615</v>
      </c>
      <c r="BI86" s="71">
        <v>1.2263022831978319</v>
      </c>
      <c r="BJ86" s="71">
        <v>521.50147163627059</v>
      </c>
      <c r="BK86" s="71"/>
      <c r="BL86" s="71">
        <v>557.0636309115215</v>
      </c>
      <c r="BM86" s="71">
        <v>1912.6653766983927</v>
      </c>
      <c r="BN86" s="71">
        <f t="shared" si="16"/>
        <v>168.33053012889113</v>
      </c>
      <c r="BO86" s="71">
        <f t="shared" si="11"/>
        <v>118.95357462441643</v>
      </c>
      <c r="BP86" s="72">
        <f t="shared" si="12"/>
        <v>8.6609686609686669</v>
      </c>
      <c r="BQ86" s="72">
        <f t="shared" si="13"/>
        <v>1.8803418803418819</v>
      </c>
      <c r="BR86" s="73">
        <v>3</v>
      </c>
      <c r="BS86" s="72">
        <f t="shared" si="18"/>
        <v>3.4188034188034218</v>
      </c>
      <c r="BT86" s="72">
        <f t="shared" si="19"/>
        <v>12.25</v>
      </c>
      <c r="BU86" s="72">
        <f t="shared" si="20"/>
        <v>13.960113960113972</v>
      </c>
      <c r="BV86" s="71">
        <f t="shared" si="17"/>
        <v>267.01026626273881</v>
      </c>
      <c r="BW86" s="71">
        <f t="shared" si="14"/>
        <v>554.2943710160464</v>
      </c>
      <c r="BX86" s="71">
        <f t="shared" si="15"/>
        <v>2466.9597477144389</v>
      </c>
      <c r="BY86" s="71">
        <f t="shared" si="21"/>
        <v>29603.516972573267</v>
      </c>
      <c r="BZ86" s="49">
        <f>VLOOKUP($C86,[1]PARAMETROS!$A:$I,7,0)</f>
        <v>43101</v>
      </c>
      <c r="CA86" s="74"/>
      <c r="CB86" s="74"/>
    </row>
    <row r="87" spans="1:80" s="75" customFormat="1">
      <c r="A87" s="43" t="s">
        <v>249</v>
      </c>
      <c r="B87" s="43" t="s">
        <v>0</v>
      </c>
      <c r="C87" s="43" t="s">
        <v>250</v>
      </c>
      <c r="D87" s="43" t="s">
        <v>532</v>
      </c>
      <c r="E87" s="44" t="s">
        <v>403</v>
      </c>
      <c r="F87" s="44" t="s">
        <v>63</v>
      </c>
      <c r="G87" s="44">
        <v>1</v>
      </c>
      <c r="H87" s="71">
        <v>1041.5999999999999</v>
      </c>
      <c r="I87" s="71">
        <v>1041.5999999999999</v>
      </c>
      <c r="J87" s="71"/>
      <c r="K87" s="71"/>
      <c r="L87" s="71"/>
      <c r="M87" s="71"/>
      <c r="N87" s="71"/>
      <c r="O87" s="71"/>
      <c r="P87" s="71">
        <v>34.088727272727269</v>
      </c>
      <c r="Q87" s="71">
        <v>1075.6887272727272</v>
      </c>
      <c r="R87" s="71">
        <v>215.13774545454544</v>
      </c>
      <c r="S87" s="71">
        <v>16.135330909090907</v>
      </c>
      <c r="T87" s="71">
        <v>10.756887272727273</v>
      </c>
      <c r="U87" s="71">
        <v>2.1513774545454543</v>
      </c>
      <c r="V87" s="71">
        <v>26.89221818181818</v>
      </c>
      <c r="W87" s="71">
        <v>86.055098181818181</v>
      </c>
      <c r="X87" s="71">
        <v>32.270661818181814</v>
      </c>
      <c r="Y87" s="71">
        <v>6.4541323636363632</v>
      </c>
      <c r="Z87" s="71">
        <v>395.85345163636356</v>
      </c>
      <c r="AA87" s="71">
        <v>89.640727272727261</v>
      </c>
      <c r="AB87" s="71">
        <v>119.50901759999999</v>
      </c>
      <c r="AC87" s="71">
        <v>76.967106113163652</v>
      </c>
      <c r="AD87" s="71">
        <v>286.11685098589089</v>
      </c>
      <c r="AE87" s="71">
        <v>99.504000000000005</v>
      </c>
      <c r="AF87" s="71">
        <v>397</v>
      </c>
      <c r="AG87" s="71">
        <v>0</v>
      </c>
      <c r="AH87" s="71">
        <v>32.619999999999997</v>
      </c>
      <c r="AI87" s="71">
        <v>0</v>
      </c>
      <c r="AJ87" s="71">
        <v>0</v>
      </c>
      <c r="AK87" s="71">
        <v>4.72</v>
      </c>
      <c r="AL87" s="71">
        <v>0</v>
      </c>
      <c r="AM87" s="71">
        <v>533.84400000000005</v>
      </c>
      <c r="AN87" s="71">
        <v>1215.8143026222544</v>
      </c>
      <c r="AO87" s="71">
        <v>5.3981562962962961</v>
      </c>
      <c r="AP87" s="71">
        <v>0.43185250370370371</v>
      </c>
      <c r="AQ87" s="71">
        <v>0.21592625185185185</v>
      </c>
      <c r="AR87" s="71">
        <v>3.7649105454545455</v>
      </c>
      <c r="AS87" s="71">
        <v>1.3854870807272732</v>
      </c>
      <c r="AT87" s="71">
        <v>46.254615272727264</v>
      </c>
      <c r="AU87" s="71">
        <v>1.7928145454545454</v>
      </c>
      <c r="AV87" s="71">
        <v>59.243762496215481</v>
      </c>
      <c r="AW87" s="71">
        <v>14.940121212121211</v>
      </c>
      <c r="AX87" s="71">
        <v>8.8445517575757577</v>
      </c>
      <c r="AY87" s="71">
        <v>0.22410181818181815</v>
      </c>
      <c r="AZ87" s="71">
        <v>3.5856290909090909</v>
      </c>
      <c r="BA87" s="71">
        <v>1.3944113131313129</v>
      </c>
      <c r="BB87" s="71">
        <v>10.667883990626263</v>
      </c>
      <c r="BC87" s="71">
        <v>39.656699182545459</v>
      </c>
      <c r="BD87" s="71"/>
      <c r="BE87" s="71">
        <v>0</v>
      </c>
      <c r="BF87" s="71">
        <v>39.656699182545459</v>
      </c>
      <c r="BG87" s="71">
        <v>55.485199999999999</v>
      </c>
      <c r="BH87" s="71">
        <v>7.928180650772723</v>
      </c>
      <c r="BI87" s="71">
        <v>2.4526045663956633</v>
      </c>
      <c r="BJ87" s="71">
        <v>1043.0029432725412</v>
      </c>
      <c r="BK87" s="71"/>
      <c r="BL87" s="71">
        <v>1108.8689284897096</v>
      </c>
      <c r="BM87" s="71">
        <v>3499.272420063452</v>
      </c>
      <c r="BN87" s="71">
        <f t="shared" si="16"/>
        <v>168.33053012889113</v>
      </c>
      <c r="BO87" s="71">
        <f t="shared" si="11"/>
        <v>118.95357462441643</v>
      </c>
      <c r="BP87" s="72">
        <f t="shared" si="12"/>
        <v>8.7608069164265068</v>
      </c>
      <c r="BQ87" s="72">
        <f t="shared" si="13"/>
        <v>1.9020172910662811</v>
      </c>
      <c r="BR87" s="73">
        <v>4</v>
      </c>
      <c r="BS87" s="72">
        <f t="shared" si="18"/>
        <v>4.6109510086455305</v>
      </c>
      <c r="BT87" s="72">
        <f t="shared" si="19"/>
        <v>13.25</v>
      </c>
      <c r="BU87" s="72">
        <f t="shared" si="20"/>
        <v>15.273775216138318</v>
      </c>
      <c r="BV87" s="71">
        <f t="shared" si="17"/>
        <v>534.47100364081507</v>
      </c>
      <c r="BW87" s="71">
        <f t="shared" si="14"/>
        <v>821.75510839412266</v>
      </c>
      <c r="BX87" s="71">
        <f t="shared" si="15"/>
        <v>4321.0275284575746</v>
      </c>
      <c r="BY87" s="71">
        <f t="shared" si="21"/>
        <v>51852.330341490895</v>
      </c>
      <c r="BZ87" s="49">
        <f>VLOOKUP($C87,[1]PARAMETROS!$A:$I,7,0)</f>
        <v>43101</v>
      </c>
      <c r="CA87" s="74"/>
      <c r="CB87" s="74"/>
    </row>
    <row r="88" spans="1:80" s="75" customFormat="1">
      <c r="A88" s="43" t="s">
        <v>253</v>
      </c>
      <c r="B88" s="43" t="s">
        <v>0</v>
      </c>
      <c r="C88" s="43" t="s">
        <v>250</v>
      </c>
      <c r="D88" s="43" t="s">
        <v>533</v>
      </c>
      <c r="E88" s="44" t="s">
        <v>403</v>
      </c>
      <c r="F88" s="44" t="s">
        <v>63</v>
      </c>
      <c r="G88" s="44">
        <v>1</v>
      </c>
      <c r="H88" s="71">
        <v>1041.5999999999999</v>
      </c>
      <c r="I88" s="71">
        <v>1041.5999999999999</v>
      </c>
      <c r="J88" s="71"/>
      <c r="K88" s="71"/>
      <c r="L88" s="71"/>
      <c r="M88" s="71"/>
      <c r="N88" s="71"/>
      <c r="O88" s="71"/>
      <c r="P88" s="71">
        <v>34.088727272727269</v>
      </c>
      <c r="Q88" s="71">
        <v>1075.6887272727272</v>
      </c>
      <c r="R88" s="71">
        <v>215.13774545454544</v>
      </c>
      <c r="S88" s="71">
        <v>16.135330909090907</v>
      </c>
      <c r="T88" s="71">
        <v>10.756887272727273</v>
      </c>
      <c r="U88" s="71">
        <v>2.1513774545454543</v>
      </c>
      <c r="V88" s="71">
        <v>26.89221818181818</v>
      </c>
      <c r="W88" s="71">
        <v>86.055098181818181</v>
      </c>
      <c r="X88" s="71">
        <v>32.270661818181814</v>
      </c>
      <c r="Y88" s="71">
        <v>6.4541323636363632</v>
      </c>
      <c r="Z88" s="71">
        <v>395.85345163636356</v>
      </c>
      <c r="AA88" s="71">
        <v>89.640727272727261</v>
      </c>
      <c r="AB88" s="71">
        <v>119.50901759999999</v>
      </c>
      <c r="AC88" s="71">
        <v>76.967106113163652</v>
      </c>
      <c r="AD88" s="71">
        <v>286.11685098589089</v>
      </c>
      <c r="AE88" s="71">
        <v>99.504000000000005</v>
      </c>
      <c r="AF88" s="71">
        <v>397</v>
      </c>
      <c r="AG88" s="71">
        <v>0</v>
      </c>
      <c r="AH88" s="71">
        <v>32.619999999999997</v>
      </c>
      <c r="AI88" s="71">
        <v>0</v>
      </c>
      <c r="AJ88" s="71">
        <v>0</v>
      </c>
      <c r="AK88" s="71">
        <v>4.72</v>
      </c>
      <c r="AL88" s="71">
        <v>0</v>
      </c>
      <c r="AM88" s="71">
        <v>533.84400000000005</v>
      </c>
      <c r="AN88" s="71">
        <v>1215.8143026222544</v>
      </c>
      <c r="AO88" s="71">
        <v>5.3981562962962961</v>
      </c>
      <c r="AP88" s="71">
        <v>0.43185250370370371</v>
      </c>
      <c r="AQ88" s="71">
        <v>0.21592625185185185</v>
      </c>
      <c r="AR88" s="71">
        <v>3.7649105454545455</v>
      </c>
      <c r="AS88" s="71">
        <v>1.3854870807272732</v>
      </c>
      <c r="AT88" s="71">
        <v>46.254615272727264</v>
      </c>
      <c r="AU88" s="71">
        <v>1.7928145454545454</v>
      </c>
      <c r="AV88" s="71">
        <v>59.243762496215481</v>
      </c>
      <c r="AW88" s="71">
        <v>14.940121212121211</v>
      </c>
      <c r="AX88" s="71">
        <v>8.8445517575757577</v>
      </c>
      <c r="AY88" s="71">
        <v>0.22410181818181815</v>
      </c>
      <c r="AZ88" s="71">
        <v>3.5856290909090909</v>
      </c>
      <c r="BA88" s="71">
        <v>1.3944113131313129</v>
      </c>
      <c r="BB88" s="71">
        <v>10.667883990626263</v>
      </c>
      <c r="BC88" s="71">
        <v>39.656699182545459</v>
      </c>
      <c r="BD88" s="71"/>
      <c r="BE88" s="71">
        <v>0</v>
      </c>
      <c r="BF88" s="71">
        <v>39.656699182545459</v>
      </c>
      <c r="BG88" s="71">
        <v>55.485199999999999</v>
      </c>
      <c r="BH88" s="71">
        <v>7.928180650772723</v>
      </c>
      <c r="BI88" s="71">
        <v>2.4526045663956633</v>
      </c>
      <c r="BJ88" s="71">
        <v>1043.0029432725412</v>
      </c>
      <c r="BK88" s="71"/>
      <c r="BL88" s="71">
        <v>1108.8689284897096</v>
      </c>
      <c r="BM88" s="71">
        <v>3499.272420063452</v>
      </c>
      <c r="BN88" s="71">
        <f t="shared" si="16"/>
        <v>168.33053012889113</v>
      </c>
      <c r="BO88" s="71">
        <f t="shared" si="11"/>
        <v>118.95357462441643</v>
      </c>
      <c r="BP88" s="72">
        <f t="shared" si="12"/>
        <v>8.6609686609686669</v>
      </c>
      <c r="BQ88" s="72">
        <f t="shared" si="13"/>
        <v>1.8803418803418819</v>
      </c>
      <c r="BR88" s="73">
        <v>3</v>
      </c>
      <c r="BS88" s="72">
        <f t="shared" si="18"/>
        <v>3.4188034188034218</v>
      </c>
      <c r="BT88" s="72">
        <f t="shared" si="19"/>
        <v>12.25</v>
      </c>
      <c r="BU88" s="72">
        <f t="shared" si="20"/>
        <v>13.960113960113972</v>
      </c>
      <c r="BV88" s="71">
        <f t="shared" si="17"/>
        <v>488.502417615696</v>
      </c>
      <c r="BW88" s="71">
        <f t="shared" si="14"/>
        <v>775.78652236900359</v>
      </c>
      <c r="BX88" s="71">
        <f t="shared" si="15"/>
        <v>4275.0589424324553</v>
      </c>
      <c r="BY88" s="71">
        <f t="shared" si="21"/>
        <v>51300.707309189464</v>
      </c>
      <c r="BZ88" s="49">
        <f>VLOOKUP($C88,[1]PARAMETROS!$A:$I,7,0)</f>
        <v>43101</v>
      </c>
      <c r="CA88" s="74"/>
      <c r="CB88" s="74"/>
    </row>
    <row r="89" spans="1:80" s="75" customFormat="1">
      <c r="A89" s="43" t="s">
        <v>534</v>
      </c>
      <c r="B89" s="43" t="s">
        <v>2</v>
      </c>
      <c r="C89" s="43" t="s">
        <v>70</v>
      </c>
      <c r="D89" s="43" t="s">
        <v>535</v>
      </c>
      <c r="E89" s="44" t="s">
        <v>403</v>
      </c>
      <c r="F89" s="44" t="s">
        <v>63</v>
      </c>
      <c r="G89" s="44">
        <v>1</v>
      </c>
      <c r="H89" s="71">
        <v>260.39999999999998</v>
      </c>
      <c r="I89" s="71">
        <v>260.39999999999998</v>
      </c>
      <c r="J89" s="71"/>
      <c r="K89" s="71"/>
      <c r="L89" s="71"/>
      <c r="M89" s="71"/>
      <c r="N89" s="71"/>
      <c r="O89" s="71"/>
      <c r="P89" s="71">
        <v>8.5221818181818172</v>
      </c>
      <c r="Q89" s="71">
        <v>268.9221818181818</v>
      </c>
      <c r="R89" s="71">
        <v>53.78443636363636</v>
      </c>
      <c r="S89" s="71">
        <v>4.0338327272727268</v>
      </c>
      <c r="T89" s="71">
        <v>2.6892218181818182</v>
      </c>
      <c r="U89" s="71">
        <v>0.53784436363636356</v>
      </c>
      <c r="V89" s="71">
        <v>6.723054545454545</v>
      </c>
      <c r="W89" s="71">
        <v>21.513774545454545</v>
      </c>
      <c r="X89" s="71">
        <v>8.0676654545454536</v>
      </c>
      <c r="Y89" s="71">
        <v>1.6135330909090908</v>
      </c>
      <c r="Z89" s="71">
        <v>98.96336290909089</v>
      </c>
      <c r="AA89" s="71">
        <v>22.410181818181815</v>
      </c>
      <c r="AB89" s="71">
        <v>29.877254399999998</v>
      </c>
      <c r="AC89" s="71">
        <v>19.241776528290913</v>
      </c>
      <c r="AD89" s="71">
        <v>71.529212746472723</v>
      </c>
      <c r="AE89" s="71">
        <v>146.376</v>
      </c>
      <c r="AF89" s="71">
        <v>397</v>
      </c>
      <c r="AG89" s="71">
        <v>0</v>
      </c>
      <c r="AH89" s="71">
        <v>32.619999999999997</v>
      </c>
      <c r="AI89" s="71">
        <v>0</v>
      </c>
      <c r="AJ89" s="71">
        <v>0</v>
      </c>
      <c r="AK89" s="71">
        <v>4.72</v>
      </c>
      <c r="AL89" s="71">
        <v>0</v>
      </c>
      <c r="AM89" s="71">
        <v>580.71600000000001</v>
      </c>
      <c r="AN89" s="71">
        <v>751.20857565556355</v>
      </c>
      <c r="AO89" s="71">
        <v>1.349539074074074</v>
      </c>
      <c r="AP89" s="71">
        <v>0.10796312592592593</v>
      </c>
      <c r="AQ89" s="71">
        <v>5.3981562962962963E-2</v>
      </c>
      <c r="AR89" s="71">
        <v>0.94122763636363638</v>
      </c>
      <c r="AS89" s="71">
        <v>0.34637177018181831</v>
      </c>
      <c r="AT89" s="71">
        <v>11.563653818181816</v>
      </c>
      <c r="AU89" s="71">
        <v>0.44820363636363636</v>
      </c>
      <c r="AV89" s="71">
        <v>14.81094062405387</v>
      </c>
      <c r="AW89" s="71">
        <v>3.7350303030303027</v>
      </c>
      <c r="AX89" s="71">
        <v>2.2111379393939394</v>
      </c>
      <c r="AY89" s="71">
        <v>5.6025454545454538E-2</v>
      </c>
      <c r="AZ89" s="71">
        <v>0.89640727272727272</v>
      </c>
      <c r="BA89" s="71">
        <v>0.34860282828282824</v>
      </c>
      <c r="BB89" s="71">
        <v>2.6669709976565659</v>
      </c>
      <c r="BC89" s="71">
        <v>9.9141747956363648</v>
      </c>
      <c r="BD89" s="71"/>
      <c r="BE89" s="71">
        <v>0</v>
      </c>
      <c r="BF89" s="71">
        <v>9.9141747956363648</v>
      </c>
      <c r="BG89" s="71">
        <v>30.371766666666673</v>
      </c>
      <c r="BH89" s="71">
        <v>1.9820451626931808</v>
      </c>
      <c r="BI89" s="71">
        <v>0.61315114159891593</v>
      </c>
      <c r="BJ89" s="71">
        <v>260.75073581813524</v>
      </c>
      <c r="BK89" s="71"/>
      <c r="BL89" s="71">
        <v>293.71769878909402</v>
      </c>
      <c r="BM89" s="71">
        <v>1338.5735716825297</v>
      </c>
      <c r="BN89" s="71">
        <f t="shared" si="16"/>
        <v>168.33053012889113</v>
      </c>
      <c r="BO89" s="71">
        <f t="shared" si="11"/>
        <v>118.95357462441643</v>
      </c>
      <c r="BP89" s="72">
        <f t="shared" si="12"/>
        <v>8.8629737609329435</v>
      </c>
      <c r="BQ89" s="72">
        <f t="shared" si="13"/>
        <v>1.9241982507288626</v>
      </c>
      <c r="BR89" s="73">
        <v>5</v>
      </c>
      <c r="BS89" s="72">
        <f t="shared" si="18"/>
        <v>5.8309037900874632</v>
      </c>
      <c r="BT89" s="72">
        <f t="shared" si="19"/>
        <v>14.25</v>
      </c>
      <c r="BU89" s="72">
        <f t="shared" si="20"/>
        <v>16.618075801749271</v>
      </c>
      <c r="BV89" s="71">
        <f t="shared" si="17"/>
        <v>222.44517080438541</v>
      </c>
      <c r="BW89" s="71">
        <f t="shared" si="14"/>
        <v>509.72927555769297</v>
      </c>
      <c r="BX89" s="71">
        <f t="shared" si="15"/>
        <v>1848.3028472402227</v>
      </c>
      <c r="BY89" s="71">
        <f t="shared" si="21"/>
        <v>22179.634166882672</v>
      </c>
      <c r="BZ89" s="49">
        <f>VLOOKUP($C89,[1]PARAMETROS!$A:$I,7,0)</f>
        <v>43101</v>
      </c>
      <c r="CA89" s="74"/>
      <c r="CB89" s="74"/>
    </row>
    <row r="90" spans="1:80" s="75" customFormat="1">
      <c r="A90" s="43" t="s">
        <v>536</v>
      </c>
      <c r="B90" s="43" t="s">
        <v>2</v>
      </c>
      <c r="C90" s="43" t="s">
        <v>536</v>
      </c>
      <c r="D90" s="43" t="s">
        <v>537</v>
      </c>
      <c r="E90" s="44" t="s">
        <v>403</v>
      </c>
      <c r="F90" s="44" t="s">
        <v>63</v>
      </c>
      <c r="G90" s="44">
        <v>1</v>
      </c>
      <c r="H90" s="71">
        <v>269.02</v>
      </c>
      <c r="I90" s="71">
        <v>269.02</v>
      </c>
      <c r="J90" s="71"/>
      <c r="K90" s="71"/>
      <c r="L90" s="71"/>
      <c r="M90" s="71"/>
      <c r="N90" s="71"/>
      <c r="O90" s="71"/>
      <c r="P90" s="71">
        <v>8.8042909090909092</v>
      </c>
      <c r="Q90" s="71">
        <v>277.82429090909091</v>
      </c>
      <c r="R90" s="71">
        <v>55.564858181818181</v>
      </c>
      <c r="S90" s="71">
        <v>4.1673643636363638</v>
      </c>
      <c r="T90" s="71">
        <v>2.7782429090909093</v>
      </c>
      <c r="U90" s="71">
        <v>0.55564858181818177</v>
      </c>
      <c r="V90" s="71">
        <v>6.9456072727272726</v>
      </c>
      <c r="W90" s="71">
        <v>22.225943272727275</v>
      </c>
      <c r="X90" s="71">
        <v>8.3347287272727275</v>
      </c>
      <c r="Y90" s="71">
        <v>1.6669457454545455</v>
      </c>
      <c r="Z90" s="71">
        <v>102.23933905454547</v>
      </c>
      <c r="AA90" s="71">
        <v>23.15202424242424</v>
      </c>
      <c r="AB90" s="71">
        <v>30.86627872</v>
      </c>
      <c r="AC90" s="71">
        <v>19.878735490172126</v>
      </c>
      <c r="AD90" s="71">
        <v>73.897038452596377</v>
      </c>
      <c r="AE90" s="71">
        <v>145.8588</v>
      </c>
      <c r="AF90" s="71">
        <v>397</v>
      </c>
      <c r="AG90" s="71">
        <v>0</v>
      </c>
      <c r="AH90" s="71">
        <v>32.619999999999997</v>
      </c>
      <c r="AI90" s="71">
        <v>0</v>
      </c>
      <c r="AJ90" s="71">
        <v>0</v>
      </c>
      <c r="AK90" s="71">
        <v>4.72</v>
      </c>
      <c r="AL90" s="71">
        <v>0</v>
      </c>
      <c r="AM90" s="71">
        <v>580.19880000000001</v>
      </c>
      <c r="AN90" s="71">
        <v>756.33517750714179</v>
      </c>
      <c r="AO90" s="71">
        <v>1.3942127561728397</v>
      </c>
      <c r="AP90" s="71">
        <v>0.11153702049382716</v>
      </c>
      <c r="AQ90" s="71">
        <v>5.576851024691358E-2</v>
      </c>
      <c r="AR90" s="71">
        <v>0.97238501818181833</v>
      </c>
      <c r="AS90" s="71">
        <v>0.35783768669090921</v>
      </c>
      <c r="AT90" s="71">
        <v>11.946444509090908</v>
      </c>
      <c r="AU90" s="71">
        <v>0.46304048484848487</v>
      </c>
      <c r="AV90" s="71">
        <v>15.301225985725701</v>
      </c>
      <c r="AW90" s="71">
        <v>3.8586707070707069</v>
      </c>
      <c r="AX90" s="71">
        <v>2.2843330585858586</v>
      </c>
      <c r="AY90" s="71">
        <v>5.7880060606060602E-2</v>
      </c>
      <c r="AZ90" s="71">
        <v>0.92608096969696974</v>
      </c>
      <c r="BA90" s="71">
        <v>0.36014259932659931</v>
      </c>
      <c r="BB90" s="71">
        <v>2.7552555214653203</v>
      </c>
      <c r="BC90" s="71">
        <v>10.242362916751516</v>
      </c>
      <c r="BD90" s="71"/>
      <c r="BE90" s="71">
        <v>0</v>
      </c>
      <c r="BF90" s="71">
        <v>10.242362916751516</v>
      </c>
      <c r="BG90" s="71">
        <v>30.371766666666673</v>
      </c>
      <c r="BH90" s="71">
        <v>1.9820451626931808</v>
      </c>
      <c r="BI90" s="71">
        <v>0.61315114159891593</v>
      </c>
      <c r="BJ90" s="71">
        <v>260.75073581813524</v>
      </c>
      <c r="BK90" s="71"/>
      <c r="BL90" s="71">
        <v>293.71769878909402</v>
      </c>
      <c r="BM90" s="71">
        <v>1353.420756107804</v>
      </c>
      <c r="BN90" s="71">
        <f t="shared" si="16"/>
        <v>168.33053012889113</v>
      </c>
      <c r="BO90" s="71">
        <f t="shared" si="11"/>
        <v>118.95357462441643</v>
      </c>
      <c r="BP90" s="72">
        <f t="shared" si="12"/>
        <v>8.8629737609329435</v>
      </c>
      <c r="BQ90" s="72">
        <f t="shared" si="13"/>
        <v>1.9241982507288626</v>
      </c>
      <c r="BR90" s="73">
        <v>5</v>
      </c>
      <c r="BS90" s="72">
        <f t="shared" si="18"/>
        <v>5.8309037900874632</v>
      </c>
      <c r="BT90" s="72">
        <f t="shared" si="19"/>
        <v>14.25</v>
      </c>
      <c r="BU90" s="72">
        <f t="shared" si="20"/>
        <v>16.618075801749271</v>
      </c>
      <c r="BV90" s="71">
        <f t="shared" si="17"/>
        <v>224.912487166603</v>
      </c>
      <c r="BW90" s="71">
        <f t="shared" si="14"/>
        <v>512.19659191991059</v>
      </c>
      <c r="BX90" s="71">
        <f t="shared" si="15"/>
        <v>1865.6173480277146</v>
      </c>
      <c r="BY90" s="71">
        <f t="shared" si="21"/>
        <v>22387.408176332574</v>
      </c>
      <c r="BZ90" s="49">
        <f>VLOOKUP($C90,[1]PARAMETROS!$A:$I,7,0)</f>
        <v>43101</v>
      </c>
      <c r="CA90" s="74"/>
      <c r="CB90" s="74"/>
    </row>
    <row r="91" spans="1:80" s="75" customFormat="1">
      <c r="A91" s="43" t="s">
        <v>538</v>
      </c>
      <c r="B91" s="43" t="s">
        <v>0</v>
      </c>
      <c r="C91" s="43" t="s">
        <v>67</v>
      </c>
      <c r="D91" s="43" t="s">
        <v>539</v>
      </c>
      <c r="E91" s="44" t="s">
        <v>403</v>
      </c>
      <c r="F91" s="44" t="s">
        <v>63</v>
      </c>
      <c r="G91" s="44">
        <v>1</v>
      </c>
      <c r="H91" s="71">
        <v>1041.5999999999999</v>
      </c>
      <c r="I91" s="71">
        <v>1041.5999999999999</v>
      </c>
      <c r="J91" s="71"/>
      <c r="K91" s="71"/>
      <c r="L91" s="71"/>
      <c r="M91" s="71"/>
      <c r="N91" s="71"/>
      <c r="O91" s="71"/>
      <c r="P91" s="71">
        <v>34.088727272727269</v>
      </c>
      <c r="Q91" s="71">
        <v>1075.6887272727272</v>
      </c>
      <c r="R91" s="71">
        <v>215.13774545454544</v>
      </c>
      <c r="S91" s="71">
        <v>16.135330909090907</v>
      </c>
      <c r="T91" s="71">
        <v>10.756887272727273</v>
      </c>
      <c r="U91" s="71">
        <v>2.1513774545454543</v>
      </c>
      <c r="V91" s="71">
        <v>26.89221818181818</v>
      </c>
      <c r="W91" s="71">
        <v>86.055098181818181</v>
      </c>
      <c r="X91" s="71">
        <v>32.270661818181814</v>
      </c>
      <c r="Y91" s="71">
        <v>6.4541323636363632</v>
      </c>
      <c r="Z91" s="71">
        <v>395.85345163636356</v>
      </c>
      <c r="AA91" s="71">
        <v>89.640727272727261</v>
      </c>
      <c r="AB91" s="71">
        <v>119.50901759999999</v>
      </c>
      <c r="AC91" s="71">
        <v>76.967106113163652</v>
      </c>
      <c r="AD91" s="71">
        <v>286.11685098589089</v>
      </c>
      <c r="AE91" s="71">
        <v>99.504000000000005</v>
      </c>
      <c r="AF91" s="71">
        <v>397</v>
      </c>
      <c r="AG91" s="71">
        <v>0</v>
      </c>
      <c r="AH91" s="71">
        <v>0</v>
      </c>
      <c r="AI91" s="71">
        <v>9.84</v>
      </c>
      <c r="AJ91" s="71">
        <v>0</v>
      </c>
      <c r="AK91" s="71">
        <v>4.72</v>
      </c>
      <c r="AL91" s="71">
        <v>0</v>
      </c>
      <c r="AM91" s="71">
        <v>511.06400000000002</v>
      </c>
      <c r="AN91" s="71">
        <v>1193.0343026222545</v>
      </c>
      <c r="AO91" s="71">
        <v>5.3981562962962961</v>
      </c>
      <c r="AP91" s="71">
        <v>0.43185250370370371</v>
      </c>
      <c r="AQ91" s="71">
        <v>0.21592625185185185</v>
      </c>
      <c r="AR91" s="71">
        <v>3.7649105454545455</v>
      </c>
      <c r="AS91" s="71">
        <v>1.3854870807272732</v>
      </c>
      <c r="AT91" s="71">
        <v>46.254615272727264</v>
      </c>
      <c r="AU91" s="71">
        <v>1.7928145454545454</v>
      </c>
      <c r="AV91" s="71">
        <v>59.243762496215481</v>
      </c>
      <c r="AW91" s="71">
        <v>14.940121212121211</v>
      </c>
      <c r="AX91" s="71">
        <v>8.8445517575757577</v>
      </c>
      <c r="AY91" s="71">
        <v>0.22410181818181815</v>
      </c>
      <c r="AZ91" s="71">
        <v>3.5856290909090909</v>
      </c>
      <c r="BA91" s="71">
        <v>1.3944113131313129</v>
      </c>
      <c r="BB91" s="71">
        <v>10.667883990626263</v>
      </c>
      <c r="BC91" s="71">
        <v>39.656699182545459</v>
      </c>
      <c r="BD91" s="71"/>
      <c r="BE91" s="71">
        <v>0</v>
      </c>
      <c r="BF91" s="71">
        <v>39.656699182545459</v>
      </c>
      <c r="BG91" s="71">
        <v>55.485199999999999</v>
      </c>
      <c r="BH91" s="71">
        <v>7.928180650772723</v>
      </c>
      <c r="BI91" s="71">
        <v>2.4526045663956633</v>
      </c>
      <c r="BJ91" s="71">
        <v>1043.0029432725412</v>
      </c>
      <c r="BK91" s="71"/>
      <c r="BL91" s="71">
        <v>1108.8689284897096</v>
      </c>
      <c r="BM91" s="71">
        <v>3476.4924200634523</v>
      </c>
      <c r="BN91" s="71">
        <f t="shared" si="16"/>
        <v>168.33053012889113</v>
      </c>
      <c r="BO91" s="71">
        <f t="shared" si="11"/>
        <v>118.95357462441643</v>
      </c>
      <c r="BP91" s="72">
        <f t="shared" si="12"/>
        <v>8.6609686609686669</v>
      </c>
      <c r="BQ91" s="72">
        <f t="shared" si="13"/>
        <v>1.8803418803418819</v>
      </c>
      <c r="BR91" s="73">
        <v>3</v>
      </c>
      <c r="BS91" s="72">
        <f t="shared" si="18"/>
        <v>3.4188034188034218</v>
      </c>
      <c r="BT91" s="72">
        <f t="shared" si="19"/>
        <v>12.25</v>
      </c>
      <c r="BU91" s="72">
        <f t="shared" si="20"/>
        <v>13.960113960113972</v>
      </c>
      <c r="BV91" s="71">
        <f t="shared" si="17"/>
        <v>485.32230365558206</v>
      </c>
      <c r="BW91" s="71">
        <f t="shared" si="14"/>
        <v>772.60640840888971</v>
      </c>
      <c r="BX91" s="71">
        <f t="shared" si="15"/>
        <v>4249.0988284723417</v>
      </c>
      <c r="BY91" s="71">
        <f t="shared" si="21"/>
        <v>50989.185941668096</v>
      </c>
      <c r="BZ91" s="49">
        <f>VLOOKUP($C91,[1]PARAMETROS!$A:$I,7,0)</f>
        <v>43101</v>
      </c>
      <c r="CA91" s="74"/>
      <c r="CB91" s="74"/>
    </row>
    <row r="92" spans="1:80" s="75" customFormat="1">
      <c r="A92" s="43" t="s">
        <v>255</v>
      </c>
      <c r="B92" s="43" t="s">
        <v>1</v>
      </c>
      <c r="C92" s="43" t="s">
        <v>255</v>
      </c>
      <c r="D92" s="43" t="s">
        <v>540</v>
      </c>
      <c r="E92" s="44" t="s">
        <v>403</v>
      </c>
      <c r="F92" s="44" t="s">
        <v>63</v>
      </c>
      <c r="G92" s="44">
        <v>3</v>
      </c>
      <c r="H92" s="71">
        <v>518.11</v>
      </c>
      <c r="I92" s="71">
        <v>1554.33</v>
      </c>
      <c r="J92" s="71"/>
      <c r="K92" s="71"/>
      <c r="L92" s="71"/>
      <c r="M92" s="71"/>
      <c r="N92" s="71"/>
      <c r="O92" s="71"/>
      <c r="P92" s="71">
        <v>50.868981818181823</v>
      </c>
      <c r="Q92" s="71">
        <v>1605.1989818181817</v>
      </c>
      <c r="R92" s="71">
        <v>321.03979636363636</v>
      </c>
      <c r="S92" s="71">
        <v>24.077984727272725</v>
      </c>
      <c r="T92" s="71">
        <v>16.051989818181816</v>
      </c>
      <c r="U92" s="71">
        <v>3.2103979636363635</v>
      </c>
      <c r="V92" s="71">
        <v>40.129974545454544</v>
      </c>
      <c r="W92" s="71">
        <v>128.41591854545453</v>
      </c>
      <c r="X92" s="71">
        <v>48.155969454545449</v>
      </c>
      <c r="Y92" s="71">
        <v>9.6311938909090902</v>
      </c>
      <c r="Z92" s="71">
        <v>590.71322530909094</v>
      </c>
      <c r="AA92" s="71">
        <v>133.76658181818181</v>
      </c>
      <c r="AB92" s="71">
        <v>178.33760687999998</v>
      </c>
      <c r="AC92" s="71">
        <v>114.85434144093094</v>
      </c>
      <c r="AD92" s="71">
        <v>426.95853013911278</v>
      </c>
      <c r="AE92" s="71">
        <v>392.74020000000002</v>
      </c>
      <c r="AF92" s="71">
        <v>832.19999999999993</v>
      </c>
      <c r="AG92" s="71">
        <v>0</v>
      </c>
      <c r="AH92" s="71">
        <v>114</v>
      </c>
      <c r="AI92" s="71">
        <v>31.68</v>
      </c>
      <c r="AJ92" s="71">
        <v>0</v>
      </c>
      <c r="AK92" s="71">
        <v>14.16</v>
      </c>
      <c r="AL92" s="71">
        <v>0</v>
      </c>
      <c r="AM92" s="71">
        <v>1384.7802000000001</v>
      </c>
      <c r="AN92" s="71">
        <v>2402.451955448204</v>
      </c>
      <c r="AO92" s="71">
        <v>8.0554111712962957</v>
      </c>
      <c r="AP92" s="71">
        <v>0.64443289370370371</v>
      </c>
      <c r="AQ92" s="71">
        <v>0.32221644685185186</v>
      </c>
      <c r="AR92" s="71">
        <v>5.618196436363637</v>
      </c>
      <c r="AS92" s="71">
        <v>2.0674962885818187</v>
      </c>
      <c r="AT92" s="71">
        <v>69.02355621818181</v>
      </c>
      <c r="AU92" s="71">
        <v>2.6753316363636364</v>
      </c>
      <c r="AV92" s="71">
        <v>88.406641091342749</v>
      </c>
      <c r="AW92" s="71">
        <v>22.2944303030303</v>
      </c>
      <c r="AX92" s="71">
        <v>13.19830273939394</v>
      </c>
      <c r="AY92" s="71">
        <v>0.33441645454545449</v>
      </c>
      <c r="AZ92" s="71">
        <v>5.3506632727272727</v>
      </c>
      <c r="BA92" s="71">
        <v>2.0808134949494947</v>
      </c>
      <c r="BB92" s="71">
        <v>15.919174465389901</v>
      </c>
      <c r="BC92" s="71">
        <v>59.177800730036367</v>
      </c>
      <c r="BD92" s="71"/>
      <c r="BE92" s="71">
        <v>0</v>
      </c>
      <c r="BF92" s="71">
        <v>59.177800730036367</v>
      </c>
      <c r="BG92" s="71">
        <v>91.115300000000019</v>
      </c>
      <c r="BH92" s="71">
        <v>11.892270976159084</v>
      </c>
      <c r="BI92" s="71">
        <v>3.6789068495934956</v>
      </c>
      <c r="BJ92" s="71">
        <v>1564.5044149088117</v>
      </c>
      <c r="BK92" s="71"/>
      <c r="BL92" s="71">
        <v>1671.1908927345644</v>
      </c>
      <c r="BM92" s="71">
        <v>5826.4262718223299</v>
      </c>
      <c r="BN92" s="71">
        <f t="shared" si="16"/>
        <v>504.99159038667335</v>
      </c>
      <c r="BO92" s="71">
        <f t="shared" si="11"/>
        <v>356.8607238732493</v>
      </c>
      <c r="BP92" s="72">
        <f t="shared" si="12"/>
        <v>8.6609686609686669</v>
      </c>
      <c r="BQ92" s="72">
        <f t="shared" si="13"/>
        <v>1.8803418803418819</v>
      </c>
      <c r="BR92" s="73">
        <v>3</v>
      </c>
      <c r="BS92" s="72">
        <f t="shared" si="18"/>
        <v>3.4188034188034218</v>
      </c>
      <c r="BT92" s="72">
        <f t="shared" si="19"/>
        <v>12.25</v>
      </c>
      <c r="BU92" s="72">
        <f t="shared" si="20"/>
        <v>13.960113960113972</v>
      </c>
      <c r="BV92" s="71">
        <f t="shared" si="17"/>
        <v>813.37574734841701</v>
      </c>
      <c r="BW92" s="71">
        <f t="shared" si="14"/>
        <v>1675.2280616083397</v>
      </c>
      <c r="BX92" s="71">
        <f t="shared" si="15"/>
        <v>7501.6543334306698</v>
      </c>
      <c r="BY92" s="71">
        <f t="shared" si="21"/>
        <v>90019.852001168038</v>
      </c>
      <c r="BZ92" s="49">
        <f>VLOOKUP($C92,[1]PARAMETROS!$A:$I,7,0)</f>
        <v>43101</v>
      </c>
      <c r="CA92" s="74"/>
      <c r="CB92" s="74"/>
    </row>
    <row r="93" spans="1:80" s="75" customFormat="1">
      <c r="A93" s="43" t="s">
        <v>255</v>
      </c>
      <c r="B93" s="43" t="s">
        <v>0</v>
      </c>
      <c r="C93" s="43" t="s">
        <v>255</v>
      </c>
      <c r="D93" s="43" t="s">
        <v>541</v>
      </c>
      <c r="E93" s="44" t="s">
        <v>403</v>
      </c>
      <c r="F93" s="44" t="s">
        <v>63</v>
      </c>
      <c r="G93" s="44">
        <v>2</v>
      </c>
      <c r="H93" s="71">
        <v>1036.22</v>
      </c>
      <c r="I93" s="71">
        <v>2072.44</v>
      </c>
      <c r="J93" s="71"/>
      <c r="K93" s="71"/>
      <c r="L93" s="71"/>
      <c r="M93" s="71"/>
      <c r="N93" s="71"/>
      <c r="O93" s="71"/>
      <c r="P93" s="71">
        <v>67.825309090909087</v>
      </c>
      <c r="Q93" s="71">
        <v>2140.2653090909093</v>
      </c>
      <c r="R93" s="71">
        <v>428.0530618181819</v>
      </c>
      <c r="S93" s="71">
        <v>32.10397963636364</v>
      </c>
      <c r="T93" s="71">
        <v>21.402653090909094</v>
      </c>
      <c r="U93" s="71">
        <v>4.2805306181818183</v>
      </c>
      <c r="V93" s="71">
        <v>53.506632727272738</v>
      </c>
      <c r="W93" s="71">
        <v>171.22122472727276</v>
      </c>
      <c r="X93" s="71">
        <v>64.20795927272728</v>
      </c>
      <c r="Y93" s="71">
        <v>12.841591854545456</v>
      </c>
      <c r="Z93" s="71">
        <v>787.61763374545467</v>
      </c>
      <c r="AA93" s="71">
        <v>178.35544242424243</v>
      </c>
      <c r="AB93" s="71">
        <v>237.78347584000005</v>
      </c>
      <c r="AC93" s="71">
        <v>153.13912192124127</v>
      </c>
      <c r="AD93" s="71">
        <v>569.27804018548375</v>
      </c>
      <c r="AE93" s="71">
        <v>199.65359999999998</v>
      </c>
      <c r="AF93" s="71">
        <v>554.79999999999995</v>
      </c>
      <c r="AG93" s="71">
        <v>0</v>
      </c>
      <c r="AH93" s="71">
        <v>76</v>
      </c>
      <c r="AI93" s="71">
        <v>21.12</v>
      </c>
      <c r="AJ93" s="71">
        <v>0</v>
      </c>
      <c r="AK93" s="71">
        <v>9.44</v>
      </c>
      <c r="AL93" s="71">
        <v>0</v>
      </c>
      <c r="AM93" s="71">
        <v>861.0136</v>
      </c>
      <c r="AN93" s="71">
        <v>2217.9092739309381</v>
      </c>
      <c r="AO93" s="71">
        <v>10.740548228395063</v>
      </c>
      <c r="AP93" s="71">
        <v>0.8592438582716051</v>
      </c>
      <c r="AQ93" s="71">
        <v>0.42962192913580255</v>
      </c>
      <c r="AR93" s="71">
        <v>7.4909285818181841</v>
      </c>
      <c r="AS93" s="71">
        <v>2.7566617181090924</v>
      </c>
      <c r="AT93" s="71">
        <v>92.031408290909098</v>
      </c>
      <c r="AU93" s="71">
        <v>3.5671088484848492</v>
      </c>
      <c r="AV93" s="71">
        <v>117.8755214551237</v>
      </c>
      <c r="AW93" s="71">
        <v>29.725907070707073</v>
      </c>
      <c r="AX93" s="71">
        <v>17.597736985858589</v>
      </c>
      <c r="AY93" s="71">
        <v>0.4458886060606061</v>
      </c>
      <c r="AZ93" s="71">
        <v>7.1342176969696984</v>
      </c>
      <c r="BA93" s="71">
        <v>2.7744179932659936</v>
      </c>
      <c r="BB93" s="71">
        <v>21.225565953853206</v>
      </c>
      <c r="BC93" s="71">
        <v>78.903734306715165</v>
      </c>
      <c r="BD93" s="71"/>
      <c r="BE93" s="71">
        <v>0</v>
      </c>
      <c r="BF93" s="71">
        <v>78.903734306715165</v>
      </c>
      <c r="BG93" s="71">
        <v>110.9704</v>
      </c>
      <c r="BH93" s="71">
        <v>15.856361301545446</v>
      </c>
      <c r="BI93" s="71">
        <v>4.9052091327913265</v>
      </c>
      <c r="BJ93" s="71">
        <v>2086.0058865450824</v>
      </c>
      <c r="BK93" s="71"/>
      <c r="BL93" s="71">
        <v>2217.7378569794191</v>
      </c>
      <c r="BM93" s="71">
        <v>6772.6916957631056</v>
      </c>
      <c r="BN93" s="71">
        <f t="shared" si="16"/>
        <v>336.66106025778225</v>
      </c>
      <c r="BO93" s="71">
        <f t="shared" si="11"/>
        <v>237.90714924883287</v>
      </c>
      <c r="BP93" s="72">
        <f t="shared" si="12"/>
        <v>8.6609686609686669</v>
      </c>
      <c r="BQ93" s="72">
        <f t="shared" si="13"/>
        <v>1.8803418803418819</v>
      </c>
      <c r="BR93" s="73">
        <v>3</v>
      </c>
      <c r="BS93" s="72">
        <f t="shared" si="18"/>
        <v>3.4188034188034218</v>
      </c>
      <c r="BT93" s="72">
        <f t="shared" si="19"/>
        <v>12.25</v>
      </c>
      <c r="BU93" s="72">
        <f t="shared" si="20"/>
        <v>13.960113960113972</v>
      </c>
      <c r="BV93" s="71">
        <f t="shared" si="17"/>
        <v>945.47547889570501</v>
      </c>
      <c r="BW93" s="71">
        <f t="shared" si="14"/>
        <v>1520.0436884023202</v>
      </c>
      <c r="BX93" s="71">
        <f t="shared" si="15"/>
        <v>8292.7353841654258</v>
      </c>
      <c r="BY93" s="71">
        <f t="shared" si="21"/>
        <v>99512.824609985109</v>
      </c>
      <c r="BZ93" s="49">
        <f>VLOOKUP($C93,[1]PARAMETROS!$A:$I,7,0)</f>
        <v>43101</v>
      </c>
      <c r="CA93" s="74"/>
      <c r="CB93" s="74"/>
    </row>
    <row r="94" spans="1:80" s="75" customFormat="1">
      <c r="A94" s="43" t="s">
        <v>542</v>
      </c>
      <c r="B94" s="43" t="s">
        <v>2</v>
      </c>
      <c r="C94" s="43" t="s">
        <v>84</v>
      </c>
      <c r="D94" s="43" t="s">
        <v>543</v>
      </c>
      <c r="E94" s="44" t="s">
        <v>403</v>
      </c>
      <c r="F94" s="44" t="s">
        <v>63</v>
      </c>
      <c r="G94" s="44">
        <v>1</v>
      </c>
      <c r="H94" s="71">
        <v>260.39999999999998</v>
      </c>
      <c r="I94" s="71">
        <v>260.39999999999998</v>
      </c>
      <c r="J94" s="71"/>
      <c r="K94" s="71"/>
      <c r="L94" s="71"/>
      <c r="M94" s="71"/>
      <c r="N94" s="71"/>
      <c r="O94" s="71"/>
      <c r="P94" s="71">
        <v>8.5221818181818172</v>
      </c>
      <c r="Q94" s="71">
        <v>268.9221818181818</v>
      </c>
      <c r="R94" s="71">
        <v>53.78443636363636</v>
      </c>
      <c r="S94" s="71">
        <v>4.0338327272727268</v>
      </c>
      <c r="T94" s="71">
        <v>2.6892218181818182</v>
      </c>
      <c r="U94" s="71">
        <v>0.53784436363636356</v>
      </c>
      <c r="V94" s="71">
        <v>6.723054545454545</v>
      </c>
      <c r="W94" s="71">
        <v>21.513774545454545</v>
      </c>
      <c r="X94" s="71">
        <v>8.0676654545454536</v>
      </c>
      <c r="Y94" s="71">
        <v>1.6135330909090908</v>
      </c>
      <c r="Z94" s="71">
        <v>98.96336290909089</v>
      </c>
      <c r="AA94" s="71">
        <v>22.410181818181815</v>
      </c>
      <c r="AB94" s="71">
        <v>29.877254399999998</v>
      </c>
      <c r="AC94" s="71">
        <v>19.241776528290913</v>
      </c>
      <c r="AD94" s="71">
        <v>71.529212746472723</v>
      </c>
      <c r="AE94" s="71">
        <v>146.376</v>
      </c>
      <c r="AF94" s="71">
        <v>397</v>
      </c>
      <c r="AG94" s="71">
        <v>0</v>
      </c>
      <c r="AH94" s="71">
        <v>32.619999999999997</v>
      </c>
      <c r="AI94" s="71">
        <v>0</v>
      </c>
      <c r="AJ94" s="71">
        <v>0</v>
      </c>
      <c r="AK94" s="71">
        <v>4.72</v>
      </c>
      <c r="AL94" s="71">
        <v>0</v>
      </c>
      <c r="AM94" s="71">
        <v>580.71600000000001</v>
      </c>
      <c r="AN94" s="71">
        <v>751.20857565556355</v>
      </c>
      <c r="AO94" s="71">
        <v>1.349539074074074</v>
      </c>
      <c r="AP94" s="71">
        <v>0.10796312592592593</v>
      </c>
      <c r="AQ94" s="71">
        <v>5.3981562962962963E-2</v>
      </c>
      <c r="AR94" s="71">
        <v>0.94122763636363638</v>
      </c>
      <c r="AS94" s="71">
        <v>0.34637177018181831</v>
      </c>
      <c r="AT94" s="71">
        <v>11.563653818181816</v>
      </c>
      <c r="AU94" s="71">
        <v>0.44820363636363636</v>
      </c>
      <c r="AV94" s="71">
        <v>14.81094062405387</v>
      </c>
      <c r="AW94" s="71">
        <v>3.7350303030303027</v>
      </c>
      <c r="AX94" s="71">
        <v>2.2111379393939394</v>
      </c>
      <c r="AY94" s="71">
        <v>5.6025454545454538E-2</v>
      </c>
      <c r="AZ94" s="71">
        <v>0.89640727272727272</v>
      </c>
      <c r="BA94" s="71">
        <v>0.34860282828282824</v>
      </c>
      <c r="BB94" s="71">
        <v>2.6669709976565659</v>
      </c>
      <c r="BC94" s="71">
        <v>9.9141747956363648</v>
      </c>
      <c r="BD94" s="71"/>
      <c r="BE94" s="71">
        <v>0</v>
      </c>
      <c r="BF94" s="71">
        <v>9.9141747956363648</v>
      </c>
      <c r="BG94" s="71">
        <v>30.371766666666673</v>
      </c>
      <c r="BH94" s="71">
        <v>1.9820451626931808</v>
      </c>
      <c r="BI94" s="71">
        <v>0.61315114159891593</v>
      </c>
      <c r="BJ94" s="71">
        <v>260.75073581813524</v>
      </c>
      <c r="BK94" s="71"/>
      <c r="BL94" s="71">
        <v>293.71769878909402</v>
      </c>
      <c r="BM94" s="71">
        <v>1338.5735716825297</v>
      </c>
      <c r="BN94" s="71">
        <f t="shared" si="16"/>
        <v>168.33053012889113</v>
      </c>
      <c r="BO94" s="71">
        <f t="shared" si="11"/>
        <v>118.95357462441643</v>
      </c>
      <c r="BP94" s="72">
        <f t="shared" si="12"/>
        <v>8.6609686609686669</v>
      </c>
      <c r="BQ94" s="72">
        <f t="shared" si="13"/>
        <v>1.8803418803418819</v>
      </c>
      <c r="BR94" s="73">
        <v>3</v>
      </c>
      <c r="BS94" s="72">
        <f t="shared" si="18"/>
        <v>3.4188034188034218</v>
      </c>
      <c r="BT94" s="72">
        <f t="shared" si="19"/>
        <v>12.25</v>
      </c>
      <c r="BU94" s="72">
        <f t="shared" si="20"/>
        <v>13.960113960113972</v>
      </c>
      <c r="BV94" s="71">
        <f t="shared" si="17"/>
        <v>186.86639604684905</v>
      </c>
      <c r="BW94" s="71">
        <f t="shared" si="14"/>
        <v>474.15050080015658</v>
      </c>
      <c r="BX94" s="71">
        <f t="shared" si="15"/>
        <v>1812.7240724826863</v>
      </c>
      <c r="BY94" s="71">
        <f t="shared" si="21"/>
        <v>21752.688869792237</v>
      </c>
      <c r="BZ94" s="49">
        <f>VLOOKUP($C94,[1]PARAMETROS!$A:$I,7,0)</f>
        <v>43101</v>
      </c>
      <c r="CA94" s="74"/>
      <c r="CB94" s="74"/>
    </row>
    <row r="95" spans="1:80" s="75" customFormat="1">
      <c r="A95" s="43" t="s">
        <v>544</v>
      </c>
      <c r="B95" s="43" t="s">
        <v>2</v>
      </c>
      <c r="C95" s="43" t="s">
        <v>165</v>
      </c>
      <c r="D95" s="43" t="s">
        <v>545</v>
      </c>
      <c r="E95" s="44" t="s">
        <v>403</v>
      </c>
      <c r="F95" s="44" t="s">
        <v>63</v>
      </c>
      <c r="G95" s="44">
        <v>1</v>
      </c>
      <c r="H95" s="71">
        <v>260.39999999999998</v>
      </c>
      <c r="I95" s="71">
        <v>260.39999999999998</v>
      </c>
      <c r="J95" s="71"/>
      <c r="K95" s="71"/>
      <c r="L95" s="71"/>
      <c r="M95" s="71"/>
      <c r="N95" s="71"/>
      <c r="O95" s="71"/>
      <c r="P95" s="71">
        <v>8.5221818181818172</v>
      </c>
      <c r="Q95" s="71">
        <v>268.9221818181818</v>
      </c>
      <c r="R95" s="71">
        <v>53.78443636363636</v>
      </c>
      <c r="S95" s="71">
        <v>4.0338327272727268</v>
      </c>
      <c r="T95" s="71">
        <v>2.6892218181818182</v>
      </c>
      <c r="U95" s="71">
        <v>0.53784436363636356</v>
      </c>
      <c r="V95" s="71">
        <v>6.723054545454545</v>
      </c>
      <c r="W95" s="71">
        <v>21.513774545454545</v>
      </c>
      <c r="X95" s="71">
        <v>8.0676654545454536</v>
      </c>
      <c r="Y95" s="71">
        <v>1.6135330909090908</v>
      </c>
      <c r="Z95" s="71">
        <v>98.96336290909089</v>
      </c>
      <c r="AA95" s="71">
        <v>22.410181818181815</v>
      </c>
      <c r="AB95" s="71">
        <v>29.877254399999998</v>
      </c>
      <c r="AC95" s="71">
        <v>19.241776528290913</v>
      </c>
      <c r="AD95" s="71">
        <v>71.529212746472723</v>
      </c>
      <c r="AE95" s="71">
        <v>146.376</v>
      </c>
      <c r="AF95" s="71">
        <v>397</v>
      </c>
      <c r="AG95" s="71">
        <v>0</v>
      </c>
      <c r="AH95" s="71">
        <v>0</v>
      </c>
      <c r="AI95" s="71">
        <v>0</v>
      </c>
      <c r="AJ95" s="71">
        <v>0</v>
      </c>
      <c r="AK95" s="71">
        <v>4.72</v>
      </c>
      <c r="AL95" s="71">
        <v>0</v>
      </c>
      <c r="AM95" s="71">
        <v>548.096</v>
      </c>
      <c r="AN95" s="71">
        <v>718.58857565556355</v>
      </c>
      <c r="AO95" s="71">
        <v>1.349539074074074</v>
      </c>
      <c r="AP95" s="71">
        <v>0.10796312592592593</v>
      </c>
      <c r="AQ95" s="71">
        <v>5.3981562962962963E-2</v>
      </c>
      <c r="AR95" s="71">
        <v>0.94122763636363638</v>
      </c>
      <c r="AS95" s="71">
        <v>0.34637177018181831</v>
      </c>
      <c r="AT95" s="71">
        <v>11.563653818181816</v>
      </c>
      <c r="AU95" s="71">
        <v>0.44820363636363636</v>
      </c>
      <c r="AV95" s="71">
        <v>14.81094062405387</v>
      </c>
      <c r="AW95" s="71">
        <v>3.7350303030303027</v>
      </c>
      <c r="AX95" s="71">
        <v>2.2111379393939394</v>
      </c>
      <c r="AY95" s="71">
        <v>5.6025454545454538E-2</v>
      </c>
      <c r="AZ95" s="71">
        <v>0.89640727272727272</v>
      </c>
      <c r="BA95" s="71">
        <v>0.34860282828282824</v>
      </c>
      <c r="BB95" s="71">
        <v>2.6669709976565659</v>
      </c>
      <c r="BC95" s="71">
        <v>9.9141747956363648</v>
      </c>
      <c r="BD95" s="71"/>
      <c r="BE95" s="71">
        <v>0</v>
      </c>
      <c r="BF95" s="71">
        <v>9.9141747956363648</v>
      </c>
      <c r="BG95" s="71">
        <v>30.371766666666673</v>
      </c>
      <c r="BH95" s="71">
        <v>1.9820451626931808</v>
      </c>
      <c r="BI95" s="71">
        <v>0.61315114159891593</v>
      </c>
      <c r="BJ95" s="71">
        <v>260.75073581813524</v>
      </c>
      <c r="BK95" s="71"/>
      <c r="BL95" s="71">
        <v>293.71769878909402</v>
      </c>
      <c r="BM95" s="71">
        <v>1305.9535716825296</v>
      </c>
      <c r="BN95" s="71">
        <f t="shared" si="16"/>
        <v>168.33053012889113</v>
      </c>
      <c r="BO95" s="71">
        <f t="shared" si="11"/>
        <v>118.95357462441643</v>
      </c>
      <c r="BP95" s="72">
        <f t="shared" si="12"/>
        <v>8.6609686609686669</v>
      </c>
      <c r="BQ95" s="72">
        <f t="shared" si="13"/>
        <v>1.8803418803418819</v>
      </c>
      <c r="BR95" s="73">
        <v>3</v>
      </c>
      <c r="BS95" s="72">
        <f t="shared" si="18"/>
        <v>3.4188034188034218</v>
      </c>
      <c r="BT95" s="72">
        <f t="shared" si="19"/>
        <v>12.25</v>
      </c>
      <c r="BU95" s="72">
        <f t="shared" si="20"/>
        <v>13.960113960113972</v>
      </c>
      <c r="BV95" s="71">
        <f t="shared" si="17"/>
        <v>182.31260687305985</v>
      </c>
      <c r="BW95" s="71">
        <f t="shared" si="14"/>
        <v>469.59671162636744</v>
      </c>
      <c r="BX95" s="71">
        <f t="shared" si="15"/>
        <v>1775.5502833088972</v>
      </c>
      <c r="BY95" s="71">
        <f t="shared" si="21"/>
        <v>21306.603399706764</v>
      </c>
      <c r="BZ95" s="49">
        <f>VLOOKUP($C95,[1]PARAMETROS!$A:$I,7,0)</f>
        <v>43101</v>
      </c>
      <c r="CA95" s="74"/>
      <c r="CB95" s="74"/>
    </row>
    <row r="96" spans="1:80" s="75" customFormat="1">
      <c r="A96" s="43" t="s">
        <v>260</v>
      </c>
      <c r="B96" s="43" t="s">
        <v>2</v>
      </c>
      <c r="C96" s="43" t="s">
        <v>238</v>
      </c>
      <c r="D96" s="43" t="s">
        <v>546</v>
      </c>
      <c r="E96" s="44" t="s">
        <v>403</v>
      </c>
      <c r="F96" s="44" t="s">
        <v>63</v>
      </c>
      <c r="G96" s="44">
        <v>1</v>
      </c>
      <c r="H96" s="71">
        <v>260.39999999999998</v>
      </c>
      <c r="I96" s="71">
        <v>260.39999999999998</v>
      </c>
      <c r="J96" s="71"/>
      <c r="K96" s="71"/>
      <c r="L96" s="71"/>
      <c r="M96" s="71"/>
      <c r="N96" s="71"/>
      <c r="O96" s="71"/>
      <c r="P96" s="71">
        <v>8.5221818181818172</v>
      </c>
      <c r="Q96" s="71">
        <v>268.9221818181818</v>
      </c>
      <c r="R96" s="71">
        <v>53.78443636363636</v>
      </c>
      <c r="S96" s="71">
        <v>4.0338327272727268</v>
      </c>
      <c r="T96" s="71">
        <v>2.6892218181818182</v>
      </c>
      <c r="U96" s="71">
        <v>0.53784436363636356</v>
      </c>
      <c r="V96" s="71">
        <v>6.723054545454545</v>
      </c>
      <c r="W96" s="71">
        <v>21.513774545454545</v>
      </c>
      <c r="X96" s="71">
        <v>8.0676654545454536</v>
      </c>
      <c r="Y96" s="71">
        <v>1.6135330909090908</v>
      </c>
      <c r="Z96" s="71">
        <v>98.96336290909089</v>
      </c>
      <c r="AA96" s="71">
        <v>22.410181818181815</v>
      </c>
      <c r="AB96" s="71">
        <v>29.877254399999998</v>
      </c>
      <c r="AC96" s="71">
        <v>19.241776528290913</v>
      </c>
      <c r="AD96" s="71">
        <v>71.529212746472723</v>
      </c>
      <c r="AE96" s="71">
        <v>146.376</v>
      </c>
      <c r="AF96" s="71">
        <v>397</v>
      </c>
      <c r="AG96" s="71">
        <v>0</v>
      </c>
      <c r="AH96" s="71">
        <v>33.44</v>
      </c>
      <c r="AI96" s="71">
        <v>0</v>
      </c>
      <c r="AJ96" s="71">
        <v>0</v>
      </c>
      <c r="AK96" s="71">
        <v>4.72</v>
      </c>
      <c r="AL96" s="71">
        <v>0</v>
      </c>
      <c r="AM96" s="71">
        <v>581.53600000000006</v>
      </c>
      <c r="AN96" s="71">
        <v>752.0285756555636</v>
      </c>
      <c r="AO96" s="71">
        <v>1.349539074074074</v>
      </c>
      <c r="AP96" s="71">
        <v>0.10796312592592593</v>
      </c>
      <c r="AQ96" s="71">
        <v>5.3981562962962963E-2</v>
      </c>
      <c r="AR96" s="71">
        <v>0.94122763636363638</v>
      </c>
      <c r="AS96" s="71">
        <v>0.34637177018181831</v>
      </c>
      <c r="AT96" s="71">
        <v>11.563653818181816</v>
      </c>
      <c r="AU96" s="71">
        <v>0.44820363636363636</v>
      </c>
      <c r="AV96" s="71">
        <v>14.81094062405387</v>
      </c>
      <c r="AW96" s="71">
        <v>3.7350303030303027</v>
      </c>
      <c r="AX96" s="71">
        <v>2.2111379393939394</v>
      </c>
      <c r="AY96" s="71">
        <v>5.6025454545454538E-2</v>
      </c>
      <c r="AZ96" s="71">
        <v>0.89640727272727272</v>
      </c>
      <c r="BA96" s="71">
        <v>0.34860282828282824</v>
      </c>
      <c r="BB96" s="71">
        <v>2.6669709976565659</v>
      </c>
      <c r="BC96" s="71">
        <v>9.9141747956363648</v>
      </c>
      <c r="BD96" s="71"/>
      <c r="BE96" s="71">
        <v>0</v>
      </c>
      <c r="BF96" s="71">
        <v>9.9141747956363648</v>
      </c>
      <c r="BG96" s="71">
        <v>30.371766666666673</v>
      </c>
      <c r="BH96" s="71">
        <v>1.9820451626931808</v>
      </c>
      <c r="BI96" s="71">
        <v>0.61315114159891593</v>
      </c>
      <c r="BJ96" s="71">
        <v>260.75073581813524</v>
      </c>
      <c r="BK96" s="71"/>
      <c r="BL96" s="71">
        <v>293.71769878909402</v>
      </c>
      <c r="BM96" s="71">
        <v>1339.3935716825297</v>
      </c>
      <c r="BN96" s="71">
        <f t="shared" si="16"/>
        <v>168.33053012889113</v>
      </c>
      <c r="BO96" s="71">
        <f t="shared" si="11"/>
        <v>118.95357462441643</v>
      </c>
      <c r="BP96" s="72">
        <f t="shared" si="12"/>
        <v>8.6609686609686669</v>
      </c>
      <c r="BQ96" s="72">
        <f t="shared" si="13"/>
        <v>1.8803418803418819</v>
      </c>
      <c r="BR96" s="73">
        <v>3</v>
      </c>
      <c r="BS96" s="72">
        <f t="shared" si="18"/>
        <v>3.4188034188034218</v>
      </c>
      <c r="BT96" s="72">
        <f t="shared" si="19"/>
        <v>12.25</v>
      </c>
      <c r="BU96" s="72">
        <f t="shared" si="20"/>
        <v>13.960113960113972</v>
      </c>
      <c r="BV96" s="71">
        <f t="shared" si="17"/>
        <v>186.98086898132198</v>
      </c>
      <c r="BW96" s="71">
        <f t="shared" si="14"/>
        <v>474.26497373462951</v>
      </c>
      <c r="BX96" s="71">
        <f t="shared" si="15"/>
        <v>1813.6585454171591</v>
      </c>
      <c r="BY96" s="71">
        <f t="shared" si="21"/>
        <v>21763.902545005909</v>
      </c>
      <c r="BZ96" s="49">
        <f>VLOOKUP($C96,[1]PARAMETROS!$A:$I,7,0)</f>
        <v>43101</v>
      </c>
      <c r="CA96" s="74"/>
      <c r="CB96" s="74"/>
    </row>
    <row r="97" spans="1:80" s="75" customFormat="1">
      <c r="A97" s="43" t="s">
        <v>260</v>
      </c>
      <c r="B97" s="43" t="s">
        <v>0</v>
      </c>
      <c r="C97" s="43" t="s">
        <v>238</v>
      </c>
      <c r="D97" s="43" t="s">
        <v>547</v>
      </c>
      <c r="E97" s="44" t="s">
        <v>403</v>
      </c>
      <c r="F97" s="44" t="s">
        <v>63</v>
      </c>
      <c r="G97" s="44">
        <v>1</v>
      </c>
      <c r="H97" s="71">
        <v>1041.5999999999999</v>
      </c>
      <c r="I97" s="71">
        <v>1041.5999999999999</v>
      </c>
      <c r="J97" s="71"/>
      <c r="K97" s="71"/>
      <c r="L97" s="71"/>
      <c r="M97" s="71"/>
      <c r="N97" s="71"/>
      <c r="O97" s="71"/>
      <c r="P97" s="71">
        <v>34.088727272727269</v>
      </c>
      <c r="Q97" s="71">
        <v>1075.6887272727272</v>
      </c>
      <c r="R97" s="71">
        <v>215.13774545454544</v>
      </c>
      <c r="S97" s="71">
        <v>16.135330909090907</v>
      </c>
      <c r="T97" s="71">
        <v>10.756887272727273</v>
      </c>
      <c r="U97" s="71">
        <v>2.1513774545454543</v>
      </c>
      <c r="V97" s="71">
        <v>26.89221818181818</v>
      </c>
      <c r="W97" s="71">
        <v>86.055098181818181</v>
      </c>
      <c r="X97" s="71">
        <v>32.270661818181814</v>
      </c>
      <c r="Y97" s="71">
        <v>6.4541323636363632</v>
      </c>
      <c r="Z97" s="71">
        <v>395.85345163636356</v>
      </c>
      <c r="AA97" s="71">
        <v>89.640727272727261</v>
      </c>
      <c r="AB97" s="71">
        <v>119.50901759999999</v>
      </c>
      <c r="AC97" s="71">
        <v>76.967106113163652</v>
      </c>
      <c r="AD97" s="71">
        <v>286.11685098589089</v>
      </c>
      <c r="AE97" s="71">
        <v>99.504000000000005</v>
      </c>
      <c r="AF97" s="71">
        <v>397</v>
      </c>
      <c r="AG97" s="71">
        <v>0</v>
      </c>
      <c r="AH97" s="71">
        <v>33.44</v>
      </c>
      <c r="AI97" s="71">
        <v>0</v>
      </c>
      <c r="AJ97" s="71">
        <v>0</v>
      </c>
      <c r="AK97" s="71">
        <v>4.72</v>
      </c>
      <c r="AL97" s="71">
        <v>0</v>
      </c>
      <c r="AM97" s="71">
        <v>534.66399999999999</v>
      </c>
      <c r="AN97" s="71">
        <v>1216.6343026222544</v>
      </c>
      <c r="AO97" s="71">
        <v>5.3981562962962961</v>
      </c>
      <c r="AP97" s="71">
        <v>0.43185250370370371</v>
      </c>
      <c r="AQ97" s="71">
        <v>0.21592625185185185</v>
      </c>
      <c r="AR97" s="71">
        <v>3.7649105454545455</v>
      </c>
      <c r="AS97" s="71">
        <v>1.3854870807272732</v>
      </c>
      <c r="AT97" s="71">
        <v>46.254615272727264</v>
      </c>
      <c r="AU97" s="71">
        <v>1.7928145454545454</v>
      </c>
      <c r="AV97" s="71">
        <v>59.243762496215481</v>
      </c>
      <c r="AW97" s="71">
        <v>14.940121212121211</v>
      </c>
      <c r="AX97" s="71">
        <v>8.8445517575757577</v>
      </c>
      <c r="AY97" s="71">
        <v>0.22410181818181815</v>
      </c>
      <c r="AZ97" s="71">
        <v>3.5856290909090909</v>
      </c>
      <c r="BA97" s="71">
        <v>1.3944113131313129</v>
      </c>
      <c r="BB97" s="71">
        <v>10.667883990626263</v>
      </c>
      <c r="BC97" s="71">
        <v>39.656699182545459</v>
      </c>
      <c r="BD97" s="71"/>
      <c r="BE97" s="71">
        <v>0</v>
      </c>
      <c r="BF97" s="71">
        <v>39.656699182545459</v>
      </c>
      <c r="BG97" s="71">
        <v>55.485199999999999</v>
      </c>
      <c r="BH97" s="71">
        <v>7.928180650772723</v>
      </c>
      <c r="BI97" s="71">
        <v>2.4526045663956633</v>
      </c>
      <c r="BJ97" s="71">
        <v>1043.0029432725412</v>
      </c>
      <c r="BK97" s="71"/>
      <c r="BL97" s="71">
        <v>1108.8689284897096</v>
      </c>
      <c r="BM97" s="71">
        <v>3500.0924200634522</v>
      </c>
      <c r="BN97" s="71">
        <f t="shared" si="16"/>
        <v>168.33053012889113</v>
      </c>
      <c r="BO97" s="71">
        <f t="shared" si="11"/>
        <v>118.95357462441643</v>
      </c>
      <c r="BP97" s="72">
        <f t="shared" si="12"/>
        <v>8.6609686609686669</v>
      </c>
      <c r="BQ97" s="72">
        <f t="shared" si="13"/>
        <v>1.8803418803418819</v>
      </c>
      <c r="BR97" s="73">
        <v>3</v>
      </c>
      <c r="BS97" s="72">
        <f t="shared" si="18"/>
        <v>3.4188034188034218</v>
      </c>
      <c r="BT97" s="72">
        <f t="shared" si="19"/>
        <v>12.25</v>
      </c>
      <c r="BU97" s="72">
        <f t="shared" si="20"/>
        <v>13.960113960113972</v>
      </c>
      <c r="BV97" s="71">
        <f t="shared" si="17"/>
        <v>488.61689055016899</v>
      </c>
      <c r="BW97" s="71">
        <f t="shared" si="14"/>
        <v>775.90099530347663</v>
      </c>
      <c r="BX97" s="71">
        <f t="shared" si="15"/>
        <v>4275.9934153669292</v>
      </c>
      <c r="BY97" s="71">
        <f t="shared" si="21"/>
        <v>51311.92098440315</v>
      </c>
      <c r="BZ97" s="49">
        <f>VLOOKUP($C97,[1]PARAMETROS!$A:$I,7,0)</f>
        <v>43101</v>
      </c>
      <c r="CA97" s="74"/>
      <c r="CB97" s="74"/>
    </row>
    <row r="98" spans="1:80" s="75" customFormat="1">
      <c r="A98" s="43" t="s">
        <v>548</v>
      </c>
      <c r="B98" s="43" t="s">
        <v>2</v>
      </c>
      <c r="C98" s="43" t="s">
        <v>315</v>
      </c>
      <c r="D98" s="43" t="s">
        <v>549</v>
      </c>
      <c r="E98" s="44" t="s">
        <v>403</v>
      </c>
      <c r="F98" s="44" t="s">
        <v>63</v>
      </c>
      <c r="G98" s="44">
        <v>1</v>
      </c>
      <c r="H98" s="71">
        <v>260.39999999999998</v>
      </c>
      <c r="I98" s="71">
        <v>260.39999999999998</v>
      </c>
      <c r="J98" s="71"/>
      <c r="K98" s="71"/>
      <c r="L98" s="71"/>
      <c r="M98" s="71"/>
      <c r="N98" s="71"/>
      <c r="O98" s="71"/>
      <c r="P98" s="71">
        <v>8.5221818181818172</v>
      </c>
      <c r="Q98" s="71">
        <v>268.9221818181818</v>
      </c>
      <c r="R98" s="71">
        <v>53.78443636363636</v>
      </c>
      <c r="S98" s="71">
        <v>4.0338327272727268</v>
      </c>
      <c r="T98" s="71">
        <v>2.6892218181818182</v>
      </c>
      <c r="U98" s="71">
        <v>0.53784436363636356</v>
      </c>
      <c r="V98" s="71">
        <v>6.723054545454545</v>
      </c>
      <c r="W98" s="71">
        <v>21.513774545454545</v>
      </c>
      <c r="X98" s="71">
        <v>8.0676654545454536</v>
      </c>
      <c r="Y98" s="71">
        <v>1.6135330909090908</v>
      </c>
      <c r="Z98" s="71">
        <v>98.96336290909089</v>
      </c>
      <c r="AA98" s="71">
        <v>22.410181818181815</v>
      </c>
      <c r="AB98" s="71">
        <v>29.877254399999998</v>
      </c>
      <c r="AC98" s="71">
        <v>19.241776528290913</v>
      </c>
      <c r="AD98" s="71">
        <v>71.529212746472723</v>
      </c>
      <c r="AE98" s="71">
        <v>146.376</v>
      </c>
      <c r="AF98" s="71">
        <v>397</v>
      </c>
      <c r="AG98" s="71">
        <v>0</v>
      </c>
      <c r="AH98" s="71">
        <v>0</v>
      </c>
      <c r="AI98" s="71">
        <v>0</v>
      </c>
      <c r="AJ98" s="71">
        <v>0</v>
      </c>
      <c r="AK98" s="71">
        <v>4.72</v>
      </c>
      <c r="AL98" s="71">
        <v>0</v>
      </c>
      <c r="AM98" s="71">
        <v>548.096</v>
      </c>
      <c r="AN98" s="71">
        <v>718.58857565556355</v>
      </c>
      <c r="AO98" s="71">
        <v>1.349539074074074</v>
      </c>
      <c r="AP98" s="71">
        <v>0.10796312592592593</v>
      </c>
      <c r="AQ98" s="71">
        <v>5.3981562962962963E-2</v>
      </c>
      <c r="AR98" s="71">
        <v>0.94122763636363638</v>
      </c>
      <c r="AS98" s="71">
        <v>0.34637177018181831</v>
      </c>
      <c r="AT98" s="71">
        <v>11.563653818181816</v>
      </c>
      <c r="AU98" s="71">
        <v>0.44820363636363636</v>
      </c>
      <c r="AV98" s="71">
        <v>14.81094062405387</v>
      </c>
      <c r="AW98" s="71">
        <v>3.7350303030303027</v>
      </c>
      <c r="AX98" s="71">
        <v>2.2111379393939394</v>
      </c>
      <c r="AY98" s="71">
        <v>5.6025454545454538E-2</v>
      </c>
      <c r="AZ98" s="71">
        <v>0.89640727272727272</v>
      </c>
      <c r="BA98" s="71">
        <v>0.34860282828282824</v>
      </c>
      <c r="BB98" s="71">
        <v>2.6669709976565659</v>
      </c>
      <c r="BC98" s="71">
        <v>9.9141747956363648</v>
      </c>
      <c r="BD98" s="71"/>
      <c r="BE98" s="71">
        <v>0</v>
      </c>
      <c r="BF98" s="71">
        <v>9.9141747956363648</v>
      </c>
      <c r="BG98" s="71">
        <v>30.371766666666673</v>
      </c>
      <c r="BH98" s="71">
        <v>1.9820451626931808</v>
      </c>
      <c r="BI98" s="71">
        <v>0.61315114159891593</v>
      </c>
      <c r="BJ98" s="71">
        <v>260.75073581813524</v>
      </c>
      <c r="BK98" s="71"/>
      <c r="BL98" s="71">
        <v>293.71769878909402</v>
      </c>
      <c r="BM98" s="71">
        <v>1305.9535716825296</v>
      </c>
      <c r="BN98" s="71">
        <f t="shared" si="16"/>
        <v>168.33053012889113</v>
      </c>
      <c r="BO98" s="71">
        <f t="shared" si="11"/>
        <v>118.95357462441643</v>
      </c>
      <c r="BP98" s="72">
        <f t="shared" si="12"/>
        <v>8.6609686609686669</v>
      </c>
      <c r="BQ98" s="72">
        <f t="shared" si="13"/>
        <v>1.8803418803418819</v>
      </c>
      <c r="BR98" s="73">
        <v>3</v>
      </c>
      <c r="BS98" s="72">
        <f t="shared" si="18"/>
        <v>3.4188034188034218</v>
      </c>
      <c r="BT98" s="72">
        <f t="shared" si="19"/>
        <v>12.25</v>
      </c>
      <c r="BU98" s="72">
        <f t="shared" si="20"/>
        <v>13.960113960113972</v>
      </c>
      <c r="BV98" s="71">
        <f t="shared" si="17"/>
        <v>182.31260687305985</v>
      </c>
      <c r="BW98" s="71">
        <f t="shared" si="14"/>
        <v>469.59671162636744</v>
      </c>
      <c r="BX98" s="71">
        <f t="shared" si="15"/>
        <v>1775.5502833088972</v>
      </c>
      <c r="BY98" s="71">
        <f t="shared" si="21"/>
        <v>21306.603399706764</v>
      </c>
      <c r="BZ98" s="49">
        <f>VLOOKUP($C98,[1]PARAMETROS!$A:$I,7,0)</f>
        <v>43101</v>
      </c>
      <c r="CA98" s="74"/>
      <c r="CB98" s="74"/>
    </row>
    <row r="99" spans="1:80" s="75" customFormat="1">
      <c r="A99" s="43" t="s">
        <v>267</v>
      </c>
      <c r="B99" s="43" t="s">
        <v>1</v>
      </c>
      <c r="C99" s="43" t="s">
        <v>165</v>
      </c>
      <c r="D99" s="43" t="s">
        <v>550</v>
      </c>
      <c r="E99" s="44" t="s">
        <v>403</v>
      </c>
      <c r="F99" s="44" t="s">
        <v>63</v>
      </c>
      <c r="G99" s="44">
        <v>1</v>
      </c>
      <c r="H99" s="71">
        <v>520.79999999999995</v>
      </c>
      <c r="I99" s="71">
        <v>520.79999999999995</v>
      </c>
      <c r="J99" s="71"/>
      <c r="K99" s="71"/>
      <c r="L99" s="71"/>
      <c r="M99" s="71"/>
      <c r="N99" s="71"/>
      <c r="O99" s="71"/>
      <c r="P99" s="71">
        <v>17.044363636363634</v>
      </c>
      <c r="Q99" s="71">
        <v>537.8443636363636</v>
      </c>
      <c r="R99" s="71">
        <v>107.56887272727272</v>
      </c>
      <c r="S99" s="71">
        <v>8.0676654545454536</v>
      </c>
      <c r="T99" s="71">
        <v>5.3784436363636363</v>
      </c>
      <c r="U99" s="71">
        <v>1.0756887272727271</v>
      </c>
      <c r="V99" s="71">
        <v>13.44610909090909</v>
      </c>
      <c r="W99" s="71">
        <v>43.027549090909091</v>
      </c>
      <c r="X99" s="71">
        <v>16.135330909090907</v>
      </c>
      <c r="Y99" s="71">
        <v>3.2270661818181816</v>
      </c>
      <c r="Z99" s="71">
        <v>197.92672581818178</v>
      </c>
      <c r="AA99" s="71">
        <v>44.820363636363631</v>
      </c>
      <c r="AB99" s="71">
        <v>59.754508799999996</v>
      </c>
      <c r="AC99" s="71">
        <v>38.483553056581826</v>
      </c>
      <c r="AD99" s="71">
        <v>143.05842549294545</v>
      </c>
      <c r="AE99" s="71">
        <v>130.75200000000001</v>
      </c>
      <c r="AF99" s="71">
        <v>397</v>
      </c>
      <c r="AG99" s="71">
        <v>0</v>
      </c>
      <c r="AH99" s="71">
        <v>0</v>
      </c>
      <c r="AI99" s="71">
        <v>0</v>
      </c>
      <c r="AJ99" s="71">
        <v>0</v>
      </c>
      <c r="AK99" s="71">
        <v>4.72</v>
      </c>
      <c r="AL99" s="71">
        <v>0</v>
      </c>
      <c r="AM99" s="71">
        <v>532.47199999999998</v>
      </c>
      <c r="AN99" s="71">
        <v>873.45715131112718</v>
      </c>
      <c r="AO99" s="71">
        <v>2.6990781481481481</v>
      </c>
      <c r="AP99" s="71">
        <v>0.21592625185185185</v>
      </c>
      <c r="AQ99" s="71">
        <v>0.10796312592592593</v>
      </c>
      <c r="AR99" s="71">
        <v>1.8824552727272728</v>
      </c>
      <c r="AS99" s="71">
        <v>0.69274354036363661</v>
      </c>
      <c r="AT99" s="71">
        <v>23.127307636363632</v>
      </c>
      <c r="AU99" s="71">
        <v>0.89640727272727272</v>
      </c>
      <c r="AV99" s="71">
        <v>29.621881248107741</v>
      </c>
      <c r="AW99" s="71">
        <v>7.4700606060606054</v>
      </c>
      <c r="AX99" s="71">
        <v>4.4222758787878789</v>
      </c>
      <c r="AY99" s="71">
        <v>0.11205090909090908</v>
      </c>
      <c r="AZ99" s="71">
        <v>1.7928145454545454</v>
      </c>
      <c r="BA99" s="71">
        <v>0.69720565656565647</v>
      </c>
      <c r="BB99" s="71">
        <v>5.3339419953131317</v>
      </c>
      <c r="BC99" s="71">
        <v>19.82834959127273</v>
      </c>
      <c r="BD99" s="71"/>
      <c r="BE99" s="71">
        <v>0</v>
      </c>
      <c r="BF99" s="71">
        <v>19.82834959127273</v>
      </c>
      <c r="BG99" s="71">
        <v>30.371766666666673</v>
      </c>
      <c r="BH99" s="71">
        <v>3.9640903253863615</v>
      </c>
      <c r="BI99" s="71">
        <v>1.2263022831978319</v>
      </c>
      <c r="BJ99" s="71">
        <v>521.50147163627059</v>
      </c>
      <c r="BK99" s="71"/>
      <c r="BL99" s="71">
        <v>557.0636309115215</v>
      </c>
      <c r="BM99" s="71">
        <v>2017.8153766983928</v>
      </c>
      <c r="BN99" s="71">
        <f t="shared" si="16"/>
        <v>168.33053012889113</v>
      </c>
      <c r="BO99" s="71">
        <f t="shared" si="11"/>
        <v>118.95357462441643</v>
      </c>
      <c r="BP99" s="72">
        <f t="shared" si="12"/>
        <v>8.5633802816901436</v>
      </c>
      <c r="BQ99" s="72">
        <f t="shared" si="13"/>
        <v>1.8591549295774654</v>
      </c>
      <c r="BR99" s="73">
        <v>2</v>
      </c>
      <c r="BS99" s="72">
        <f t="shared" si="18"/>
        <v>2.2535211267605644</v>
      </c>
      <c r="BT99" s="72">
        <f t="shared" si="19"/>
        <v>11.25</v>
      </c>
      <c r="BU99" s="72">
        <f t="shared" si="20"/>
        <v>12.676056338028173</v>
      </c>
      <c r="BV99" s="71">
        <f t="shared" si="17"/>
        <v>255.77941394768368</v>
      </c>
      <c r="BW99" s="71">
        <f t="shared" si="14"/>
        <v>543.06351870099127</v>
      </c>
      <c r="BX99" s="71">
        <f t="shared" si="15"/>
        <v>2560.878895399384</v>
      </c>
      <c r="BY99" s="71">
        <f t="shared" si="21"/>
        <v>30730.546744792606</v>
      </c>
      <c r="BZ99" s="49">
        <f>VLOOKUP($C99,[1]PARAMETROS!$A:$I,7,0)</f>
        <v>43101</v>
      </c>
      <c r="CA99" s="74"/>
      <c r="CB99" s="74"/>
    </row>
    <row r="100" spans="1:80" s="75" customFormat="1">
      <c r="A100" s="43" t="s">
        <v>551</v>
      </c>
      <c r="B100" s="43" t="s">
        <v>2</v>
      </c>
      <c r="C100" s="43" t="s">
        <v>407</v>
      </c>
      <c r="D100" s="43" t="s">
        <v>552</v>
      </c>
      <c r="E100" s="44" t="s">
        <v>403</v>
      </c>
      <c r="F100" s="44" t="s">
        <v>63</v>
      </c>
      <c r="G100" s="44">
        <v>1</v>
      </c>
      <c r="H100" s="71">
        <v>260.39999999999998</v>
      </c>
      <c r="I100" s="71">
        <v>260.39999999999998</v>
      </c>
      <c r="J100" s="71"/>
      <c r="K100" s="71"/>
      <c r="L100" s="71"/>
      <c r="M100" s="71"/>
      <c r="N100" s="71"/>
      <c r="O100" s="71"/>
      <c r="P100" s="71">
        <v>8.5221818181818172</v>
      </c>
      <c r="Q100" s="71">
        <v>268.9221818181818</v>
      </c>
      <c r="R100" s="71">
        <v>53.78443636363636</v>
      </c>
      <c r="S100" s="71">
        <v>4.0338327272727268</v>
      </c>
      <c r="T100" s="71">
        <v>2.6892218181818182</v>
      </c>
      <c r="U100" s="71">
        <v>0.53784436363636356</v>
      </c>
      <c r="V100" s="71">
        <v>6.723054545454545</v>
      </c>
      <c r="W100" s="71">
        <v>21.513774545454545</v>
      </c>
      <c r="X100" s="71">
        <v>8.0676654545454536</v>
      </c>
      <c r="Y100" s="71">
        <v>1.6135330909090908</v>
      </c>
      <c r="Z100" s="71">
        <v>98.96336290909089</v>
      </c>
      <c r="AA100" s="71">
        <v>22.410181818181815</v>
      </c>
      <c r="AB100" s="71">
        <v>29.877254399999998</v>
      </c>
      <c r="AC100" s="71">
        <v>19.241776528290913</v>
      </c>
      <c r="AD100" s="71">
        <v>71.529212746472723</v>
      </c>
      <c r="AE100" s="71">
        <v>146.376</v>
      </c>
      <c r="AF100" s="71">
        <v>397</v>
      </c>
      <c r="AG100" s="71">
        <v>0</v>
      </c>
      <c r="AH100" s="71">
        <v>0</v>
      </c>
      <c r="AI100" s="71">
        <v>0</v>
      </c>
      <c r="AJ100" s="71">
        <v>0</v>
      </c>
      <c r="AK100" s="71">
        <v>4.72</v>
      </c>
      <c r="AL100" s="71">
        <v>0</v>
      </c>
      <c r="AM100" s="71">
        <v>548.096</v>
      </c>
      <c r="AN100" s="71">
        <v>718.58857565556355</v>
      </c>
      <c r="AO100" s="71">
        <v>1.349539074074074</v>
      </c>
      <c r="AP100" s="71">
        <v>0.10796312592592593</v>
      </c>
      <c r="AQ100" s="71">
        <v>5.3981562962962963E-2</v>
      </c>
      <c r="AR100" s="71">
        <v>0.94122763636363638</v>
      </c>
      <c r="AS100" s="71">
        <v>0.34637177018181831</v>
      </c>
      <c r="AT100" s="71">
        <v>11.563653818181816</v>
      </c>
      <c r="AU100" s="71">
        <v>0.44820363636363636</v>
      </c>
      <c r="AV100" s="71">
        <v>14.81094062405387</v>
      </c>
      <c r="AW100" s="71">
        <v>3.7350303030303027</v>
      </c>
      <c r="AX100" s="71">
        <v>2.2111379393939394</v>
      </c>
      <c r="AY100" s="71">
        <v>5.6025454545454538E-2</v>
      </c>
      <c r="AZ100" s="71">
        <v>0.89640727272727272</v>
      </c>
      <c r="BA100" s="71">
        <v>0.34860282828282824</v>
      </c>
      <c r="BB100" s="71">
        <v>2.6669709976565659</v>
      </c>
      <c r="BC100" s="71">
        <v>9.9141747956363648</v>
      </c>
      <c r="BD100" s="71"/>
      <c r="BE100" s="71">
        <v>0</v>
      </c>
      <c r="BF100" s="71">
        <v>9.9141747956363648</v>
      </c>
      <c r="BG100" s="71">
        <v>30.371766666666673</v>
      </c>
      <c r="BH100" s="71">
        <v>1.9820451626931808</v>
      </c>
      <c r="BI100" s="71">
        <v>0.61315114159891593</v>
      </c>
      <c r="BJ100" s="71">
        <v>260.75073581813524</v>
      </c>
      <c r="BK100" s="71"/>
      <c r="BL100" s="71">
        <v>293.71769878909402</v>
      </c>
      <c r="BM100" s="71">
        <v>1305.9535716825296</v>
      </c>
      <c r="BN100" s="71">
        <f t="shared" si="16"/>
        <v>168.33053012889113</v>
      </c>
      <c r="BO100" s="71">
        <f t="shared" si="11"/>
        <v>118.95357462441643</v>
      </c>
      <c r="BP100" s="72">
        <f t="shared" si="12"/>
        <v>8.6609686609686669</v>
      </c>
      <c r="BQ100" s="72">
        <f t="shared" si="13"/>
        <v>1.8803418803418819</v>
      </c>
      <c r="BR100" s="73">
        <v>3</v>
      </c>
      <c r="BS100" s="72">
        <f t="shared" si="18"/>
        <v>3.4188034188034218</v>
      </c>
      <c r="BT100" s="72">
        <f t="shared" si="19"/>
        <v>12.25</v>
      </c>
      <c r="BU100" s="72">
        <f t="shared" si="20"/>
        <v>13.960113960113972</v>
      </c>
      <c r="BV100" s="71">
        <f t="shared" si="17"/>
        <v>182.31260687305985</v>
      </c>
      <c r="BW100" s="71">
        <f t="shared" si="14"/>
        <v>469.59671162636744</v>
      </c>
      <c r="BX100" s="71">
        <f t="shared" si="15"/>
        <v>1775.5502833088972</v>
      </c>
      <c r="BY100" s="71">
        <f t="shared" si="21"/>
        <v>21306.603399706764</v>
      </c>
      <c r="BZ100" s="49">
        <f>VLOOKUP($C100,[1]PARAMETROS!$A:$I,7,0)</f>
        <v>43101</v>
      </c>
      <c r="CA100" s="74"/>
      <c r="CB100" s="74"/>
    </row>
    <row r="101" spans="1:80" s="75" customFormat="1">
      <c r="A101" s="43" t="s">
        <v>270</v>
      </c>
      <c r="B101" s="43" t="s">
        <v>0</v>
      </c>
      <c r="C101" s="43" t="s">
        <v>271</v>
      </c>
      <c r="D101" s="43" t="s">
        <v>553</v>
      </c>
      <c r="E101" s="44" t="s">
        <v>403</v>
      </c>
      <c r="F101" s="44" t="s">
        <v>63</v>
      </c>
      <c r="G101" s="44">
        <v>1</v>
      </c>
      <c r="H101" s="71">
        <v>1041.5999999999999</v>
      </c>
      <c r="I101" s="71">
        <v>1041.5999999999999</v>
      </c>
      <c r="J101" s="71"/>
      <c r="K101" s="71"/>
      <c r="L101" s="71"/>
      <c r="M101" s="71"/>
      <c r="N101" s="71"/>
      <c r="O101" s="71"/>
      <c r="P101" s="71">
        <v>34.088727272727269</v>
      </c>
      <c r="Q101" s="71">
        <v>1075.6887272727272</v>
      </c>
      <c r="R101" s="71">
        <v>215.13774545454544</v>
      </c>
      <c r="S101" s="71">
        <v>16.135330909090907</v>
      </c>
      <c r="T101" s="71">
        <v>10.756887272727273</v>
      </c>
      <c r="U101" s="71">
        <v>2.1513774545454543</v>
      </c>
      <c r="V101" s="71">
        <v>26.89221818181818</v>
      </c>
      <c r="W101" s="71">
        <v>86.055098181818181</v>
      </c>
      <c r="X101" s="71">
        <v>32.270661818181814</v>
      </c>
      <c r="Y101" s="71">
        <v>6.4541323636363632</v>
      </c>
      <c r="Z101" s="71">
        <v>395.85345163636356</v>
      </c>
      <c r="AA101" s="71">
        <v>89.640727272727261</v>
      </c>
      <c r="AB101" s="71">
        <v>119.50901759999999</v>
      </c>
      <c r="AC101" s="71">
        <v>76.967106113163652</v>
      </c>
      <c r="AD101" s="71">
        <v>286.11685098589089</v>
      </c>
      <c r="AE101" s="71">
        <v>99.504000000000005</v>
      </c>
      <c r="AF101" s="71">
        <v>397</v>
      </c>
      <c r="AG101" s="71">
        <v>0</v>
      </c>
      <c r="AH101" s="71">
        <v>0</v>
      </c>
      <c r="AI101" s="71">
        <v>0</v>
      </c>
      <c r="AJ101" s="71">
        <v>0</v>
      </c>
      <c r="AK101" s="71">
        <v>4.72</v>
      </c>
      <c r="AL101" s="71">
        <v>0</v>
      </c>
      <c r="AM101" s="71">
        <v>501.22400000000005</v>
      </c>
      <c r="AN101" s="71">
        <v>1183.1943026222546</v>
      </c>
      <c r="AO101" s="71">
        <v>5.3981562962962961</v>
      </c>
      <c r="AP101" s="71">
        <v>0.43185250370370371</v>
      </c>
      <c r="AQ101" s="71">
        <v>0.21592625185185185</v>
      </c>
      <c r="AR101" s="71">
        <v>3.7649105454545455</v>
      </c>
      <c r="AS101" s="71">
        <v>1.3854870807272732</v>
      </c>
      <c r="AT101" s="71">
        <v>46.254615272727264</v>
      </c>
      <c r="AU101" s="71">
        <v>1.7928145454545454</v>
      </c>
      <c r="AV101" s="71">
        <v>59.243762496215481</v>
      </c>
      <c r="AW101" s="71">
        <v>14.940121212121211</v>
      </c>
      <c r="AX101" s="71">
        <v>8.8445517575757577</v>
      </c>
      <c r="AY101" s="71">
        <v>0.22410181818181815</v>
      </c>
      <c r="AZ101" s="71">
        <v>3.5856290909090909</v>
      </c>
      <c r="BA101" s="71">
        <v>1.3944113131313129</v>
      </c>
      <c r="BB101" s="71">
        <v>10.667883990626263</v>
      </c>
      <c r="BC101" s="71">
        <v>39.656699182545459</v>
      </c>
      <c r="BD101" s="71"/>
      <c r="BE101" s="71">
        <v>0</v>
      </c>
      <c r="BF101" s="71">
        <v>39.656699182545459</v>
      </c>
      <c r="BG101" s="71">
        <v>55.485199999999999</v>
      </c>
      <c r="BH101" s="71">
        <v>7.928180650772723</v>
      </c>
      <c r="BI101" s="71">
        <v>2.4526045663956633</v>
      </c>
      <c r="BJ101" s="71">
        <v>1043.0029432725412</v>
      </c>
      <c r="BK101" s="71"/>
      <c r="BL101" s="71">
        <v>1108.8689284897096</v>
      </c>
      <c r="BM101" s="71">
        <v>3466.6524200634522</v>
      </c>
      <c r="BN101" s="71">
        <f t="shared" si="16"/>
        <v>168.33053012889113</v>
      </c>
      <c r="BO101" s="71">
        <f t="shared" si="11"/>
        <v>118.95357462441643</v>
      </c>
      <c r="BP101" s="72">
        <f t="shared" si="12"/>
        <v>8.6609686609686669</v>
      </c>
      <c r="BQ101" s="72">
        <f t="shared" si="13"/>
        <v>1.8803418803418819</v>
      </c>
      <c r="BR101" s="73">
        <v>3</v>
      </c>
      <c r="BS101" s="72">
        <f t="shared" si="18"/>
        <v>3.4188034188034218</v>
      </c>
      <c r="BT101" s="72">
        <f t="shared" si="19"/>
        <v>12.25</v>
      </c>
      <c r="BU101" s="72">
        <f t="shared" si="20"/>
        <v>13.960113960113972</v>
      </c>
      <c r="BV101" s="71">
        <f t="shared" si="17"/>
        <v>483.94862844190686</v>
      </c>
      <c r="BW101" s="71">
        <f t="shared" si="14"/>
        <v>771.23273319521445</v>
      </c>
      <c r="BX101" s="71">
        <f t="shared" si="15"/>
        <v>4237.8851532586668</v>
      </c>
      <c r="BY101" s="71">
        <f t="shared" si="21"/>
        <v>50854.621839104002</v>
      </c>
      <c r="BZ101" s="49">
        <f>VLOOKUP($C101,[1]PARAMETROS!$A:$I,7,0)</f>
        <v>43101</v>
      </c>
      <c r="CA101" s="74"/>
      <c r="CB101" s="74"/>
    </row>
    <row r="102" spans="1:80" s="75" customFormat="1">
      <c r="A102" s="43" t="s">
        <v>554</v>
      </c>
      <c r="B102" s="43" t="s">
        <v>1</v>
      </c>
      <c r="C102" s="43" t="s">
        <v>175</v>
      </c>
      <c r="D102" s="43" t="s">
        <v>555</v>
      </c>
      <c r="E102" s="44" t="s">
        <v>403</v>
      </c>
      <c r="F102" s="44" t="s">
        <v>63</v>
      </c>
      <c r="G102" s="44">
        <v>1</v>
      </c>
      <c r="H102" s="71">
        <v>520.79999999999995</v>
      </c>
      <c r="I102" s="71">
        <v>520.79999999999995</v>
      </c>
      <c r="J102" s="71"/>
      <c r="K102" s="71"/>
      <c r="L102" s="71"/>
      <c r="M102" s="71"/>
      <c r="N102" s="71"/>
      <c r="O102" s="71"/>
      <c r="P102" s="71">
        <v>17.044363636363634</v>
      </c>
      <c r="Q102" s="71">
        <v>537.8443636363636</v>
      </c>
      <c r="R102" s="71">
        <v>107.56887272727272</v>
      </c>
      <c r="S102" s="71">
        <v>8.0676654545454536</v>
      </c>
      <c r="T102" s="71">
        <v>5.3784436363636363</v>
      </c>
      <c r="U102" s="71">
        <v>1.0756887272727271</v>
      </c>
      <c r="V102" s="71">
        <v>13.44610909090909</v>
      </c>
      <c r="W102" s="71">
        <v>43.027549090909091</v>
      </c>
      <c r="X102" s="71">
        <v>16.135330909090907</v>
      </c>
      <c r="Y102" s="71">
        <v>3.2270661818181816</v>
      </c>
      <c r="Z102" s="71">
        <v>197.92672581818178</v>
      </c>
      <c r="AA102" s="71">
        <v>44.820363636363631</v>
      </c>
      <c r="AB102" s="71">
        <v>59.754508799999996</v>
      </c>
      <c r="AC102" s="71">
        <v>38.483553056581826</v>
      </c>
      <c r="AD102" s="71">
        <v>143.05842549294545</v>
      </c>
      <c r="AE102" s="71">
        <v>130.75200000000001</v>
      </c>
      <c r="AF102" s="71">
        <v>397</v>
      </c>
      <c r="AG102" s="71">
        <v>0</v>
      </c>
      <c r="AH102" s="71">
        <v>0</v>
      </c>
      <c r="AI102" s="71">
        <v>0</v>
      </c>
      <c r="AJ102" s="71">
        <v>0</v>
      </c>
      <c r="AK102" s="71">
        <v>4.72</v>
      </c>
      <c r="AL102" s="71">
        <v>0</v>
      </c>
      <c r="AM102" s="71">
        <v>532.47199999999998</v>
      </c>
      <c r="AN102" s="71">
        <v>873.45715131112718</v>
      </c>
      <c r="AO102" s="71">
        <v>2.6990781481481481</v>
      </c>
      <c r="AP102" s="71">
        <v>0.21592625185185185</v>
      </c>
      <c r="AQ102" s="71">
        <v>0.10796312592592593</v>
      </c>
      <c r="AR102" s="71">
        <v>1.8824552727272728</v>
      </c>
      <c r="AS102" s="71">
        <v>0.69274354036363661</v>
      </c>
      <c r="AT102" s="71">
        <v>23.127307636363632</v>
      </c>
      <c r="AU102" s="71">
        <v>0.89640727272727272</v>
      </c>
      <c r="AV102" s="71">
        <v>29.621881248107741</v>
      </c>
      <c r="AW102" s="71">
        <v>7.4700606060606054</v>
      </c>
      <c r="AX102" s="71">
        <v>4.4222758787878789</v>
      </c>
      <c r="AY102" s="71">
        <v>0.11205090909090908</v>
      </c>
      <c r="AZ102" s="71">
        <v>1.7928145454545454</v>
      </c>
      <c r="BA102" s="71">
        <v>0.69720565656565647</v>
      </c>
      <c r="BB102" s="71">
        <v>5.3339419953131317</v>
      </c>
      <c r="BC102" s="71">
        <v>19.82834959127273</v>
      </c>
      <c r="BD102" s="71"/>
      <c r="BE102" s="71">
        <v>0</v>
      </c>
      <c r="BF102" s="71">
        <v>19.82834959127273</v>
      </c>
      <c r="BG102" s="71">
        <v>30.371766666666673</v>
      </c>
      <c r="BH102" s="71">
        <v>3.9640903253863615</v>
      </c>
      <c r="BI102" s="71">
        <v>1.2263022831978319</v>
      </c>
      <c r="BJ102" s="71">
        <v>521.50147163627059</v>
      </c>
      <c r="BK102" s="71"/>
      <c r="BL102" s="71">
        <v>557.0636309115215</v>
      </c>
      <c r="BM102" s="71">
        <v>2017.8153766983928</v>
      </c>
      <c r="BN102" s="71">
        <f t="shared" si="16"/>
        <v>168.33053012889113</v>
      </c>
      <c r="BO102" s="71">
        <f t="shared" si="11"/>
        <v>118.95357462441643</v>
      </c>
      <c r="BP102" s="72">
        <f t="shared" si="12"/>
        <v>8.6609686609686669</v>
      </c>
      <c r="BQ102" s="72">
        <f t="shared" si="13"/>
        <v>1.8803418803418819</v>
      </c>
      <c r="BR102" s="73">
        <v>3</v>
      </c>
      <c r="BS102" s="72">
        <f t="shared" si="18"/>
        <v>3.4188034188034218</v>
      </c>
      <c r="BT102" s="72">
        <f t="shared" si="19"/>
        <v>12.25</v>
      </c>
      <c r="BU102" s="72">
        <f t="shared" si="20"/>
        <v>13.960113960113972</v>
      </c>
      <c r="BV102" s="71">
        <f t="shared" si="17"/>
        <v>281.6893260917987</v>
      </c>
      <c r="BW102" s="71">
        <f t="shared" si="14"/>
        <v>568.97343084510624</v>
      </c>
      <c r="BX102" s="71">
        <f t="shared" si="15"/>
        <v>2586.7888075434989</v>
      </c>
      <c r="BY102" s="71">
        <f t="shared" si="21"/>
        <v>31041.465690521989</v>
      </c>
      <c r="BZ102" s="49">
        <f>VLOOKUP($C102,[1]PARAMETROS!$A:$I,7,0)</f>
        <v>43101</v>
      </c>
      <c r="CA102" s="74"/>
      <c r="CB102" s="74"/>
    </row>
    <row r="103" spans="1:80" s="75" customFormat="1">
      <c r="A103" s="43" t="s">
        <v>274</v>
      </c>
      <c r="B103" s="43" t="s">
        <v>2</v>
      </c>
      <c r="C103" s="43" t="s">
        <v>67</v>
      </c>
      <c r="D103" s="43" t="s">
        <v>556</v>
      </c>
      <c r="E103" s="44" t="s">
        <v>403</v>
      </c>
      <c r="F103" s="44" t="s">
        <v>63</v>
      </c>
      <c r="G103" s="44">
        <v>1</v>
      </c>
      <c r="H103" s="71">
        <v>260.39999999999998</v>
      </c>
      <c r="I103" s="71">
        <v>260.39999999999998</v>
      </c>
      <c r="J103" s="71"/>
      <c r="K103" s="71"/>
      <c r="L103" s="71"/>
      <c r="M103" s="71"/>
      <c r="N103" s="71"/>
      <c r="O103" s="71"/>
      <c r="P103" s="71">
        <v>8.5221818181818172</v>
      </c>
      <c r="Q103" s="71">
        <v>268.9221818181818</v>
      </c>
      <c r="R103" s="71">
        <v>53.78443636363636</v>
      </c>
      <c r="S103" s="71">
        <v>4.0338327272727268</v>
      </c>
      <c r="T103" s="71">
        <v>2.6892218181818182</v>
      </c>
      <c r="U103" s="71">
        <v>0.53784436363636356</v>
      </c>
      <c r="V103" s="71">
        <v>6.723054545454545</v>
      </c>
      <c r="W103" s="71">
        <v>21.513774545454545</v>
      </c>
      <c r="X103" s="71">
        <v>8.0676654545454536</v>
      </c>
      <c r="Y103" s="71">
        <v>1.6135330909090908</v>
      </c>
      <c r="Z103" s="71">
        <v>98.96336290909089</v>
      </c>
      <c r="AA103" s="71">
        <v>22.410181818181815</v>
      </c>
      <c r="AB103" s="71">
        <v>29.877254399999998</v>
      </c>
      <c r="AC103" s="71">
        <v>19.241776528290913</v>
      </c>
      <c r="AD103" s="71">
        <v>71.529212746472723</v>
      </c>
      <c r="AE103" s="71">
        <v>146.376</v>
      </c>
      <c r="AF103" s="71">
        <v>397</v>
      </c>
      <c r="AG103" s="71">
        <v>0</v>
      </c>
      <c r="AH103" s="71">
        <v>0</v>
      </c>
      <c r="AI103" s="71">
        <v>9.84</v>
      </c>
      <c r="AJ103" s="71">
        <v>0</v>
      </c>
      <c r="AK103" s="71">
        <v>4.72</v>
      </c>
      <c r="AL103" s="71">
        <v>0</v>
      </c>
      <c r="AM103" s="71">
        <v>557.93600000000004</v>
      </c>
      <c r="AN103" s="71">
        <v>728.42857565556358</v>
      </c>
      <c r="AO103" s="71">
        <v>1.349539074074074</v>
      </c>
      <c r="AP103" s="71">
        <v>0.10796312592592593</v>
      </c>
      <c r="AQ103" s="71">
        <v>5.3981562962962963E-2</v>
      </c>
      <c r="AR103" s="71">
        <v>0.94122763636363638</v>
      </c>
      <c r="AS103" s="71">
        <v>0.34637177018181831</v>
      </c>
      <c r="AT103" s="71">
        <v>11.563653818181816</v>
      </c>
      <c r="AU103" s="71">
        <v>0.44820363636363636</v>
      </c>
      <c r="AV103" s="71">
        <v>14.81094062405387</v>
      </c>
      <c r="AW103" s="71">
        <v>3.7350303030303027</v>
      </c>
      <c r="AX103" s="71">
        <v>2.2111379393939394</v>
      </c>
      <c r="AY103" s="71">
        <v>5.6025454545454538E-2</v>
      </c>
      <c r="AZ103" s="71">
        <v>0.89640727272727272</v>
      </c>
      <c r="BA103" s="71">
        <v>0.34860282828282824</v>
      </c>
      <c r="BB103" s="71">
        <v>2.6669709976565659</v>
      </c>
      <c r="BC103" s="71">
        <v>9.9141747956363648</v>
      </c>
      <c r="BD103" s="71"/>
      <c r="BE103" s="71">
        <v>0</v>
      </c>
      <c r="BF103" s="71">
        <v>9.9141747956363648</v>
      </c>
      <c r="BG103" s="71">
        <v>30.371766666666673</v>
      </c>
      <c r="BH103" s="71">
        <v>1.9820451626931808</v>
      </c>
      <c r="BI103" s="71">
        <v>0.61315114159891593</v>
      </c>
      <c r="BJ103" s="71">
        <v>260.75073581813524</v>
      </c>
      <c r="BK103" s="71"/>
      <c r="BL103" s="71">
        <v>293.71769878909402</v>
      </c>
      <c r="BM103" s="71">
        <v>1315.7935716825295</v>
      </c>
      <c r="BN103" s="71">
        <f t="shared" si="16"/>
        <v>168.33053012889113</v>
      </c>
      <c r="BO103" s="71">
        <f t="shared" si="11"/>
        <v>118.95357462441643</v>
      </c>
      <c r="BP103" s="72">
        <f t="shared" si="12"/>
        <v>8.6609686609686669</v>
      </c>
      <c r="BQ103" s="72">
        <f t="shared" si="13"/>
        <v>1.8803418803418819</v>
      </c>
      <c r="BR103" s="73">
        <v>3</v>
      </c>
      <c r="BS103" s="72">
        <f t="shared" si="18"/>
        <v>3.4188034188034218</v>
      </c>
      <c r="BT103" s="72">
        <f t="shared" si="19"/>
        <v>12.25</v>
      </c>
      <c r="BU103" s="72">
        <f t="shared" si="20"/>
        <v>13.960113960113972</v>
      </c>
      <c r="BV103" s="71">
        <f t="shared" si="17"/>
        <v>183.68628208673505</v>
      </c>
      <c r="BW103" s="71">
        <f t="shared" si="14"/>
        <v>470.97038684004258</v>
      </c>
      <c r="BX103" s="71">
        <f t="shared" si="15"/>
        <v>1786.763958522572</v>
      </c>
      <c r="BY103" s="71">
        <f t="shared" si="21"/>
        <v>21441.167502270866</v>
      </c>
      <c r="BZ103" s="49">
        <f>VLOOKUP($C103,[1]PARAMETROS!$A:$I,7,0)</f>
        <v>43101</v>
      </c>
      <c r="CA103" s="74"/>
      <c r="CB103" s="74"/>
    </row>
    <row r="104" spans="1:80" s="75" customFormat="1">
      <c r="A104" s="43" t="s">
        <v>557</v>
      </c>
      <c r="B104" s="43" t="s">
        <v>2</v>
      </c>
      <c r="C104" s="43" t="s">
        <v>315</v>
      </c>
      <c r="D104" s="43" t="s">
        <v>558</v>
      </c>
      <c r="E104" s="44" t="s">
        <v>403</v>
      </c>
      <c r="F104" s="44" t="s">
        <v>63</v>
      </c>
      <c r="G104" s="44">
        <v>1</v>
      </c>
      <c r="H104" s="71">
        <v>260.39999999999998</v>
      </c>
      <c r="I104" s="71">
        <v>260.39999999999998</v>
      </c>
      <c r="J104" s="71"/>
      <c r="K104" s="71"/>
      <c r="L104" s="71"/>
      <c r="M104" s="71"/>
      <c r="N104" s="71"/>
      <c r="O104" s="71"/>
      <c r="P104" s="71">
        <v>8.5221818181818172</v>
      </c>
      <c r="Q104" s="71">
        <v>268.9221818181818</v>
      </c>
      <c r="R104" s="71">
        <v>53.78443636363636</v>
      </c>
      <c r="S104" s="71">
        <v>4.0338327272727268</v>
      </c>
      <c r="T104" s="71">
        <v>2.6892218181818182</v>
      </c>
      <c r="U104" s="71">
        <v>0.53784436363636356</v>
      </c>
      <c r="V104" s="71">
        <v>6.723054545454545</v>
      </c>
      <c r="W104" s="71">
        <v>21.513774545454545</v>
      </c>
      <c r="X104" s="71">
        <v>8.0676654545454536</v>
      </c>
      <c r="Y104" s="71">
        <v>1.6135330909090908</v>
      </c>
      <c r="Z104" s="71">
        <v>98.96336290909089</v>
      </c>
      <c r="AA104" s="71">
        <v>22.410181818181815</v>
      </c>
      <c r="AB104" s="71">
        <v>29.877254399999998</v>
      </c>
      <c r="AC104" s="71">
        <v>19.241776528290913</v>
      </c>
      <c r="AD104" s="71">
        <v>71.529212746472723</v>
      </c>
      <c r="AE104" s="71">
        <v>146.376</v>
      </c>
      <c r="AF104" s="71">
        <v>397</v>
      </c>
      <c r="AG104" s="71">
        <v>0</v>
      </c>
      <c r="AH104" s="71">
        <v>0</v>
      </c>
      <c r="AI104" s="71">
        <v>0</v>
      </c>
      <c r="AJ104" s="71">
        <v>0</v>
      </c>
      <c r="AK104" s="71">
        <v>4.72</v>
      </c>
      <c r="AL104" s="71">
        <v>0</v>
      </c>
      <c r="AM104" s="71">
        <v>548.096</v>
      </c>
      <c r="AN104" s="71">
        <v>718.58857565556355</v>
      </c>
      <c r="AO104" s="71">
        <v>1.349539074074074</v>
      </c>
      <c r="AP104" s="71">
        <v>0.10796312592592593</v>
      </c>
      <c r="AQ104" s="71">
        <v>5.3981562962962963E-2</v>
      </c>
      <c r="AR104" s="71">
        <v>0.94122763636363638</v>
      </c>
      <c r="AS104" s="71">
        <v>0.34637177018181831</v>
      </c>
      <c r="AT104" s="71">
        <v>11.563653818181816</v>
      </c>
      <c r="AU104" s="71">
        <v>0.44820363636363636</v>
      </c>
      <c r="AV104" s="71">
        <v>14.81094062405387</v>
      </c>
      <c r="AW104" s="71">
        <v>3.7350303030303027</v>
      </c>
      <c r="AX104" s="71">
        <v>2.2111379393939394</v>
      </c>
      <c r="AY104" s="71">
        <v>5.6025454545454538E-2</v>
      </c>
      <c r="AZ104" s="71">
        <v>0.89640727272727272</v>
      </c>
      <c r="BA104" s="71">
        <v>0.34860282828282824</v>
      </c>
      <c r="BB104" s="71">
        <v>2.6669709976565659</v>
      </c>
      <c r="BC104" s="71">
        <v>9.9141747956363648</v>
      </c>
      <c r="BD104" s="71"/>
      <c r="BE104" s="71">
        <v>0</v>
      </c>
      <c r="BF104" s="71">
        <v>9.9141747956363648</v>
      </c>
      <c r="BG104" s="71">
        <v>30.371766666666673</v>
      </c>
      <c r="BH104" s="71">
        <v>1.9820451626931808</v>
      </c>
      <c r="BI104" s="71">
        <v>0.61315114159891593</v>
      </c>
      <c r="BJ104" s="71">
        <v>260.75073581813524</v>
      </c>
      <c r="BK104" s="71"/>
      <c r="BL104" s="71">
        <v>293.71769878909402</v>
      </c>
      <c r="BM104" s="71">
        <v>1305.9535716825296</v>
      </c>
      <c r="BN104" s="71">
        <f t="shared" si="16"/>
        <v>168.33053012889113</v>
      </c>
      <c r="BO104" s="71">
        <f t="shared" si="11"/>
        <v>118.95357462441643</v>
      </c>
      <c r="BP104" s="72">
        <f t="shared" si="12"/>
        <v>8.8629737609329435</v>
      </c>
      <c r="BQ104" s="72">
        <f t="shared" si="13"/>
        <v>1.9241982507288626</v>
      </c>
      <c r="BR104" s="73">
        <v>5</v>
      </c>
      <c r="BS104" s="72">
        <f t="shared" si="18"/>
        <v>5.8309037900874632</v>
      </c>
      <c r="BT104" s="72">
        <f t="shared" si="19"/>
        <v>14.25</v>
      </c>
      <c r="BU104" s="72">
        <f t="shared" si="20"/>
        <v>16.618075801749271</v>
      </c>
      <c r="BV104" s="71">
        <f t="shared" si="17"/>
        <v>217.02435447785476</v>
      </c>
      <c r="BW104" s="71">
        <f t="shared" si="14"/>
        <v>504.30845923116237</v>
      </c>
      <c r="BX104" s="71">
        <f t="shared" si="15"/>
        <v>1810.2620309136919</v>
      </c>
      <c r="BY104" s="71">
        <f t="shared" si="21"/>
        <v>21723.144370964303</v>
      </c>
      <c r="BZ104" s="49">
        <f>VLOOKUP($C104,[1]PARAMETROS!$A:$I,7,0)</f>
        <v>43101</v>
      </c>
      <c r="CA104" s="74"/>
      <c r="CB104" s="74"/>
    </row>
    <row r="105" spans="1:80" s="75" customFormat="1">
      <c r="A105" s="43" t="s">
        <v>559</v>
      </c>
      <c r="B105" s="43" t="s">
        <v>1</v>
      </c>
      <c r="C105" s="43" t="s">
        <v>161</v>
      </c>
      <c r="D105" s="43" t="s">
        <v>560</v>
      </c>
      <c r="E105" s="44" t="s">
        <v>403</v>
      </c>
      <c r="F105" s="44" t="s">
        <v>63</v>
      </c>
      <c r="G105" s="44">
        <v>1</v>
      </c>
      <c r="H105" s="71">
        <v>538.04</v>
      </c>
      <c r="I105" s="71">
        <v>538.04</v>
      </c>
      <c r="J105" s="71"/>
      <c r="K105" s="71"/>
      <c r="L105" s="71"/>
      <c r="M105" s="71"/>
      <c r="N105" s="71"/>
      <c r="O105" s="71"/>
      <c r="P105" s="71">
        <v>17.608581818181818</v>
      </c>
      <c r="Q105" s="71">
        <v>555.64858181818181</v>
      </c>
      <c r="R105" s="71">
        <v>111.12971636363636</v>
      </c>
      <c r="S105" s="71">
        <v>8.3347287272727275</v>
      </c>
      <c r="T105" s="71">
        <v>5.5564858181818186</v>
      </c>
      <c r="U105" s="71">
        <v>1.1112971636363635</v>
      </c>
      <c r="V105" s="71">
        <v>13.891214545454545</v>
      </c>
      <c r="W105" s="71">
        <v>44.451886545454549</v>
      </c>
      <c r="X105" s="71">
        <v>16.669457454545455</v>
      </c>
      <c r="Y105" s="71">
        <v>3.3338914909090911</v>
      </c>
      <c r="Z105" s="71">
        <v>204.47867810909094</v>
      </c>
      <c r="AA105" s="71">
        <v>46.304048484848479</v>
      </c>
      <c r="AB105" s="71">
        <v>61.732557440000001</v>
      </c>
      <c r="AC105" s="71">
        <v>39.757470980344252</v>
      </c>
      <c r="AD105" s="71">
        <v>147.79407690519275</v>
      </c>
      <c r="AE105" s="71">
        <v>129.7176</v>
      </c>
      <c r="AF105" s="71">
        <v>397</v>
      </c>
      <c r="AG105" s="71">
        <v>0</v>
      </c>
      <c r="AH105" s="71">
        <v>48.58</v>
      </c>
      <c r="AI105" s="71">
        <v>0</v>
      </c>
      <c r="AJ105" s="71">
        <v>0</v>
      </c>
      <c r="AK105" s="71">
        <v>4.72</v>
      </c>
      <c r="AL105" s="71">
        <v>0</v>
      </c>
      <c r="AM105" s="71">
        <v>580.01760000000002</v>
      </c>
      <c r="AN105" s="71">
        <v>932.2903550142837</v>
      </c>
      <c r="AO105" s="71">
        <v>2.7884255123456794</v>
      </c>
      <c r="AP105" s="71">
        <v>0.22307404098765432</v>
      </c>
      <c r="AQ105" s="71">
        <v>0.11153702049382716</v>
      </c>
      <c r="AR105" s="71">
        <v>1.9447700363636367</v>
      </c>
      <c r="AS105" s="71">
        <v>0.71567537338181841</v>
      </c>
      <c r="AT105" s="71">
        <v>23.892889018181815</v>
      </c>
      <c r="AU105" s="71">
        <v>0.92608096969696974</v>
      </c>
      <c r="AV105" s="71">
        <v>30.602451971451401</v>
      </c>
      <c r="AW105" s="71">
        <v>7.7173414141414138</v>
      </c>
      <c r="AX105" s="71">
        <v>4.5686661171717171</v>
      </c>
      <c r="AY105" s="71">
        <v>0.1157601212121212</v>
      </c>
      <c r="AZ105" s="71">
        <v>1.8521619393939395</v>
      </c>
      <c r="BA105" s="71">
        <v>0.72028519865319862</v>
      </c>
      <c r="BB105" s="71">
        <v>5.5105110429306405</v>
      </c>
      <c r="BC105" s="71">
        <v>20.484725833503031</v>
      </c>
      <c r="BD105" s="71"/>
      <c r="BE105" s="71">
        <v>0</v>
      </c>
      <c r="BF105" s="71">
        <v>20.484725833503031</v>
      </c>
      <c r="BG105" s="71">
        <v>30.371766666666673</v>
      </c>
      <c r="BH105" s="71">
        <v>3.9640903253863615</v>
      </c>
      <c r="BI105" s="71">
        <v>1.2263022831978319</v>
      </c>
      <c r="BJ105" s="71">
        <v>521.50147163627059</v>
      </c>
      <c r="BK105" s="71"/>
      <c r="BL105" s="71">
        <v>557.0636309115215</v>
      </c>
      <c r="BM105" s="71">
        <v>2096.0897455489412</v>
      </c>
      <c r="BN105" s="71">
        <f t="shared" si="16"/>
        <v>168.33053012889113</v>
      </c>
      <c r="BO105" s="71">
        <f t="shared" si="11"/>
        <v>118.95357462441643</v>
      </c>
      <c r="BP105" s="72">
        <f t="shared" si="12"/>
        <v>8.6609686609686669</v>
      </c>
      <c r="BQ105" s="72">
        <f t="shared" si="13"/>
        <v>1.8803418803418819</v>
      </c>
      <c r="BR105" s="73">
        <v>3</v>
      </c>
      <c r="BS105" s="72">
        <f t="shared" si="18"/>
        <v>3.4188034188034218</v>
      </c>
      <c r="BT105" s="72">
        <f t="shared" si="19"/>
        <v>12.25</v>
      </c>
      <c r="BU105" s="72">
        <f t="shared" si="20"/>
        <v>13.960113960113972</v>
      </c>
      <c r="BV105" s="71">
        <f t="shared" si="17"/>
        <v>292.61651718489514</v>
      </c>
      <c r="BW105" s="71">
        <f t="shared" si="14"/>
        <v>579.90062193820268</v>
      </c>
      <c r="BX105" s="71">
        <f t="shared" si="15"/>
        <v>2675.9903674871439</v>
      </c>
      <c r="BY105" s="71">
        <f t="shared" si="21"/>
        <v>32111.884409845727</v>
      </c>
      <c r="BZ105" s="49">
        <f>VLOOKUP($C105,[1]PARAMETROS!$A:$I,7,0)</f>
        <v>43101</v>
      </c>
      <c r="CA105" s="74"/>
      <c r="CB105" s="74"/>
    </row>
    <row r="106" spans="1:80" s="75" customFormat="1">
      <c r="A106" s="43" t="s">
        <v>276</v>
      </c>
      <c r="B106" s="43" t="s">
        <v>0</v>
      </c>
      <c r="C106" s="43" t="s">
        <v>161</v>
      </c>
      <c r="D106" s="43" t="s">
        <v>561</v>
      </c>
      <c r="E106" s="44" t="s">
        <v>403</v>
      </c>
      <c r="F106" s="44" t="s">
        <v>63</v>
      </c>
      <c r="G106" s="44">
        <v>1</v>
      </c>
      <c r="H106" s="71">
        <v>1076.08</v>
      </c>
      <c r="I106" s="71">
        <v>1076.08</v>
      </c>
      <c r="J106" s="71"/>
      <c r="K106" s="71"/>
      <c r="L106" s="71"/>
      <c r="M106" s="71"/>
      <c r="N106" s="71"/>
      <c r="O106" s="71"/>
      <c r="P106" s="71">
        <v>35.217163636363637</v>
      </c>
      <c r="Q106" s="71">
        <v>1111.2971636363636</v>
      </c>
      <c r="R106" s="71">
        <v>222.25943272727272</v>
      </c>
      <c r="S106" s="71">
        <v>16.669457454545455</v>
      </c>
      <c r="T106" s="71">
        <v>11.112971636363637</v>
      </c>
      <c r="U106" s="71">
        <v>2.2225943272727271</v>
      </c>
      <c r="V106" s="71">
        <v>27.782429090909091</v>
      </c>
      <c r="W106" s="71">
        <v>88.903773090909098</v>
      </c>
      <c r="X106" s="71">
        <v>33.33891490909091</v>
      </c>
      <c r="Y106" s="71">
        <v>6.6677829818181822</v>
      </c>
      <c r="Z106" s="71">
        <v>408.95735621818187</v>
      </c>
      <c r="AA106" s="71">
        <v>92.608096969696959</v>
      </c>
      <c r="AB106" s="71">
        <v>123.46511488</v>
      </c>
      <c r="AC106" s="71">
        <v>79.514941960688503</v>
      </c>
      <c r="AD106" s="71">
        <v>295.58815381038551</v>
      </c>
      <c r="AE106" s="71">
        <v>97.435200000000009</v>
      </c>
      <c r="AF106" s="71">
        <v>397</v>
      </c>
      <c r="AG106" s="71">
        <v>0</v>
      </c>
      <c r="AH106" s="71">
        <v>48.58</v>
      </c>
      <c r="AI106" s="71">
        <v>0</v>
      </c>
      <c r="AJ106" s="71">
        <v>0</v>
      </c>
      <c r="AK106" s="71">
        <v>4.72</v>
      </c>
      <c r="AL106" s="71">
        <v>0</v>
      </c>
      <c r="AM106" s="71">
        <v>547.73520000000008</v>
      </c>
      <c r="AN106" s="71">
        <v>1252.2807100285675</v>
      </c>
      <c r="AO106" s="71">
        <v>5.5768510246913587</v>
      </c>
      <c r="AP106" s="71">
        <v>0.44614808197530864</v>
      </c>
      <c r="AQ106" s="71">
        <v>0.22307404098765432</v>
      </c>
      <c r="AR106" s="71">
        <v>3.8895400727272733</v>
      </c>
      <c r="AS106" s="71">
        <v>1.4313507467636368</v>
      </c>
      <c r="AT106" s="71">
        <v>47.785778036363631</v>
      </c>
      <c r="AU106" s="71">
        <v>1.8521619393939395</v>
      </c>
      <c r="AV106" s="71">
        <v>61.204903942902803</v>
      </c>
      <c r="AW106" s="71">
        <v>15.434682828282828</v>
      </c>
      <c r="AX106" s="71">
        <v>9.1373322343434342</v>
      </c>
      <c r="AY106" s="71">
        <v>0.23152024242424241</v>
      </c>
      <c r="AZ106" s="71">
        <v>3.7043238787878789</v>
      </c>
      <c r="BA106" s="71">
        <v>1.4405703973063972</v>
      </c>
      <c r="BB106" s="71">
        <v>11.021022085861281</v>
      </c>
      <c r="BC106" s="71">
        <v>40.969451667006062</v>
      </c>
      <c r="BD106" s="71"/>
      <c r="BE106" s="71">
        <v>0</v>
      </c>
      <c r="BF106" s="71">
        <v>40.969451667006062</v>
      </c>
      <c r="BG106" s="71">
        <v>55.485199999999999</v>
      </c>
      <c r="BH106" s="71">
        <v>7.928180650772723</v>
      </c>
      <c r="BI106" s="71">
        <v>2.4526045663956633</v>
      </c>
      <c r="BJ106" s="71">
        <v>1043.0029432725412</v>
      </c>
      <c r="BK106" s="71"/>
      <c r="BL106" s="71">
        <v>1108.8689284897096</v>
      </c>
      <c r="BM106" s="71">
        <v>3574.6211577645495</v>
      </c>
      <c r="BN106" s="71">
        <f t="shared" si="16"/>
        <v>168.33053012889113</v>
      </c>
      <c r="BO106" s="71">
        <f t="shared" si="11"/>
        <v>118.95357462441643</v>
      </c>
      <c r="BP106" s="72">
        <f t="shared" si="12"/>
        <v>8.5633802816901436</v>
      </c>
      <c r="BQ106" s="72">
        <f t="shared" si="13"/>
        <v>1.8591549295774654</v>
      </c>
      <c r="BR106" s="73">
        <v>2</v>
      </c>
      <c r="BS106" s="72">
        <f t="shared" si="18"/>
        <v>2.2535211267605644</v>
      </c>
      <c r="BT106" s="72">
        <f t="shared" si="19"/>
        <v>11.25</v>
      </c>
      <c r="BU106" s="72">
        <f t="shared" si="20"/>
        <v>12.676056338028173</v>
      </c>
      <c r="BV106" s="71">
        <f t="shared" si="17"/>
        <v>453.12099182930928</v>
      </c>
      <c r="BW106" s="71">
        <f t="shared" si="14"/>
        <v>740.40509658261692</v>
      </c>
      <c r="BX106" s="71">
        <f t="shared" si="15"/>
        <v>4315.0262543471663</v>
      </c>
      <c r="BY106" s="71">
        <f t="shared" si="21"/>
        <v>51780.315052165999</v>
      </c>
      <c r="BZ106" s="49">
        <f>VLOOKUP($C106,[1]PARAMETROS!$A:$I,7,0)</f>
        <v>43101</v>
      </c>
      <c r="CA106" s="74"/>
      <c r="CB106" s="74"/>
    </row>
    <row r="107" spans="1:80" s="75" customFormat="1">
      <c r="A107" s="43" t="s">
        <v>562</v>
      </c>
      <c r="B107" s="43" t="s">
        <v>2</v>
      </c>
      <c r="C107" s="43" t="s">
        <v>67</v>
      </c>
      <c r="D107" s="43" t="s">
        <v>563</v>
      </c>
      <c r="E107" s="44" t="s">
        <v>403</v>
      </c>
      <c r="F107" s="44" t="s">
        <v>63</v>
      </c>
      <c r="G107" s="44">
        <v>1</v>
      </c>
      <c r="H107" s="71">
        <v>260.39999999999998</v>
      </c>
      <c r="I107" s="71">
        <v>260.39999999999998</v>
      </c>
      <c r="J107" s="71"/>
      <c r="K107" s="71"/>
      <c r="L107" s="71"/>
      <c r="M107" s="71"/>
      <c r="N107" s="71"/>
      <c r="O107" s="71"/>
      <c r="P107" s="71">
        <v>8.5221818181818172</v>
      </c>
      <c r="Q107" s="71">
        <v>268.9221818181818</v>
      </c>
      <c r="R107" s="71">
        <v>53.78443636363636</v>
      </c>
      <c r="S107" s="71">
        <v>4.0338327272727268</v>
      </c>
      <c r="T107" s="71">
        <v>2.6892218181818182</v>
      </c>
      <c r="U107" s="71">
        <v>0.53784436363636356</v>
      </c>
      <c r="V107" s="71">
        <v>6.723054545454545</v>
      </c>
      <c r="W107" s="71">
        <v>21.513774545454545</v>
      </c>
      <c r="X107" s="71">
        <v>8.0676654545454536</v>
      </c>
      <c r="Y107" s="71">
        <v>1.6135330909090908</v>
      </c>
      <c r="Z107" s="71">
        <v>98.96336290909089</v>
      </c>
      <c r="AA107" s="71">
        <v>22.410181818181815</v>
      </c>
      <c r="AB107" s="71">
        <v>29.877254399999998</v>
      </c>
      <c r="AC107" s="71">
        <v>19.241776528290913</v>
      </c>
      <c r="AD107" s="71">
        <v>71.529212746472723</v>
      </c>
      <c r="AE107" s="71">
        <v>146.376</v>
      </c>
      <c r="AF107" s="71">
        <v>397</v>
      </c>
      <c r="AG107" s="71">
        <v>0</v>
      </c>
      <c r="AH107" s="71">
        <v>0</v>
      </c>
      <c r="AI107" s="71">
        <v>9.84</v>
      </c>
      <c r="AJ107" s="71">
        <v>0</v>
      </c>
      <c r="AK107" s="71">
        <v>4.72</v>
      </c>
      <c r="AL107" s="71">
        <v>0</v>
      </c>
      <c r="AM107" s="71">
        <v>557.93600000000004</v>
      </c>
      <c r="AN107" s="71">
        <v>728.42857565556358</v>
      </c>
      <c r="AO107" s="71">
        <v>1.349539074074074</v>
      </c>
      <c r="AP107" s="71">
        <v>0.10796312592592593</v>
      </c>
      <c r="AQ107" s="71">
        <v>5.3981562962962963E-2</v>
      </c>
      <c r="AR107" s="71">
        <v>0.94122763636363638</v>
      </c>
      <c r="AS107" s="71">
        <v>0.34637177018181831</v>
      </c>
      <c r="AT107" s="71">
        <v>11.563653818181816</v>
      </c>
      <c r="AU107" s="71">
        <v>0.44820363636363636</v>
      </c>
      <c r="AV107" s="71">
        <v>14.81094062405387</v>
      </c>
      <c r="AW107" s="71">
        <v>3.7350303030303027</v>
      </c>
      <c r="AX107" s="71">
        <v>2.2111379393939394</v>
      </c>
      <c r="AY107" s="71">
        <v>5.6025454545454538E-2</v>
      </c>
      <c r="AZ107" s="71">
        <v>0.89640727272727272</v>
      </c>
      <c r="BA107" s="71">
        <v>0.34860282828282824</v>
      </c>
      <c r="BB107" s="71">
        <v>2.6669709976565659</v>
      </c>
      <c r="BC107" s="71">
        <v>9.9141747956363648</v>
      </c>
      <c r="BD107" s="71"/>
      <c r="BE107" s="71">
        <v>0</v>
      </c>
      <c r="BF107" s="71">
        <v>9.9141747956363648</v>
      </c>
      <c r="BG107" s="71">
        <v>30.371766666666673</v>
      </c>
      <c r="BH107" s="71">
        <v>1.9820451626931808</v>
      </c>
      <c r="BI107" s="71">
        <v>0.61315114159891593</v>
      </c>
      <c r="BJ107" s="71">
        <v>260.75073581813524</v>
      </c>
      <c r="BK107" s="71"/>
      <c r="BL107" s="71">
        <v>293.71769878909402</v>
      </c>
      <c r="BM107" s="71">
        <v>1315.7935716825295</v>
      </c>
      <c r="BN107" s="71">
        <f t="shared" si="16"/>
        <v>168.33053012889113</v>
      </c>
      <c r="BO107" s="71">
        <f t="shared" si="11"/>
        <v>118.95357462441643</v>
      </c>
      <c r="BP107" s="72">
        <f t="shared" si="12"/>
        <v>8.6609686609686669</v>
      </c>
      <c r="BQ107" s="72">
        <f t="shared" si="13"/>
        <v>1.8803418803418819</v>
      </c>
      <c r="BR107" s="73">
        <v>3</v>
      </c>
      <c r="BS107" s="72">
        <f t="shared" si="18"/>
        <v>3.4188034188034218</v>
      </c>
      <c r="BT107" s="72">
        <f t="shared" si="19"/>
        <v>12.25</v>
      </c>
      <c r="BU107" s="72">
        <f t="shared" si="20"/>
        <v>13.960113960113972</v>
      </c>
      <c r="BV107" s="71">
        <f t="shared" si="17"/>
        <v>183.68628208673505</v>
      </c>
      <c r="BW107" s="71">
        <f t="shared" si="14"/>
        <v>470.97038684004258</v>
      </c>
      <c r="BX107" s="71">
        <f t="shared" si="15"/>
        <v>1786.763958522572</v>
      </c>
      <c r="BY107" s="71">
        <f t="shared" si="21"/>
        <v>21441.167502270866</v>
      </c>
      <c r="BZ107" s="49">
        <f>VLOOKUP($C107,[1]PARAMETROS!$A:$I,7,0)</f>
        <v>43101</v>
      </c>
      <c r="CA107" s="74"/>
      <c r="CB107" s="74"/>
    </row>
    <row r="108" spans="1:80" s="75" customFormat="1">
      <c r="A108" s="43" t="s">
        <v>564</v>
      </c>
      <c r="B108" s="43" t="s">
        <v>2</v>
      </c>
      <c r="C108" s="43" t="s">
        <v>175</v>
      </c>
      <c r="D108" s="43" t="s">
        <v>565</v>
      </c>
      <c r="E108" s="44" t="s">
        <v>403</v>
      </c>
      <c r="F108" s="44" t="s">
        <v>63</v>
      </c>
      <c r="G108" s="44">
        <v>1</v>
      </c>
      <c r="H108" s="71">
        <v>260.39999999999998</v>
      </c>
      <c r="I108" s="71">
        <v>260.39999999999998</v>
      </c>
      <c r="J108" s="71"/>
      <c r="K108" s="71"/>
      <c r="L108" s="71"/>
      <c r="M108" s="71"/>
      <c r="N108" s="71"/>
      <c r="O108" s="71"/>
      <c r="P108" s="71">
        <v>8.5221818181818172</v>
      </c>
      <c r="Q108" s="71">
        <v>268.9221818181818</v>
      </c>
      <c r="R108" s="71">
        <v>53.78443636363636</v>
      </c>
      <c r="S108" s="71">
        <v>4.0338327272727268</v>
      </c>
      <c r="T108" s="71">
        <v>2.6892218181818182</v>
      </c>
      <c r="U108" s="71">
        <v>0.53784436363636356</v>
      </c>
      <c r="V108" s="71">
        <v>6.723054545454545</v>
      </c>
      <c r="W108" s="71">
        <v>21.513774545454545</v>
      </c>
      <c r="X108" s="71">
        <v>8.0676654545454536</v>
      </c>
      <c r="Y108" s="71">
        <v>1.6135330909090908</v>
      </c>
      <c r="Z108" s="71">
        <v>98.96336290909089</v>
      </c>
      <c r="AA108" s="71">
        <v>22.410181818181815</v>
      </c>
      <c r="AB108" s="71">
        <v>29.877254399999998</v>
      </c>
      <c r="AC108" s="71">
        <v>19.241776528290913</v>
      </c>
      <c r="AD108" s="71">
        <v>71.529212746472723</v>
      </c>
      <c r="AE108" s="71">
        <v>146.376</v>
      </c>
      <c r="AF108" s="71">
        <v>397</v>
      </c>
      <c r="AG108" s="71">
        <v>0</v>
      </c>
      <c r="AH108" s="71">
        <v>0</v>
      </c>
      <c r="AI108" s="71">
        <v>0</v>
      </c>
      <c r="AJ108" s="71">
        <v>0</v>
      </c>
      <c r="AK108" s="71">
        <v>4.72</v>
      </c>
      <c r="AL108" s="71">
        <v>0</v>
      </c>
      <c r="AM108" s="71">
        <v>548.096</v>
      </c>
      <c r="AN108" s="71">
        <v>718.58857565556355</v>
      </c>
      <c r="AO108" s="71">
        <v>1.349539074074074</v>
      </c>
      <c r="AP108" s="71">
        <v>0.10796312592592593</v>
      </c>
      <c r="AQ108" s="71">
        <v>5.3981562962962963E-2</v>
      </c>
      <c r="AR108" s="71">
        <v>0.94122763636363638</v>
      </c>
      <c r="AS108" s="71">
        <v>0.34637177018181831</v>
      </c>
      <c r="AT108" s="71">
        <v>11.563653818181816</v>
      </c>
      <c r="AU108" s="71">
        <v>0.44820363636363636</v>
      </c>
      <c r="AV108" s="71">
        <v>14.81094062405387</v>
      </c>
      <c r="AW108" s="71">
        <v>3.7350303030303027</v>
      </c>
      <c r="AX108" s="71">
        <v>2.2111379393939394</v>
      </c>
      <c r="AY108" s="71">
        <v>5.6025454545454538E-2</v>
      </c>
      <c r="AZ108" s="71">
        <v>0.89640727272727272</v>
      </c>
      <c r="BA108" s="71">
        <v>0.34860282828282824</v>
      </c>
      <c r="BB108" s="71">
        <v>2.6669709976565659</v>
      </c>
      <c r="BC108" s="71">
        <v>9.9141747956363648</v>
      </c>
      <c r="BD108" s="71"/>
      <c r="BE108" s="71">
        <v>0</v>
      </c>
      <c r="BF108" s="71">
        <v>9.9141747956363648</v>
      </c>
      <c r="BG108" s="71">
        <v>30.371766666666673</v>
      </c>
      <c r="BH108" s="71">
        <v>1.9820451626931808</v>
      </c>
      <c r="BI108" s="71">
        <v>0.61315114159891593</v>
      </c>
      <c r="BJ108" s="71">
        <v>260.75073581813524</v>
      </c>
      <c r="BK108" s="71"/>
      <c r="BL108" s="71">
        <v>293.71769878909402</v>
      </c>
      <c r="BM108" s="71">
        <v>1305.9535716825296</v>
      </c>
      <c r="BN108" s="71">
        <f t="shared" si="16"/>
        <v>168.33053012889113</v>
      </c>
      <c r="BO108" s="71">
        <f t="shared" si="11"/>
        <v>118.95357462441643</v>
      </c>
      <c r="BP108" s="72">
        <f t="shared" si="12"/>
        <v>8.8629737609329435</v>
      </c>
      <c r="BQ108" s="72">
        <f t="shared" si="13"/>
        <v>1.9241982507288626</v>
      </c>
      <c r="BR108" s="73">
        <v>5</v>
      </c>
      <c r="BS108" s="72">
        <f t="shared" si="18"/>
        <v>5.8309037900874632</v>
      </c>
      <c r="BT108" s="72">
        <f t="shared" si="19"/>
        <v>14.25</v>
      </c>
      <c r="BU108" s="72">
        <f t="shared" si="20"/>
        <v>16.618075801749271</v>
      </c>
      <c r="BV108" s="71">
        <f t="shared" si="17"/>
        <v>217.02435447785476</v>
      </c>
      <c r="BW108" s="71">
        <f t="shared" si="14"/>
        <v>504.30845923116237</v>
      </c>
      <c r="BX108" s="71">
        <f t="shared" si="15"/>
        <v>1810.2620309136919</v>
      </c>
      <c r="BY108" s="71">
        <f t="shared" si="21"/>
        <v>21723.144370964303</v>
      </c>
      <c r="BZ108" s="49">
        <f>VLOOKUP($C108,[1]PARAMETROS!$A:$I,7,0)</f>
        <v>43101</v>
      </c>
      <c r="CA108" s="74"/>
      <c r="CB108" s="74"/>
    </row>
    <row r="109" spans="1:80" s="75" customFormat="1">
      <c r="A109" s="43" t="s">
        <v>278</v>
      </c>
      <c r="B109" s="43" t="s">
        <v>2</v>
      </c>
      <c r="C109" s="43" t="s">
        <v>175</v>
      </c>
      <c r="D109" s="43" t="s">
        <v>566</v>
      </c>
      <c r="E109" s="44" t="s">
        <v>403</v>
      </c>
      <c r="F109" s="44" t="s">
        <v>63</v>
      </c>
      <c r="G109" s="44">
        <v>1</v>
      </c>
      <c r="H109" s="71">
        <v>260.39999999999998</v>
      </c>
      <c r="I109" s="71">
        <v>260.39999999999998</v>
      </c>
      <c r="J109" s="71"/>
      <c r="K109" s="71"/>
      <c r="L109" s="71"/>
      <c r="M109" s="71"/>
      <c r="N109" s="71"/>
      <c r="O109" s="71"/>
      <c r="P109" s="71">
        <v>8.5221818181818172</v>
      </c>
      <c r="Q109" s="71">
        <v>268.9221818181818</v>
      </c>
      <c r="R109" s="71">
        <v>53.78443636363636</v>
      </c>
      <c r="S109" s="71">
        <v>4.0338327272727268</v>
      </c>
      <c r="T109" s="71">
        <v>2.6892218181818182</v>
      </c>
      <c r="U109" s="71">
        <v>0.53784436363636356</v>
      </c>
      <c r="V109" s="71">
        <v>6.723054545454545</v>
      </c>
      <c r="W109" s="71">
        <v>21.513774545454545</v>
      </c>
      <c r="X109" s="71">
        <v>8.0676654545454536</v>
      </c>
      <c r="Y109" s="71">
        <v>1.6135330909090908</v>
      </c>
      <c r="Z109" s="71">
        <v>98.96336290909089</v>
      </c>
      <c r="AA109" s="71">
        <v>22.410181818181815</v>
      </c>
      <c r="AB109" s="71">
        <v>29.877254399999998</v>
      </c>
      <c r="AC109" s="71">
        <v>19.241776528290913</v>
      </c>
      <c r="AD109" s="71">
        <v>71.529212746472723</v>
      </c>
      <c r="AE109" s="71">
        <v>146.376</v>
      </c>
      <c r="AF109" s="71">
        <v>397</v>
      </c>
      <c r="AG109" s="71">
        <v>0</v>
      </c>
      <c r="AH109" s="71">
        <v>0</v>
      </c>
      <c r="AI109" s="71">
        <v>0</v>
      </c>
      <c r="AJ109" s="71">
        <v>0</v>
      </c>
      <c r="AK109" s="71">
        <v>4.72</v>
      </c>
      <c r="AL109" s="71">
        <v>0</v>
      </c>
      <c r="AM109" s="71">
        <v>548.096</v>
      </c>
      <c r="AN109" s="71">
        <v>718.58857565556355</v>
      </c>
      <c r="AO109" s="71">
        <v>1.349539074074074</v>
      </c>
      <c r="AP109" s="71">
        <v>0.10796312592592593</v>
      </c>
      <c r="AQ109" s="71">
        <v>5.3981562962962963E-2</v>
      </c>
      <c r="AR109" s="71">
        <v>0.94122763636363638</v>
      </c>
      <c r="AS109" s="71">
        <v>0.34637177018181831</v>
      </c>
      <c r="AT109" s="71">
        <v>11.563653818181816</v>
      </c>
      <c r="AU109" s="71">
        <v>0.44820363636363636</v>
      </c>
      <c r="AV109" s="71">
        <v>14.81094062405387</v>
      </c>
      <c r="AW109" s="71">
        <v>3.7350303030303027</v>
      </c>
      <c r="AX109" s="71">
        <v>2.2111379393939394</v>
      </c>
      <c r="AY109" s="71">
        <v>5.6025454545454538E-2</v>
      </c>
      <c r="AZ109" s="71">
        <v>0.89640727272727272</v>
      </c>
      <c r="BA109" s="71">
        <v>0.34860282828282824</v>
      </c>
      <c r="BB109" s="71">
        <v>2.6669709976565659</v>
      </c>
      <c r="BC109" s="71">
        <v>9.9141747956363648</v>
      </c>
      <c r="BD109" s="71"/>
      <c r="BE109" s="71">
        <v>0</v>
      </c>
      <c r="BF109" s="71">
        <v>9.9141747956363648</v>
      </c>
      <c r="BG109" s="71">
        <v>30.371766666666673</v>
      </c>
      <c r="BH109" s="71">
        <v>1.9820451626931808</v>
      </c>
      <c r="BI109" s="71">
        <v>0.61315114159891593</v>
      </c>
      <c r="BJ109" s="71">
        <v>260.75073581813524</v>
      </c>
      <c r="BK109" s="71"/>
      <c r="BL109" s="71">
        <v>293.71769878909402</v>
      </c>
      <c r="BM109" s="71">
        <v>1305.9535716825296</v>
      </c>
      <c r="BN109" s="71">
        <f t="shared" si="16"/>
        <v>168.33053012889113</v>
      </c>
      <c r="BO109" s="71">
        <f t="shared" si="11"/>
        <v>118.95357462441643</v>
      </c>
      <c r="BP109" s="72">
        <f t="shared" si="12"/>
        <v>8.6609686609686669</v>
      </c>
      <c r="BQ109" s="72">
        <f t="shared" si="13"/>
        <v>1.8803418803418819</v>
      </c>
      <c r="BR109" s="73">
        <v>3</v>
      </c>
      <c r="BS109" s="72">
        <f t="shared" si="18"/>
        <v>3.4188034188034218</v>
      </c>
      <c r="BT109" s="72">
        <f t="shared" si="19"/>
        <v>12.25</v>
      </c>
      <c r="BU109" s="72">
        <f t="shared" si="20"/>
        <v>13.960113960113972</v>
      </c>
      <c r="BV109" s="71">
        <f t="shared" si="17"/>
        <v>182.31260687305985</v>
      </c>
      <c r="BW109" s="71">
        <f t="shared" si="14"/>
        <v>469.59671162636744</v>
      </c>
      <c r="BX109" s="71">
        <f t="shared" si="15"/>
        <v>1775.5502833088972</v>
      </c>
      <c r="BY109" s="71">
        <f t="shared" si="21"/>
        <v>21306.603399706764</v>
      </c>
      <c r="BZ109" s="49">
        <f>VLOOKUP($C109,[1]PARAMETROS!$A:$I,7,0)</f>
        <v>43101</v>
      </c>
      <c r="CA109" s="74"/>
      <c r="CB109" s="74"/>
    </row>
    <row r="110" spans="1:80" s="75" customFormat="1">
      <c r="A110" s="43" t="s">
        <v>280</v>
      </c>
      <c r="B110" s="43" t="s">
        <v>2</v>
      </c>
      <c r="C110" s="43" t="s">
        <v>271</v>
      </c>
      <c r="D110" s="43" t="s">
        <v>567</v>
      </c>
      <c r="E110" s="44" t="s">
        <v>403</v>
      </c>
      <c r="F110" s="44" t="s">
        <v>63</v>
      </c>
      <c r="G110" s="44">
        <v>1</v>
      </c>
      <c r="H110" s="71">
        <v>260.39999999999998</v>
      </c>
      <c r="I110" s="71">
        <v>260.39999999999998</v>
      </c>
      <c r="J110" s="71"/>
      <c r="K110" s="71"/>
      <c r="L110" s="71"/>
      <c r="M110" s="71"/>
      <c r="N110" s="71"/>
      <c r="O110" s="71"/>
      <c r="P110" s="71">
        <v>8.5221818181818172</v>
      </c>
      <c r="Q110" s="71">
        <v>268.9221818181818</v>
      </c>
      <c r="R110" s="71">
        <v>53.78443636363636</v>
      </c>
      <c r="S110" s="71">
        <v>4.0338327272727268</v>
      </c>
      <c r="T110" s="71">
        <v>2.6892218181818182</v>
      </c>
      <c r="U110" s="71">
        <v>0.53784436363636356</v>
      </c>
      <c r="V110" s="71">
        <v>6.723054545454545</v>
      </c>
      <c r="W110" s="71">
        <v>21.513774545454545</v>
      </c>
      <c r="X110" s="71">
        <v>8.0676654545454536</v>
      </c>
      <c r="Y110" s="71">
        <v>1.6135330909090908</v>
      </c>
      <c r="Z110" s="71">
        <v>98.96336290909089</v>
      </c>
      <c r="AA110" s="71">
        <v>22.410181818181815</v>
      </c>
      <c r="AB110" s="71">
        <v>29.877254399999998</v>
      </c>
      <c r="AC110" s="71">
        <v>19.241776528290913</v>
      </c>
      <c r="AD110" s="71">
        <v>71.529212746472723</v>
      </c>
      <c r="AE110" s="71">
        <v>146.376</v>
      </c>
      <c r="AF110" s="71">
        <v>397</v>
      </c>
      <c r="AG110" s="71">
        <v>0</v>
      </c>
      <c r="AH110" s="71">
        <v>0</v>
      </c>
      <c r="AI110" s="71">
        <v>0</v>
      </c>
      <c r="AJ110" s="71">
        <v>0</v>
      </c>
      <c r="AK110" s="71">
        <v>4.72</v>
      </c>
      <c r="AL110" s="71">
        <v>0</v>
      </c>
      <c r="AM110" s="71">
        <v>548.096</v>
      </c>
      <c r="AN110" s="71">
        <v>718.58857565556355</v>
      </c>
      <c r="AO110" s="71">
        <v>1.349539074074074</v>
      </c>
      <c r="AP110" s="71">
        <v>0.10796312592592593</v>
      </c>
      <c r="AQ110" s="71">
        <v>5.3981562962962963E-2</v>
      </c>
      <c r="AR110" s="71">
        <v>0.94122763636363638</v>
      </c>
      <c r="AS110" s="71">
        <v>0.34637177018181831</v>
      </c>
      <c r="AT110" s="71">
        <v>11.563653818181816</v>
      </c>
      <c r="AU110" s="71">
        <v>0.44820363636363636</v>
      </c>
      <c r="AV110" s="71">
        <v>14.81094062405387</v>
      </c>
      <c r="AW110" s="71">
        <v>3.7350303030303027</v>
      </c>
      <c r="AX110" s="71">
        <v>2.2111379393939394</v>
      </c>
      <c r="AY110" s="71">
        <v>5.6025454545454538E-2</v>
      </c>
      <c r="AZ110" s="71">
        <v>0.89640727272727272</v>
      </c>
      <c r="BA110" s="71">
        <v>0.34860282828282824</v>
      </c>
      <c r="BB110" s="71">
        <v>2.6669709976565659</v>
      </c>
      <c r="BC110" s="71">
        <v>9.9141747956363648</v>
      </c>
      <c r="BD110" s="71"/>
      <c r="BE110" s="71">
        <v>0</v>
      </c>
      <c r="BF110" s="71">
        <v>9.9141747956363648</v>
      </c>
      <c r="BG110" s="71">
        <v>30.371766666666673</v>
      </c>
      <c r="BH110" s="71">
        <v>1.9820451626931808</v>
      </c>
      <c r="BI110" s="71">
        <v>0.61315114159891593</v>
      </c>
      <c r="BJ110" s="71">
        <v>260.75073581813524</v>
      </c>
      <c r="BK110" s="71"/>
      <c r="BL110" s="71">
        <v>293.71769878909402</v>
      </c>
      <c r="BM110" s="71">
        <v>1305.9535716825296</v>
      </c>
      <c r="BN110" s="71">
        <f t="shared" si="16"/>
        <v>168.33053012889113</v>
      </c>
      <c r="BO110" s="71">
        <f t="shared" si="11"/>
        <v>118.95357462441643</v>
      </c>
      <c r="BP110" s="72">
        <f t="shared" si="12"/>
        <v>8.6609686609686669</v>
      </c>
      <c r="BQ110" s="72">
        <f t="shared" si="13"/>
        <v>1.8803418803418819</v>
      </c>
      <c r="BR110" s="73">
        <v>3</v>
      </c>
      <c r="BS110" s="72">
        <f t="shared" si="18"/>
        <v>3.4188034188034218</v>
      </c>
      <c r="BT110" s="72">
        <f t="shared" si="19"/>
        <v>12.25</v>
      </c>
      <c r="BU110" s="72">
        <f t="shared" si="20"/>
        <v>13.960113960113972</v>
      </c>
      <c r="BV110" s="71">
        <f t="shared" si="17"/>
        <v>182.31260687305985</v>
      </c>
      <c r="BW110" s="71">
        <f t="shared" si="14"/>
        <v>469.59671162636744</v>
      </c>
      <c r="BX110" s="71">
        <f t="shared" si="15"/>
        <v>1775.5502833088972</v>
      </c>
      <c r="BY110" s="71">
        <f t="shared" si="21"/>
        <v>21306.603399706764</v>
      </c>
      <c r="BZ110" s="49">
        <f>VLOOKUP($C110,[1]PARAMETROS!$A:$I,7,0)</f>
        <v>43101</v>
      </c>
      <c r="CA110" s="74"/>
      <c r="CB110" s="74"/>
    </row>
    <row r="111" spans="1:80" s="75" customFormat="1">
      <c r="A111" s="43" t="s">
        <v>568</v>
      </c>
      <c r="B111" s="43" t="s">
        <v>1</v>
      </c>
      <c r="C111" s="43" t="s">
        <v>74</v>
      </c>
      <c r="D111" s="43" t="s">
        <v>569</v>
      </c>
      <c r="E111" s="44" t="s">
        <v>403</v>
      </c>
      <c r="F111" s="44" t="s">
        <v>63</v>
      </c>
      <c r="G111" s="44">
        <v>1</v>
      </c>
      <c r="H111" s="71">
        <v>520.79999999999995</v>
      </c>
      <c r="I111" s="71">
        <v>520.79999999999995</v>
      </c>
      <c r="J111" s="71"/>
      <c r="K111" s="71"/>
      <c r="L111" s="71"/>
      <c r="M111" s="71"/>
      <c r="N111" s="71"/>
      <c r="O111" s="71"/>
      <c r="P111" s="71">
        <v>17.044363636363634</v>
      </c>
      <c r="Q111" s="71">
        <v>537.8443636363636</v>
      </c>
      <c r="R111" s="71">
        <v>107.56887272727272</v>
      </c>
      <c r="S111" s="71">
        <v>8.0676654545454536</v>
      </c>
      <c r="T111" s="71">
        <v>5.3784436363636363</v>
      </c>
      <c r="U111" s="71">
        <v>1.0756887272727271</v>
      </c>
      <c r="V111" s="71">
        <v>13.44610909090909</v>
      </c>
      <c r="W111" s="71">
        <v>43.027549090909091</v>
      </c>
      <c r="X111" s="71">
        <v>16.135330909090907</v>
      </c>
      <c r="Y111" s="71">
        <v>3.2270661818181816</v>
      </c>
      <c r="Z111" s="71">
        <v>197.92672581818178</v>
      </c>
      <c r="AA111" s="71">
        <v>44.820363636363631</v>
      </c>
      <c r="AB111" s="71">
        <v>59.754508799999996</v>
      </c>
      <c r="AC111" s="71">
        <v>38.483553056581826</v>
      </c>
      <c r="AD111" s="71">
        <v>143.05842549294545</v>
      </c>
      <c r="AE111" s="71">
        <v>130.75200000000001</v>
      </c>
      <c r="AF111" s="71">
        <v>0</v>
      </c>
      <c r="AG111" s="71">
        <v>264.83999999999997</v>
      </c>
      <c r="AH111" s="71">
        <v>27.01</v>
      </c>
      <c r="AI111" s="71">
        <v>0</v>
      </c>
      <c r="AJ111" s="71">
        <v>0</v>
      </c>
      <c r="AK111" s="71">
        <v>4.72</v>
      </c>
      <c r="AL111" s="71">
        <v>0</v>
      </c>
      <c r="AM111" s="71">
        <v>427.322</v>
      </c>
      <c r="AN111" s="71">
        <v>768.30715131112731</v>
      </c>
      <c r="AO111" s="71">
        <v>2.6990781481481481</v>
      </c>
      <c r="AP111" s="71">
        <v>0.21592625185185185</v>
      </c>
      <c r="AQ111" s="71">
        <v>0.10796312592592593</v>
      </c>
      <c r="AR111" s="71">
        <v>1.8824552727272728</v>
      </c>
      <c r="AS111" s="71">
        <v>0.69274354036363661</v>
      </c>
      <c r="AT111" s="71">
        <v>23.127307636363632</v>
      </c>
      <c r="AU111" s="71">
        <v>0.89640727272727272</v>
      </c>
      <c r="AV111" s="71">
        <v>29.621881248107741</v>
      </c>
      <c r="AW111" s="71">
        <v>7.4700606060606054</v>
      </c>
      <c r="AX111" s="71">
        <v>4.4222758787878789</v>
      </c>
      <c r="AY111" s="71">
        <v>0.11205090909090908</v>
      </c>
      <c r="AZ111" s="71">
        <v>1.7928145454545454</v>
      </c>
      <c r="BA111" s="71">
        <v>0.69720565656565647</v>
      </c>
      <c r="BB111" s="71">
        <v>5.3339419953131317</v>
      </c>
      <c r="BC111" s="71">
        <v>19.82834959127273</v>
      </c>
      <c r="BD111" s="71"/>
      <c r="BE111" s="71">
        <v>0</v>
      </c>
      <c r="BF111" s="71">
        <v>19.82834959127273</v>
      </c>
      <c r="BG111" s="71">
        <v>30.371766666666673</v>
      </c>
      <c r="BH111" s="71">
        <v>3.9640903253863615</v>
      </c>
      <c r="BI111" s="71">
        <v>1.2263022831978319</v>
      </c>
      <c r="BJ111" s="71">
        <v>521.50147163627059</v>
      </c>
      <c r="BK111" s="71"/>
      <c r="BL111" s="71">
        <v>557.0636309115215</v>
      </c>
      <c r="BM111" s="71">
        <v>1912.6653766983927</v>
      </c>
      <c r="BN111" s="71">
        <f t="shared" si="16"/>
        <v>168.33053012889113</v>
      </c>
      <c r="BO111" s="71">
        <f t="shared" si="11"/>
        <v>118.95357462441643</v>
      </c>
      <c r="BP111" s="72">
        <f t="shared" si="12"/>
        <v>8.6609686609686669</v>
      </c>
      <c r="BQ111" s="72">
        <f t="shared" si="13"/>
        <v>1.8803418803418819</v>
      </c>
      <c r="BR111" s="73">
        <v>3</v>
      </c>
      <c r="BS111" s="72">
        <f t="shared" si="18"/>
        <v>3.4188034188034218</v>
      </c>
      <c r="BT111" s="72">
        <f t="shared" si="19"/>
        <v>12.25</v>
      </c>
      <c r="BU111" s="72">
        <f t="shared" si="20"/>
        <v>13.960113960113972</v>
      </c>
      <c r="BV111" s="71">
        <f t="shared" si="17"/>
        <v>267.01026626273881</v>
      </c>
      <c r="BW111" s="71">
        <f t="shared" si="14"/>
        <v>554.2943710160464</v>
      </c>
      <c r="BX111" s="71">
        <f t="shared" si="15"/>
        <v>2466.9597477144389</v>
      </c>
      <c r="BY111" s="71">
        <f t="shared" si="21"/>
        <v>29603.516972573267</v>
      </c>
      <c r="BZ111" s="49">
        <f>VLOOKUP($C111,[1]PARAMETROS!$A:$I,7,0)</f>
        <v>43101</v>
      </c>
      <c r="CA111" s="74"/>
      <c r="CB111" s="74"/>
    </row>
    <row r="112" spans="1:80" s="75" customFormat="1">
      <c r="A112" s="43" t="s">
        <v>282</v>
      </c>
      <c r="B112" s="43" t="s">
        <v>0</v>
      </c>
      <c r="C112" s="43" t="s">
        <v>282</v>
      </c>
      <c r="D112" s="43" t="s">
        <v>570</v>
      </c>
      <c r="E112" s="44" t="s">
        <v>403</v>
      </c>
      <c r="F112" s="44" t="s">
        <v>63</v>
      </c>
      <c r="G112" s="44">
        <v>5</v>
      </c>
      <c r="H112" s="71">
        <v>1076.08</v>
      </c>
      <c r="I112" s="71">
        <v>5380.4</v>
      </c>
      <c r="J112" s="71"/>
      <c r="K112" s="71"/>
      <c r="L112" s="71"/>
      <c r="M112" s="71"/>
      <c r="N112" s="71"/>
      <c r="O112" s="71"/>
      <c r="P112" s="71">
        <v>176.08581818181818</v>
      </c>
      <c r="Q112" s="71">
        <v>5556.4858181818181</v>
      </c>
      <c r="R112" s="71">
        <v>1111.2971636363636</v>
      </c>
      <c r="S112" s="71">
        <v>83.347287272727272</v>
      </c>
      <c r="T112" s="71">
        <v>55.564858181818181</v>
      </c>
      <c r="U112" s="71">
        <v>11.112971636363637</v>
      </c>
      <c r="V112" s="71">
        <v>138.91214545454545</v>
      </c>
      <c r="W112" s="71">
        <v>444.51886545454545</v>
      </c>
      <c r="X112" s="71">
        <v>166.69457454545454</v>
      </c>
      <c r="Y112" s="71">
        <v>33.33891490909091</v>
      </c>
      <c r="Z112" s="71">
        <v>2044.786781090909</v>
      </c>
      <c r="AA112" s="71">
        <v>463.04048484848482</v>
      </c>
      <c r="AB112" s="71">
        <v>617.32557440000005</v>
      </c>
      <c r="AC112" s="71">
        <v>397.57470980344254</v>
      </c>
      <c r="AD112" s="71">
        <v>1477.9407690519274</v>
      </c>
      <c r="AE112" s="71">
        <v>487.17600000000004</v>
      </c>
      <c r="AF112" s="71">
        <v>1985</v>
      </c>
      <c r="AG112" s="71">
        <v>0</v>
      </c>
      <c r="AH112" s="71">
        <v>163.1</v>
      </c>
      <c r="AI112" s="71">
        <v>0</v>
      </c>
      <c r="AJ112" s="71">
        <v>0</v>
      </c>
      <c r="AK112" s="71">
        <v>23.599999999999998</v>
      </c>
      <c r="AL112" s="71">
        <v>0</v>
      </c>
      <c r="AM112" s="71">
        <v>2658.8759999999997</v>
      </c>
      <c r="AN112" s="71">
        <v>6181.6035501428369</v>
      </c>
      <c r="AO112" s="71">
        <v>27.884255123456793</v>
      </c>
      <c r="AP112" s="71">
        <v>2.2307404098765433</v>
      </c>
      <c r="AQ112" s="71">
        <v>1.1153702049382717</v>
      </c>
      <c r="AR112" s="71">
        <v>19.447700363636365</v>
      </c>
      <c r="AS112" s="71">
        <v>7.156753733818185</v>
      </c>
      <c r="AT112" s="71">
        <v>238.92889018181816</v>
      </c>
      <c r="AU112" s="71">
        <v>9.260809696969698</v>
      </c>
      <c r="AV112" s="71">
        <v>306.02451971451404</v>
      </c>
      <c r="AW112" s="71">
        <v>77.173414141414142</v>
      </c>
      <c r="AX112" s="71">
        <v>45.686661171717176</v>
      </c>
      <c r="AY112" s="71">
        <v>1.157601212121212</v>
      </c>
      <c r="AZ112" s="71">
        <v>18.521619393939396</v>
      </c>
      <c r="BA112" s="71">
        <v>7.2028519865319867</v>
      </c>
      <c r="BB112" s="71">
        <v>55.105110429306407</v>
      </c>
      <c r="BC112" s="71">
        <v>204.84725833503029</v>
      </c>
      <c r="BD112" s="71"/>
      <c r="BE112" s="71">
        <v>0</v>
      </c>
      <c r="BF112" s="71">
        <v>204.84725833503029</v>
      </c>
      <c r="BG112" s="71">
        <v>277.42599999999999</v>
      </c>
      <c r="BH112" s="71">
        <v>39.640903253863613</v>
      </c>
      <c r="BI112" s="71">
        <v>12.263022831978317</v>
      </c>
      <c r="BJ112" s="71">
        <v>5215.0147163627062</v>
      </c>
      <c r="BK112" s="71"/>
      <c r="BL112" s="71">
        <v>5544.3446424485483</v>
      </c>
      <c r="BM112" s="71">
        <v>17793.305788822749</v>
      </c>
      <c r="BN112" s="71">
        <f t="shared" si="16"/>
        <v>841.65265064445566</v>
      </c>
      <c r="BO112" s="71">
        <f t="shared" si="11"/>
        <v>594.76787312208216</v>
      </c>
      <c r="BP112" s="72">
        <f t="shared" si="12"/>
        <v>8.6609686609686669</v>
      </c>
      <c r="BQ112" s="72">
        <f t="shared" si="13"/>
        <v>1.8803418803418819</v>
      </c>
      <c r="BR112" s="73">
        <v>3</v>
      </c>
      <c r="BS112" s="72">
        <f t="shared" si="18"/>
        <v>3.4188034188034218</v>
      </c>
      <c r="BT112" s="72">
        <f t="shared" si="19"/>
        <v>12.25</v>
      </c>
      <c r="BU112" s="72">
        <f t="shared" si="20"/>
        <v>13.960113960113972</v>
      </c>
      <c r="BV112" s="71">
        <f t="shared" si="17"/>
        <v>2483.9657653912122</v>
      </c>
      <c r="BW112" s="71">
        <f t="shared" si="14"/>
        <v>3920.3862891577501</v>
      </c>
      <c r="BX112" s="71">
        <f t="shared" si="15"/>
        <v>21713.6920779805</v>
      </c>
      <c r="BY112" s="71">
        <f t="shared" si="21"/>
        <v>260564.30493576601</v>
      </c>
      <c r="BZ112" s="49">
        <f>VLOOKUP($C112,[1]PARAMETROS!$A:$I,7,0)</f>
        <v>43101</v>
      </c>
      <c r="CA112" s="74"/>
      <c r="CB112" s="74"/>
    </row>
    <row r="113" spans="1:80" s="75" customFormat="1">
      <c r="A113" s="43" t="s">
        <v>571</v>
      </c>
      <c r="B113" s="43" t="s">
        <v>1</v>
      </c>
      <c r="C113" s="43" t="s">
        <v>373</v>
      </c>
      <c r="D113" s="43" t="s">
        <v>572</v>
      </c>
      <c r="E113" s="44" t="s">
        <v>403</v>
      </c>
      <c r="F113" s="44" t="s">
        <v>63</v>
      </c>
      <c r="G113" s="44">
        <v>1</v>
      </c>
      <c r="H113" s="71">
        <v>520.79999999999995</v>
      </c>
      <c r="I113" s="71">
        <v>520.79999999999995</v>
      </c>
      <c r="J113" s="71"/>
      <c r="K113" s="71"/>
      <c r="L113" s="71"/>
      <c r="M113" s="71"/>
      <c r="N113" s="71"/>
      <c r="O113" s="71"/>
      <c r="P113" s="71">
        <v>17.044363636363634</v>
      </c>
      <c r="Q113" s="71">
        <v>537.8443636363636</v>
      </c>
      <c r="R113" s="71">
        <v>107.56887272727272</v>
      </c>
      <c r="S113" s="71">
        <v>8.0676654545454536</v>
      </c>
      <c r="T113" s="71">
        <v>5.3784436363636363</v>
      </c>
      <c r="U113" s="71">
        <v>1.0756887272727271</v>
      </c>
      <c r="V113" s="71">
        <v>13.44610909090909</v>
      </c>
      <c r="W113" s="71">
        <v>43.027549090909091</v>
      </c>
      <c r="X113" s="71">
        <v>16.135330909090907</v>
      </c>
      <c r="Y113" s="71">
        <v>3.2270661818181816</v>
      </c>
      <c r="Z113" s="71">
        <v>197.92672581818178</v>
      </c>
      <c r="AA113" s="71">
        <v>44.820363636363631</v>
      </c>
      <c r="AB113" s="71">
        <v>59.754508799999996</v>
      </c>
      <c r="AC113" s="71">
        <v>38.483553056581826</v>
      </c>
      <c r="AD113" s="71">
        <v>143.05842549294545</v>
      </c>
      <c r="AE113" s="71">
        <v>130.75200000000001</v>
      </c>
      <c r="AF113" s="71">
        <v>397</v>
      </c>
      <c r="AG113" s="71">
        <v>0</v>
      </c>
      <c r="AH113" s="71">
        <v>35.89</v>
      </c>
      <c r="AI113" s="71">
        <v>0</v>
      </c>
      <c r="AJ113" s="71">
        <v>0</v>
      </c>
      <c r="AK113" s="71">
        <v>4.72</v>
      </c>
      <c r="AL113" s="71">
        <v>0</v>
      </c>
      <c r="AM113" s="71">
        <v>568.36199999999997</v>
      </c>
      <c r="AN113" s="71">
        <v>909.34715131112728</v>
      </c>
      <c r="AO113" s="71">
        <v>2.6990781481481481</v>
      </c>
      <c r="AP113" s="71">
        <v>0.21592625185185185</v>
      </c>
      <c r="AQ113" s="71">
        <v>0.10796312592592593</v>
      </c>
      <c r="AR113" s="71">
        <v>1.8824552727272728</v>
      </c>
      <c r="AS113" s="71">
        <v>0.69274354036363661</v>
      </c>
      <c r="AT113" s="71">
        <v>23.127307636363632</v>
      </c>
      <c r="AU113" s="71">
        <v>0.89640727272727272</v>
      </c>
      <c r="AV113" s="71">
        <v>29.621881248107741</v>
      </c>
      <c r="AW113" s="71">
        <v>7.4700606060606054</v>
      </c>
      <c r="AX113" s="71">
        <v>4.4222758787878789</v>
      </c>
      <c r="AY113" s="71">
        <v>0.11205090909090908</v>
      </c>
      <c r="AZ113" s="71">
        <v>1.7928145454545454</v>
      </c>
      <c r="BA113" s="71">
        <v>0.69720565656565647</v>
      </c>
      <c r="BB113" s="71">
        <v>5.3339419953131317</v>
      </c>
      <c r="BC113" s="71">
        <v>19.82834959127273</v>
      </c>
      <c r="BD113" s="71"/>
      <c r="BE113" s="71">
        <v>0</v>
      </c>
      <c r="BF113" s="71">
        <v>19.82834959127273</v>
      </c>
      <c r="BG113" s="71">
        <v>30.371766666666673</v>
      </c>
      <c r="BH113" s="71">
        <v>3.9640903253863615</v>
      </c>
      <c r="BI113" s="71">
        <v>1.2263022831978319</v>
      </c>
      <c r="BJ113" s="71">
        <v>521.50147163627059</v>
      </c>
      <c r="BK113" s="71"/>
      <c r="BL113" s="71">
        <v>557.0636309115215</v>
      </c>
      <c r="BM113" s="71">
        <v>2053.7053766983927</v>
      </c>
      <c r="BN113" s="71">
        <f t="shared" si="16"/>
        <v>168.33053012889113</v>
      </c>
      <c r="BO113" s="71">
        <f t="shared" si="11"/>
        <v>118.95357462441643</v>
      </c>
      <c r="BP113" s="72">
        <f t="shared" si="12"/>
        <v>8.6609686609686669</v>
      </c>
      <c r="BQ113" s="72">
        <f t="shared" si="13"/>
        <v>1.8803418803418819</v>
      </c>
      <c r="BR113" s="73">
        <v>3</v>
      </c>
      <c r="BS113" s="72">
        <f t="shared" si="18"/>
        <v>3.4188034188034218</v>
      </c>
      <c r="BT113" s="72">
        <f t="shared" si="19"/>
        <v>12.25</v>
      </c>
      <c r="BU113" s="72">
        <f t="shared" si="20"/>
        <v>13.960113960113972</v>
      </c>
      <c r="BV113" s="71">
        <f t="shared" si="17"/>
        <v>286.69961099208354</v>
      </c>
      <c r="BW113" s="71">
        <f t="shared" si="14"/>
        <v>573.98371574539112</v>
      </c>
      <c r="BX113" s="71">
        <f t="shared" si="15"/>
        <v>2627.6890924437839</v>
      </c>
      <c r="BY113" s="71">
        <f t="shared" si="21"/>
        <v>31532.269109325407</v>
      </c>
      <c r="BZ113" s="49">
        <f>VLOOKUP($C113,[1]PARAMETROS!$A:$I,7,0)</f>
        <v>43101</v>
      </c>
      <c r="CA113" s="74"/>
      <c r="CB113" s="74"/>
    </row>
    <row r="114" spans="1:80" s="75" customFormat="1">
      <c r="A114" s="43" t="s">
        <v>288</v>
      </c>
      <c r="B114" s="43" t="s">
        <v>0</v>
      </c>
      <c r="C114" s="43" t="s">
        <v>161</v>
      </c>
      <c r="D114" s="43" t="s">
        <v>573</v>
      </c>
      <c r="E114" s="44" t="s">
        <v>403</v>
      </c>
      <c r="F114" s="44" t="s">
        <v>63</v>
      </c>
      <c r="G114" s="44">
        <v>2</v>
      </c>
      <c r="H114" s="71">
        <v>1076.08</v>
      </c>
      <c r="I114" s="71">
        <v>2152.16</v>
      </c>
      <c r="J114" s="71"/>
      <c r="K114" s="71"/>
      <c r="L114" s="71"/>
      <c r="M114" s="71"/>
      <c r="N114" s="71"/>
      <c r="O114" s="71"/>
      <c r="P114" s="71">
        <v>70.434327272727273</v>
      </c>
      <c r="Q114" s="71">
        <v>2222.5943272727272</v>
      </c>
      <c r="R114" s="71">
        <v>444.51886545454545</v>
      </c>
      <c r="S114" s="71">
        <v>33.33891490909091</v>
      </c>
      <c r="T114" s="71">
        <v>22.225943272727275</v>
      </c>
      <c r="U114" s="71">
        <v>4.4451886545454542</v>
      </c>
      <c r="V114" s="71">
        <v>55.564858181818181</v>
      </c>
      <c r="W114" s="71">
        <v>177.8075461818182</v>
      </c>
      <c r="X114" s="71">
        <v>66.67782981818182</v>
      </c>
      <c r="Y114" s="71">
        <v>13.335565963636364</v>
      </c>
      <c r="Z114" s="71">
        <v>817.91471243636374</v>
      </c>
      <c r="AA114" s="71">
        <v>185.21619393939392</v>
      </c>
      <c r="AB114" s="71">
        <v>246.93022976</v>
      </c>
      <c r="AC114" s="71">
        <v>159.02988392137701</v>
      </c>
      <c r="AD114" s="71">
        <v>591.17630762077101</v>
      </c>
      <c r="AE114" s="71">
        <v>194.87040000000002</v>
      </c>
      <c r="AF114" s="71">
        <v>794</v>
      </c>
      <c r="AG114" s="71">
        <v>0</v>
      </c>
      <c r="AH114" s="71">
        <v>97.16</v>
      </c>
      <c r="AI114" s="71">
        <v>0</v>
      </c>
      <c r="AJ114" s="71">
        <v>0</v>
      </c>
      <c r="AK114" s="71">
        <v>9.44</v>
      </c>
      <c r="AL114" s="71">
        <v>0</v>
      </c>
      <c r="AM114" s="71">
        <v>1095.4704000000002</v>
      </c>
      <c r="AN114" s="71">
        <v>2504.5614200571349</v>
      </c>
      <c r="AO114" s="71">
        <v>11.153702049382717</v>
      </c>
      <c r="AP114" s="71">
        <v>0.89229616395061728</v>
      </c>
      <c r="AQ114" s="71">
        <v>0.44614808197530864</v>
      </c>
      <c r="AR114" s="71">
        <v>7.7790801454545466</v>
      </c>
      <c r="AS114" s="71">
        <v>2.8627014935272737</v>
      </c>
      <c r="AT114" s="71">
        <v>95.571556072727262</v>
      </c>
      <c r="AU114" s="71">
        <v>3.7043238787878789</v>
      </c>
      <c r="AV114" s="71">
        <v>122.40980788580561</v>
      </c>
      <c r="AW114" s="71">
        <v>30.869365656565655</v>
      </c>
      <c r="AX114" s="71">
        <v>18.274664468686868</v>
      </c>
      <c r="AY114" s="71">
        <v>0.46304048484848481</v>
      </c>
      <c r="AZ114" s="71">
        <v>7.4086477575757579</v>
      </c>
      <c r="BA114" s="71">
        <v>2.8811407946127945</v>
      </c>
      <c r="BB114" s="71">
        <v>22.042044171722562</v>
      </c>
      <c r="BC114" s="71">
        <v>81.938903334012124</v>
      </c>
      <c r="BD114" s="71"/>
      <c r="BE114" s="71">
        <v>0</v>
      </c>
      <c r="BF114" s="71">
        <v>81.938903334012124</v>
      </c>
      <c r="BG114" s="71">
        <v>110.9704</v>
      </c>
      <c r="BH114" s="71">
        <v>15.856361301545446</v>
      </c>
      <c r="BI114" s="71">
        <v>4.9052091327913265</v>
      </c>
      <c r="BJ114" s="71">
        <v>2086.0058865450824</v>
      </c>
      <c r="BK114" s="71"/>
      <c r="BL114" s="71">
        <v>2217.7378569794191</v>
      </c>
      <c r="BM114" s="71">
        <v>7149.242315529099</v>
      </c>
      <c r="BN114" s="71">
        <f t="shared" si="16"/>
        <v>336.66106025778225</v>
      </c>
      <c r="BO114" s="71">
        <f t="shared" si="11"/>
        <v>237.90714924883287</v>
      </c>
      <c r="BP114" s="72">
        <f t="shared" si="12"/>
        <v>8.6609686609686669</v>
      </c>
      <c r="BQ114" s="72">
        <f t="shared" si="13"/>
        <v>1.8803418803418819</v>
      </c>
      <c r="BR114" s="73">
        <v>3</v>
      </c>
      <c r="BS114" s="72">
        <f t="shared" si="18"/>
        <v>3.4188034188034218</v>
      </c>
      <c r="BT114" s="72">
        <f t="shared" si="19"/>
        <v>12.25</v>
      </c>
      <c r="BU114" s="72">
        <f t="shared" si="20"/>
        <v>13.960113960113972</v>
      </c>
      <c r="BV114" s="71">
        <f t="shared" si="17"/>
        <v>998.04237453255303</v>
      </c>
      <c r="BW114" s="71">
        <f t="shared" si="14"/>
        <v>1572.6105840391681</v>
      </c>
      <c r="BX114" s="71">
        <f t="shared" si="15"/>
        <v>8721.8528995682664</v>
      </c>
      <c r="BY114" s="71">
        <f t="shared" si="21"/>
        <v>104662.2347948192</v>
      </c>
      <c r="BZ114" s="49">
        <f>VLOOKUP($C114,[1]PARAMETROS!$A:$I,7,0)</f>
        <v>43101</v>
      </c>
      <c r="CA114" s="74"/>
      <c r="CB114" s="74"/>
    </row>
    <row r="115" spans="1:80" s="75" customFormat="1">
      <c r="A115" s="43" t="s">
        <v>295</v>
      </c>
      <c r="B115" s="43" t="s">
        <v>0</v>
      </c>
      <c r="C115" s="43" t="s">
        <v>74</v>
      </c>
      <c r="D115" s="43" t="s">
        <v>574</v>
      </c>
      <c r="E115" s="44" t="s">
        <v>403</v>
      </c>
      <c r="F115" s="44" t="s">
        <v>63</v>
      </c>
      <c r="G115" s="44">
        <v>1</v>
      </c>
      <c r="H115" s="71">
        <v>1041.5999999999999</v>
      </c>
      <c r="I115" s="71">
        <v>1041.5999999999999</v>
      </c>
      <c r="J115" s="71"/>
      <c r="K115" s="71"/>
      <c r="L115" s="71"/>
      <c r="M115" s="71"/>
      <c r="N115" s="71"/>
      <c r="O115" s="71"/>
      <c r="P115" s="71">
        <v>34.088727272727269</v>
      </c>
      <c r="Q115" s="71">
        <v>1075.6887272727272</v>
      </c>
      <c r="R115" s="71">
        <v>215.13774545454544</v>
      </c>
      <c r="S115" s="71">
        <v>16.135330909090907</v>
      </c>
      <c r="T115" s="71">
        <v>10.756887272727273</v>
      </c>
      <c r="U115" s="71">
        <v>2.1513774545454543</v>
      </c>
      <c r="V115" s="71">
        <v>26.89221818181818</v>
      </c>
      <c r="W115" s="71">
        <v>86.055098181818181</v>
      </c>
      <c r="X115" s="71">
        <v>32.270661818181814</v>
      </c>
      <c r="Y115" s="71">
        <v>6.4541323636363632</v>
      </c>
      <c r="Z115" s="71">
        <v>395.85345163636356</v>
      </c>
      <c r="AA115" s="71">
        <v>89.640727272727261</v>
      </c>
      <c r="AB115" s="71">
        <v>119.50901759999999</v>
      </c>
      <c r="AC115" s="71">
        <v>76.967106113163652</v>
      </c>
      <c r="AD115" s="71">
        <v>286.11685098589089</v>
      </c>
      <c r="AE115" s="71">
        <v>99.504000000000005</v>
      </c>
      <c r="AF115" s="71">
        <v>0</v>
      </c>
      <c r="AG115" s="71">
        <v>264.83999999999997</v>
      </c>
      <c r="AH115" s="71">
        <v>27.01</v>
      </c>
      <c r="AI115" s="71">
        <v>0</v>
      </c>
      <c r="AJ115" s="71">
        <v>0</v>
      </c>
      <c r="AK115" s="71">
        <v>4.72</v>
      </c>
      <c r="AL115" s="71">
        <v>0</v>
      </c>
      <c r="AM115" s="71">
        <v>396.07400000000001</v>
      </c>
      <c r="AN115" s="71">
        <v>1078.0443026222545</v>
      </c>
      <c r="AO115" s="71">
        <v>5.3981562962962961</v>
      </c>
      <c r="AP115" s="71">
        <v>0.43185250370370371</v>
      </c>
      <c r="AQ115" s="71">
        <v>0.21592625185185185</v>
      </c>
      <c r="AR115" s="71">
        <v>3.7649105454545455</v>
      </c>
      <c r="AS115" s="71">
        <v>1.3854870807272732</v>
      </c>
      <c r="AT115" s="71">
        <v>46.254615272727264</v>
      </c>
      <c r="AU115" s="71">
        <v>1.7928145454545454</v>
      </c>
      <c r="AV115" s="71">
        <v>59.243762496215481</v>
      </c>
      <c r="AW115" s="71">
        <v>14.940121212121211</v>
      </c>
      <c r="AX115" s="71">
        <v>8.8445517575757577</v>
      </c>
      <c r="AY115" s="71">
        <v>0.22410181818181815</v>
      </c>
      <c r="AZ115" s="71">
        <v>3.5856290909090909</v>
      </c>
      <c r="BA115" s="71">
        <v>1.3944113131313129</v>
      </c>
      <c r="BB115" s="71">
        <v>10.667883990626263</v>
      </c>
      <c r="BC115" s="71">
        <v>39.656699182545459</v>
      </c>
      <c r="BD115" s="71"/>
      <c r="BE115" s="71">
        <v>0</v>
      </c>
      <c r="BF115" s="71">
        <v>39.656699182545459</v>
      </c>
      <c r="BG115" s="71">
        <v>55.485199999999999</v>
      </c>
      <c r="BH115" s="71">
        <v>7.928180650772723</v>
      </c>
      <c r="BI115" s="71">
        <v>2.4526045663956633</v>
      </c>
      <c r="BJ115" s="71">
        <v>1043.0029432725412</v>
      </c>
      <c r="BK115" s="71"/>
      <c r="BL115" s="71">
        <v>1108.8689284897096</v>
      </c>
      <c r="BM115" s="71">
        <v>3361.5024200634525</v>
      </c>
      <c r="BN115" s="71">
        <f t="shared" si="16"/>
        <v>168.33053012889113</v>
      </c>
      <c r="BO115" s="71">
        <f t="shared" si="11"/>
        <v>118.95357462441643</v>
      </c>
      <c r="BP115" s="72">
        <f t="shared" si="12"/>
        <v>8.5633802816901436</v>
      </c>
      <c r="BQ115" s="72">
        <f t="shared" si="13"/>
        <v>1.8591549295774654</v>
      </c>
      <c r="BR115" s="73">
        <v>2</v>
      </c>
      <c r="BS115" s="72">
        <f t="shared" si="18"/>
        <v>2.2535211267605644</v>
      </c>
      <c r="BT115" s="72">
        <f t="shared" si="19"/>
        <v>11.25</v>
      </c>
      <c r="BU115" s="72">
        <f t="shared" si="20"/>
        <v>12.676056338028173</v>
      </c>
      <c r="BV115" s="71">
        <f t="shared" si="17"/>
        <v>426.10594057142373</v>
      </c>
      <c r="BW115" s="71">
        <f t="shared" si="14"/>
        <v>713.39004532473132</v>
      </c>
      <c r="BX115" s="71">
        <f t="shared" si="15"/>
        <v>4074.8924653881841</v>
      </c>
      <c r="BY115" s="71">
        <f t="shared" si="21"/>
        <v>48898.709584658209</v>
      </c>
      <c r="BZ115" s="49">
        <f>VLOOKUP($C115,[1]PARAMETROS!$A:$I,7,0)</f>
        <v>43101</v>
      </c>
      <c r="CA115" s="74"/>
      <c r="CB115" s="74"/>
    </row>
    <row r="116" spans="1:80" s="75" customFormat="1">
      <c r="A116" s="43" t="s">
        <v>297</v>
      </c>
      <c r="B116" s="43" t="s">
        <v>2</v>
      </c>
      <c r="C116" s="43" t="s">
        <v>84</v>
      </c>
      <c r="D116" s="43" t="s">
        <v>575</v>
      </c>
      <c r="E116" s="44" t="s">
        <v>403</v>
      </c>
      <c r="F116" s="44" t="s">
        <v>63</v>
      </c>
      <c r="G116" s="44">
        <v>1</v>
      </c>
      <c r="H116" s="71">
        <v>260.39999999999998</v>
      </c>
      <c r="I116" s="71">
        <v>260.39999999999998</v>
      </c>
      <c r="J116" s="71"/>
      <c r="K116" s="71"/>
      <c r="L116" s="71"/>
      <c r="M116" s="71"/>
      <c r="N116" s="71"/>
      <c r="O116" s="71"/>
      <c r="P116" s="71">
        <v>8.5221818181818172</v>
      </c>
      <c r="Q116" s="71">
        <v>268.9221818181818</v>
      </c>
      <c r="R116" s="71">
        <v>53.78443636363636</v>
      </c>
      <c r="S116" s="71">
        <v>4.0338327272727268</v>
      </c>
      <c r="T116" s="71">
        <v>2.6892218181818182</v>
      </c>
      <c r="U116" s="71">
        <v>0.53784436363636356</v>
      </c>
      <c r="V116" s="71">
        <v>6.723054545454545</v>
      </c>
      <c r="W116" s="71">
        <v>21.513774545454545</v>
      </c>
      <c r="X116" s="71">
        <v>8.0676654545454536</v>
      </c>
      <c r="Y116" s="71">
        <v>1.6135330909090908</v>
      </c>
      <c r="Z116" s="71">
        <v>98.96336290909089</v>
      </c>
      <c r="AA116" s="71">
        <v>22.410181818181815</v>
      </c>
      <c r="AB116" s="71">
        <v>29.877254399999998</v>
      </c>
      <c r="AC116" s="71">
        <v>19.241776528290913</v>
      </c>
      <c r="AD116" s="71">
        <v>71.529212746472723</v>
      </c>
      <c r="AE116" s="71">
        <v>146.376</v>
      </c>
      <c r="AF116" s="71">
        <v>397</v>
      </c>
      <c r="AG116" s="71">
        <v>0</v>
      </c>
      <c r="AH116" s="71">
        <v>32.619999999999997</v>
      </c>
      <c r="AI116" s="71">
        <v>0</v>
      </c>
      <c r="AJ116" s="71">
        <v>0</v>
      </c>
      <c r="AK116" s="71">
        <v>4.72</v>
      </c>
      <c r="AL116" s="71">
        <v>0</v>
      </c>
      <c r="AM116" s="71">
        <v>580.71600000000001</v>
      </c>
      <c r="AN116" s="71">
        <v>751.20857565556355</v>
      </c>
      <c r="AO116" s="71">
        <v>1.349539074074074</v>
      </c>
      <c r="AP116" s="71">
        <v>0.10796312592592593</v>
      </c>
      <c r="AQ116" s="71">
        <v>5.3981562962962963E-2</v>
      </c>
      <c r="AR116" s="71">
        <v>0.94122763636363638</v>
      </c>
      <c r="AS116" s="71">
        <v>0.34637177018181831</v>
      </c>
      <c r="AT116" s="71">
        <v>11.563653818181816</v>
      </c>
      <c r="AU116" s="71">
        <v>0.44820363636363636</v>
      </c>
      <c r="AV116" s="71">
        <v>14.81094062405387</v>
      </c>
      <c r="AW116" s="71">
        <v>3.7350303030303027</v>
      </c>
      <c r="AX116" s="71">
        <v>2.2111379393939394</v>
      </c>
      <c r="AY116" s="71">
        <v>5.6025454545454538E-2</v>
      </c>
      <c r="AZ116" s="71">
        <v>0.89640727272727272</v>
      </c>
      <c r="BA116" s="71">
        <v>0.34860282828282824</v>
      </c>
      <c r="BB116" s="71">
        <v>2.6669709976565659</v>
      </c>
      <c r="BC116" s="71">
        <v>9.9141747956363648</v>
      </c>
      <c r="BD116" s="71"/>
      <c r="BE116" s="71">
        <v>0</v>
      </c>
      <c r="BF116" s="71">
        <v>9.9141747956363648</v>
      </c>
      <c r="BG116" s="71">
        <v>30.371766666666673</v>
      </c>
      <c r="BH116" s="71">
        <v>1.9820451626931808</v>
      </c>
      <c r="BI116" s="71">
        <v>0.61315114159891593</v>
      </c>
      <c r="BJ116" s="71">
        <v>260.75073581813524</v>
      </c>
      <c r="BK116" s="71"/>
      <c r="BL116" s="71">
        <v>293.71769878909402</v>
      </c>
      <c r="BM116" s="71">
        <v>1338.5735716825297</v>
      </c>
      <c r="BN116" s="71">
        <f t="shared" si="16"/>
        <v>168.33053012889113</v>
      </c>
      <c r="BO116" s="71">
        <f t="shared" si="11"/>
        <v>118.95357462441643</v>
      </c>
      <c r="BP116" s="72">
        <f t="shared" si="12"/>
        <v>8.6609686609686669</v>
      </c>
      <c r="BQ116" s="72">
        <f t="shared" si="13"/>
        <v>1.8803418803418819</v>
      </c>
      <c r="BR116" s="73">
        <v>3</v>
      </c>
      <c r="BS116" s="72">
        <f t="shared" si="18"/>
        <v>3.4188034188034218</v>
      </c>
      <c r="BT116" s="72">
        <f t="shared" si="19"/>
        <v>12.25</v>
      </c>
      <c r="BU116" s="72">
        <f t="shared" si="20"/>
        <v>13.960113960113972</v>
      </c>
      <c r="BV116" s="71">
        <f t="shared" si="17"/>
        <v>186.86639604684905</v>
      </c>
      <c r="BW116" s="71">
        <f t="shared" si="14"/>
        <v>474.15050080015658</v>
      </c>
      <c r="BX116" s="71">
        <f t="shared" si="15"/>
        <v>1812.7240724826863</v>
      </c>
      <c r="BY116" s="71">
        <f t="shared" si="21"/>
        <v>21752.688869792237</v>
      </c>
      <c r="BZ116" s="49">
        <f>VLOOKUP($C116,[1]PARAMETROS!$A:$I,7,0)</f>
        <v>43101</v>
      </c>
      <c r="CA116" s="74"/>
      <c r="CB116" s="74"/>
    </row>
    <row r="117" spans="1:80" s="75" customFormat="1">
      <c r="A117" s="43" t="s">
        <v>576</v>
      </c>
      <c r="B117" s="43" t="s">
        <v>2</v>
      </c>
      <c r="C117" s="43" t="s">
        <v>407</v>
      </c>
      <c r="D117" s="43" t="s">
        <v>577</v>
      </c>
      <c r="E117" s="44" t="s">
        <v>403</v>
      </c>
      <c r="F117" s="44" t="s">
        <v>63</v>
      </c>
      <c r="G117" s="44">
        <v>1</v>
      </c>
      <c r="H117" s="71">
        <v>260.39999999999998</v>
      </c>
      <c r="I117" s="71">
        <v>260.39999999999998</v>
      </c>
      <c r="J117" s="71"/>
      <c r="K117" s="71"/>
      <c r="L117" s="71"/>
      <c r="M117" s="71"/>
      <c r="N117" s="71"/>
      <c r="O117" s="71"/>
      <c r="P117" s="71">
        <v>8.5221818181818172</v>
      </c>
      <c r="Q117" s="71">
        <v>268.9221818181818</v>
      </c>
      <c r="R117" s="71">
        <v>53.78443636363636</v>
      </c>
      <c r="S117" s="71">
        <v>4.0338327272727268</v>
      </c>
      <c r="T117" s="71">
        <v>2.6892218181818182</v>
      </c>
      <c r="U117" s="71">
        <v>0.53784436363636356</v>
      </c>
      <c r="V117" s="71">
        <v>6.723054545454545</v>
      </c>
      <c r="W117" s="71">
        <v>21.513774545454545</v>
      </c>
      <c r="X117" s="71">
        <v>8.0676654545454536</v>
      </c>
      <c r="Y117" s="71">
        <v>1.6135330909090908</v>
      </c>
      <c r="Z117" s="71">
        <v>98.96336290909089</v>
      </c>
      <c r="AA117" s="71">
        <v>22.410181818181815</v>
      </c>
      <c r="AB117" s="71">
        <v>29.877254399999998</v>
      </c>
      <c r="AC117" s="71">
        <v>19.241776528290913</v>
      </c>
      <c r="AD117" s="71">
        <v>71.529212746472723</v>
      </c>
      <c r="AE117" s="71">
        <v>146.376</v>
      </c>
      <c r="AF117" s="71">
        <v>397</v>
      </c>
      <c r="AG117" s="71">
        <v>0</v>
      </c>
      <c r="AH117" s="71">
        <v>0</v>
      </c>
      <c r="AI117" s="71">
        <v>0</v>
      </c>
      <c r="AJ117" s="71">
        <v>0</v>
      </c>
      <c r="AK117" s="71">
        <v>4.72</v>
      </c>
      <c r="AL117" s="71">
        <v>0</v>
      </c>
      <c r="AM117" s="71">
        <v>548.096</v>
      </c>
      <c r="AN117" s="71">
        <v>718.58857565556355</v>
      </c>
      <c r="AO117" s="71">
        <v>1.349539074074074</v>
      </c>
      <c r="AP117" s="71">
        <v>0.10796312592592593</v>
      </c>
      <c r="AQ117" s="71">
        <v>5.3981562962962963E-2</v>
      </c>
      <c r="AR117" s="71">
        <v>0.94122763636363638</v>
      </c>
      <c r="AS117" s="71">
        <v>0.34637177018181831</v>
      </c>
      <c r="AT117" s="71">
        <v>11.563653818181816</v>
      </c>
      <c r="AU117" s="71">
        <v>0.44820363636363636</v>
      </c>
      <c r="AV117" s="71">
        <v>14.81094062405387</v>
      </c>
      <c r="AW117" s="71">
        <v>3.7350303030303027</v>
      </c>
      <c r="AX117" s="71">
        <v>2.2111379393939394</v>
      </c>
      <c r="AY117" s="71">
        <v>5.6025454545454538E-2</v>
      </c>
      <c r="AZ117" s="71">
        <v>0.89640727272727272</v>
      </c>
      <c r="BA117" s="71">
        <v>0.34860282828282824</v>
      </c>
      <c r="BB117" s="71">
        <v>2.6669709976565659</v>
      </c>
      <c r="BC117" s="71">
        <v>9.9141747956363648</v>
      </c>
      <c r="BD117" s="71"/>
      <c r="BE117" s="71">
        <v>0</v>
      </c>
      <c r="BF117" s="71">
        <v>9.9141747956363648</v>
      </c>
      <c r="BG117" s="71">
        <v>30.371766666666673</v>
      </c>
      <c r="BH117" s="71">
        <v>1.9820451626931808</v>
      </c>
      <c r="BI117" s="71">
        <v>0.61315114159891593</v>
      </c>
      <c r="BJ117" s="71">
        <v>260.75073581813524</v>
      </c>
      <c r="BK117" s="71"/>
      <c r="BL117" s="71">
        <v>293.71769878909402</v>
      </c>
      <c r="BM117" s="71">
        <v>1305.9535716825296</v>
      </c>
      <c r="BN117" s="71">
        <f t="shared" si="16"/>
        <v>168.33053012889113</v>
      </c>
      <c r="BO117" s="71">
        <f t="shared" si="11"/>
        <v>118.95357462441643</v>
      </c>
      <c r="BP117" s="72">
        <f t="shared" si="12"/>
        <v>8.8629737609329435</v>
      </c>
      <c r="BQ117" s="72">
        <f t="shared" si="13"/>
        <v>1.9241982507288626</v>
      </c>
      <c r="BR117" s="73">
        <v>5</v>
      </c>
      <c r="BS117" s="72">
        <f t="shared" si="18"/>
        <v>5.8309037900874632</v>
      </c>
      <c r="BT117" s="72">
        <f t="shared" si="19"/>
        <v>14.25</v>
      </c>
      <c r="BU117" s="72">
        <f t="shared" si="20"/>
        <v>16.618075801749271</v>
      </c>
      <c r="BV117" s="71">
        <f t="shared" si="17"/>
        <v>217.02435447785476</v>
      </c>
      <c r="BW117" s="71">
        <f t="shared" si="14"/>
        <v>504.30845923116237</v>
      </c>
      <c r="BX117" s="71">
        <f t="shared" si="15"/>
        <v>1810.2620309136919</v>
      </c>
      <c r="BY117" s="71">
        <f t="shared" si="21"/>
        <v>21723.144370964303</v>
      </c>
      <c r="BZ117" s="49">
        <f>VLOOKUP($C117,[1]PARAMETROS!$A:$I,7,0)</f>
        <v>43101</v>
      </c>
      <c r="CA117" s="74"/>
      <c r="CB117" s="74"/>
    </row>
    <row r="118" spans="1:80" s="75" customFormat="1">
      <c r="A118" s="43" t="s">
        <v>300</v>
      </c>
      <c r="B118" s="43" t="s">
        <v>1</v>
      </c>
      <c r="C118" s="43" t="s">
        <v>84</v>
      </c>
      <c r="D118" s="43" t="s">
        <v>578</v>
      </c>
      <c r="E118" s="44" t="s">
        <v>403</v>
      </c>
      <c r="F118" s="44" t="s">
        <v>63</v>
      </c>
      <c r="G118" s="44">
        <v>1</v>
      </c>
      <c r="H118" s="71">
        <v>520.79999999999995</v>
      </c>
      <c r="I118" s="71">
        <v>520.79999999999995</v>
      </c>
      <c r="J118" s="71"/>
      <c r="K118" s="71"/>
      <c r="L118" s="71"/>
      <c r="M118" s="71"/>
      <c r="N118" s="71"/>
      <c r="O118" s="71"/>
      <c r="P118" s="71">
        <v>17.044363636363634</v>
      </c>
      <c r="Q118" s="71">
        <v>537.8443636363636</v>
      </c>
      <c r="R118" s="71">
        <v>107.56887272727272</v>
      </c>
      <c r="S118" s="71">
        <v>8.0676654545454536</v>
      </c>
      <c r="T118" s="71">
        <v>5.3784436363636363</v>
      </c>
      <c r="U118" s="71">
        <v>1.0756887272727271</v>
      </c>
      <c r="V118" s="71">
        <v>13.44610909090909</v>
      </c>
      <c r="W118" s="71">
        <v>43.027549090909091</v>
      </c>
      <c r="X118" s="71">
        <v>16.135330909090907</v>
      </c>
      <c r="Y118" s="71">
        <v>3.2270661818181816</v>
      </c>
      <c r="Z118" s="71">
        <v>197.92672581818178</v>
      </c>
      <c r="AA118" s="71">
        <v>44.820363636363631</v>
      </c>
      <c r="AB118" s="71">
        <v>59.754508799999996</v>
      </c>
      <c r="AC118" s="71">
        <v>38.483553056581826</v>
      </c>
      <c r="AD118" s="71">
        <v>143.05842549294545</v>
      </c>
      <c r="AE118" s="71">
        <v>130.75200000000001</v>
      </c>
      <c r="AF118" s="71">
        <v>397</v>
      </c>
      <c r="AG118" s="71">
        <v>0</v>
      </c>
      <c r="AH118" s="71">
        <v>32.619999999999997</v>
      </c>
      <c r="AI118" s="71">
        <v>0</v>
      </c>
      <c r="AJ118" s="71">
        <v>0</v>
      </c>
      <c r="AK118" s="71">
        <v>4.72</v>
      </c>
      <c r="AL118" s="71">
        <v>0</v>
      </c>
      <c r="AM118" s="71">
        <v>565.09199999999998</v>
      </c>
      <c r="AN118" s="71">
        <v>906.0771513111273</v>
      </c>
      <c r="AO118" s="71">
        <v>2.6990781481481481</v>
      </c>
      <c r="AP118" s="71">
        <v>0.21592625185185185</v>
      </c>
      <c r="AQ118" s="71">
        <v>0.10796312592592593</v>
      </c>
      <c r="AR118" s="71">
        <v>1.8824552727272728</v>
      </c>
      <c r="AS118" s="71">
        <v>0.69274354036363661</v>
      </c>
      <c r="AT118" s="71">
        <v>23.127307636363632</v>
      </c>
      <c r="AU118" s="71">
        <v>0.89640727272727272</v>
      </c>
      <c r="AV118" s="71">
        <v>29.621881248107741</v>
      </c>
      <c r="AW118" s="71">
        <v>7.4700606060606054</v>
      </c>
      <c r="AX118" s="71">
        <v>4.4222758787878789</v>
      </c>
      <c r="AY118" s="71">
        <v>0.11205090909090908</v>
      </c>
      <c r="AZ118" s="71">
        <v>1.7928145454545454</v>
      </c>
      <c r="BA118" s="71">
        <v>0.69720565656565647</v>
      </c>
      <c r="BB118" s="71">
        <v>5.3339419953131317</v>
      </c>
      <c r="BC118" s="71">
        <v>19.82834959127273</v>
      </c>
      <c r="BD118" s="71"/>
      <c r="BE118" s="71">
        <v>0</v>
      </c>
      <c r="BF118" s="71">
        <v>19.82834959127273</v>
      </c>
      <c r="BG118" s="71">
        <v>30.371766666666673</v>
      </c>
      <c r="BH118" s="71">
        <v>3.9640903253863615</v>
      </c>
      <c r="BI118" s="71">
        <v>1.2263022831978319</v>
      </c>
      <c r="BJ118" s="71">
        <v>521.50147163627059</v>
      </c>
      <c r="BK118" s="71"/>
      <c r="BL118" s="71">
        <v>557.0636309115215</v>
      </c>
      <c r="BM118" s="71">
        <v>2050.4353766983927</v>
      </c>
      <c r="BN118" s="71">
        <f t="shared" si="16"/>
        <v>168.33053012889113</v>
      </c>
      <c r="BO118" s="71">
        <f t="shared" si="11"/>
        <v>118.95357462441643</v>
      </c>
      <c r="BP118" s="72">
        <f t="shared" si="12"/>
        <v>8.6609686609686669</v>
      </c>
      <c r="BQ118" s="72">
        <f t="shared" si="13"/>
        <v>1.8803418803418819</v>
      </c>
      <c r="BR118" s="73">
        <v>3</v>
      </c>
      <c r="BS118" s="72">
        <f t="shared" si="18"/>
        <v>3.4188034188034218</v>
      </c>
      <c r="BT118" s="72">
        <f t="shared" si="19"/>
        <v>12.25</v>
      </c>
      <c r="BU118" s="72">
        <f t="shared" si="20"/>
        <v>13.960113960113972</v>
      </c>
      <c r="BV118" s="71">
        <f t="shared" si="17"/>
        <v>286.24311526558785</v>
      </c>
      <c r="BW118" s="71">
        <f t="shared" si="14"/>
        <v>573.52722001889538</v>
      </c>
      <c r="BX118" s="71">
        <f t="shared" si="15"/>
        <v>2623.9625967172879</v>
      </c>
      <c r="BY118" s="71">
        <f t="shared" si="21"/>
        <v>31487.551160607454</v>
      </c>
      <c r="BZ118" s="49">
        <f>VLOOKUP($C118,[1]PARAMETROS!$A:$I,7,0)</f>
        <v>43101</v>
      </c>
      <c r="CA118" s="74"/>
      <c r="CB118" s="74"/>
    </row>
    <row r="119" spans="1:80" s="75" customFormat="1">
      <c r="A119" s="43" t="s">
        <v>579</v>
      </c>
      <c r="B119" s="43" t="s">
        <v>2</v>
      </c>
      <c r="C119" s="43" t="s">
        <v>165</v>
      </c>
      <c r="D119" s="43" t="s">
        <v>580</v>
      </c>
      <c r="E119" s="44" t="s">
        <v>403</v>
      </c>
      <c r="F119" s="44" t="s">
        <v>63</v>
      </c>
      <c r="G119" s="44">
        <v>1</v>
      </c>
      <c r="H119" s="71">
        <v>260.39999999999998</v>
      </c>
      <c r="I119" s="71">
        <v>260.39999999999998</v>
      </c>
      <c r="J119" s="71"/>
      <c r="K119" s="71"/>
      <c r="L119" s="71"/>
      <c r="M119" s="71"/>
      <c r="N119" s="71"/>
      <c r="O119" s="71"/>
      <c r="P119" s="71">
        <v>8.5221818181818172</v>
      </c>
      <c r="Q119" s="71">
        <v>268.9221818181818</v>
      </c>
      <c r="R119" s="71">
        <v>53.78443636363636</v>
      </c>
      <c r="S119" s="71">
        <v>4.0338327272727268</v>
      </c>
      <c r="T119" s="71">
        <v>2.6892218181818182</v>
      </c>
      <c r="U119" s="71">
        <v>0.53784436363636356</v>
      </c>
      <c r="V119" s="71">
        <v>6.723054545454545</v>
      </c>
      <c r="W119" s="71">
        <v>21.513774545454545</v>
      </c>
      <c r="X119" s="71">
        <v>8.0676654545454536</v>
      </c>
      <c r="Y119" s="71">
        <v>1.6135330909090908</v>
      </c>
      <c r="Z119" s="71">
        <v>98.96336290909089</v>
      </c>
      <c r="AA119" s="71">
        <v>22.410181818181815</v>
      </c>
      <c r="AB119" s="71">
        <v>29.877254399999998</v>
      </c>
      <c r="AC119" s="71">
        <v>19.241776528290913</v>
      </c>
      <c r="AD119" s="71">
        <v>71.529212746472723</v>
      </c>
      <c r="AE119" s="71">
        <v>146.376</v>
      </c>
      <c r="AF119" s="71">
        <v>397</v>
      </c>
      <c r="AG119" s="71">
        <v>0</v>
      </c>
      <c r="AH119" s="71">
        <v>0</v>
      </c>
      <c r="AI119" s="71">
        <v>0</v>
      </c>
      <c r="AJ119" s="71">
        <v>0</v>
      </c>
      <c r="AK119" s="71">
        <v>4.72</v>
      </c>
      <c r="AL119" s="71">
        <v>0</v>
      </c>
      <c r="AM119" s="71">
        <v>548.096</v>
      </c>
      <c r="AN119" s="71">
        <v>718.58857565556355</v>
      </c>
      <c r="AO119" s="71">
        <v>1.349539074074074</v>
      </c>
      <c r="AP119" s="71">
        <v>0.10796312592592593</v>
      </c>
      <c r="AQ119" s="71">
        <v>5.3981562962962963E-2</v>
      </c>
      <c r="AR119" s="71">
        <v>0.94122763636363638</v>
      </c>
      <c r="AS119" s="71">
        <v>0.34637177018181831</v>
      </c>
      <c r="AT119" s="71">
        <v>11.563653818181816</v>
      </c>
      <c r="AU119" s="71">
        <v>0.44820363636363636</v>
      </c>
      <c r="AV119" s="71">
        <v>14.81094062405387</v>
      </c>
      <c r="AW119" s="71">
        <v>3.7350303030303027</v>
      </c>
      <c r="AX119" s="71">
        <v>2.2111379393939394</v>
      </c>
      <c r="AY119" s="71">
        <v>5.6025454545454538E-2</v>
      </c>
      <c r="AZ119" s="71">
        <v>0.89640727272727272</v>
      </c>
      <c r="BA119" s="71">
        <v>0.34860282828282824</v>
      </c>
      <c r="BB119" s="71">
        <v>2.6669709976565659</v>
      </c>
      <c r="BC119" s="71">
        <v>9.9141747956363648</v>
      </c>
      <c r="BD119" s="71"/>
      <c r="BE119" s="71">
        <v>0</v>
      </c>
      <c r="BF119" s="71">
        <v>9.9141747956363648</v>
      </c>
      <c r="BG119" s="71">
        <v>30.371766666666673</v>
      </c>
      <c r="BH119" s="71">
        <v>1.9820451626931808</v>
      </c>
      <c r="BI119" s="71">
        <v>0.61315114159891593</v>
      </c>
      <c r="BJ119" s="71">
        <v>260.75073581813524</v>
      </c>
      <c r="BK119" s="71"/>
      <c r="BL119" s="71">
        <v>293.71769878909402</v>
      </c>
      <c r="BM119" s="71">
        <v>1305.9535716825296</v>
      </c>
      <c r="BN119" s="71">
        <f t="shared" si="16"/>
        <v>168.33053012889113</v>
      </c>
      <c r="BO119" s="71">
        <f t="shared" si="11"/>
        <v>118.95357462441643</v>
      </c>
      <c r="BP119" s="72">
        <f t="shared" si="12"/>
        <v>8.8629737609329435</v>
      </c>
      <c r="BQ119" s="72">
        <f t="shared" si="13"/>
        <v>1.9241982507288626</v>
      </c>
      <c r="BR119" s="73">
        <v>5</v>
      </c>
      <c r="BS119" s="72">
        <f t="shared" si="18"/>
        <v>5.8309037900874632</v>
      </c>
      <c r="BT119" s="72">
        <f t="shared" si="19"/>
        <v>14.25</v>
      </c>
      <c r="BU119" s="72">
        <f t="shared" si="20"/>
        <v>16.618075801749271</v>
      </c>
      <c r="BV119" s="71">
        <f t="shared" si="17"/>
        <v>217.02435447785476</v>
      </c>
      <c r="BW119" s="71">
        <f t="shared" si="14"/>
        <v>504.30845923116237</v>
      </c>
      <c r="BX119" s="71">
        <f t="shared" si="15"/>
        <v>1810.2620309136919</v>
      </c>
      <c r="BY119" s="71">
        <f t="shared" si="21"/>
        <v>21723.144370964303</v>
      </c>
      <c r="BZ119" s="49">
        <f>VLOOKUP($C119,[1]PARAMETROS!$A:$I,7,0)</f>
        <v>43101</v>
      </c>
      <c r="CA119" s="74"/>
      <c r="CB119" s="74"/>
    </row>
    <row r="120" spans="1:80" s="75" customFormat="1">
      <c r="A120" s="43" t="s">
        <v>302</v>
      </c>
      <c r="B120" s="43" t="s">
        <v>0</v>
      </c>
      <c r="C120" s="43" t="s">
        <v>183</v>
      </c>
      <c r="D120" s="43" t="s">
        <v>581</v>
      </c>
      <c r="E120" s="44" t="s">
        <v>403</v>
      </c>
      <c r="F120" s="44" t="s">
        <v>63</v>
      </c>
      <c r="G120" s="44">
        <v>1</v>
      </c>
      <c r="H120" s="71">
        <v>1041.5999999999999</v>
      </c>
      <c r="I120" s="71">
        <v>1041.5999999999999</v>
      </c>
      <c r="J120" s="71"/>
      <c r="K120" s="71"/>
      <c r="L120" s="71"/>
      <c r="M120" s="71"/>
      <c r="N120" s="71"/>
      <c r="O120" s="71"/>
      <c r="P120" s="71">
        <v>34.088727272727269</v>
      </c>
      <c r="Q120" s="71">
        <v>1075.6887272727272</v>
      </c>
      <c r="R120" s="71">
        <v>215.13774545454544</v>
      </c>
      <c r="S120" s="71">
        <v>16.135330909090907</v>
      </c>
      <c r="T120" s="71">
        <v>10.756887272727273</v>
      </c>
      <c r="U120" s="71">
        <v>2.1513774545454543</v>
      </c>
      <c r="V120" s="71">
        <v>26.89221818181818</v>
      </c>
      <c r="W120" s="71">
        <v>86.055098181818181</v>
      </c>
      <c r="X120" s="71">
        <v>32.270661818181814</v>
      </c>
      <c r="Y120" s="71">
        <v>6.4541323636363632</v>
      </c>
      <c r="Z120" s="71">
        <v>395.85345163636356</v>
      </c>
      <c r="AA120" s="71">
        <v>89.640727272727261</v>
      </c>
      <c r="AB120" s="71">
        <v>119.50901759999999</v>
      </c>
      <c r="AC120" s="71">
        <v>76.967106113163652</v>
      </c>
      <c r="AD120" s="71">
        <v>286.11685098589089</v>
      </c>
      <c r="AE120" s="71">
        <v>99.504000000000005</v>
      </c>
      <c r="AF120" s="71">
        <v>397</v>
      </c>
      <c r="AG120" s="71">
        <v>0</v>
      </c>
      <c r="AH120" s="71">
        <v>32.619999999999997</v>
      </c>
      <c r="AI120" s="71">
        <v>0</v>
      </c>
      <c r="AJ120" s="71">
        <v>0</v>
      </c>
      <c r="AK120" s="71">
        <v>4.72</v>
      </c>
      <c r="AL120" s="71">
        <v>0</v>
      </c>
      <c r="AM120" s="71">
        <v>533.84400000000005</v>
      </c>
      <c r="AN120" s="71">
        <v>1215.8143026222544</v>
      </c>
      <c r="AO120" s="71">
        <v>5.3981562962962961</v>
      </c>
      <c r="AP120" s="71">
        <v>0.43185250370370371</v>
      </c>
      <c r="AQ120" s="71">
        <v>0.21592625185185185</v>
      </c>
      <c r="AR120" s="71">
        <v>3.7649105454545455</v>
      </c>
      <c r="AS120" s="71">
        <v>1.3854870807272732</v>
      </c>
      <c r="AT120" s="71">
        <v>46.254615272727264</v>
      </c>
      <c r="AU120" s="71">
        <v>1.7928145454545454</v>
      </c>
      <c r="AV120" s="71">
        <v>59.243762496215481</v>
      </c>
      <c r="AW120" s="71">
        <v>14.940121212121211</v>
      </c>
      <c r="AX120" s="71">
        <v>8.8445517575757577</v>
      </c>
      <c r="AY120" s="71">
        <v>0.22410181818181815</v>
      </c>
      <c r="AZ120" s="71">
        <v>3.5856290909090909</v>
      </c>
      <c r="BA120" s="71">
        <v>1.3944113131313129</v>
      </c>
      <c r="BB120" s="71">
        <v>10.667883990626263</v>
      </c>
      <c r="BC120" s="71">
        <v>39.656699182545459</v>
      </c>
      <c r="BD120" s="71"/>
      <c r="BE120" s="71">
        <v>0</v>
      </c>
      <c r="BF120" s="71">
        <v>39.656699182545459</v>
      </c>
      <c r="BG120" s="71">
        <v>55.485199999999999</v>
      </c>
      <c r="BH120" s="71">
        <v>7.928180650772723</v>
      </c>
      <c r="BI120" s="71">
        <v>2.4526045663956633</v>
      </c>
      <c r="BJ120" s="71">
        <v>1043.0029432725412</v>
      </c>
      <c r="BK120" s="71"/>
      <c r="BL120" s="71">
        <v>1108.8689284897096</v>
      </c>
      <c r="BM120" s="71">
        <v>3499.272420063452</v>
      </c>
      <c r="BN120" s="71">
        <f t="shared" si="16"/>
        <v>168.33053012889113</v>
      </c>
      <c r="BO120" s="71">
        <f t="shared" si="11"/>
        <v>118.95357462441643</v>
      </c>
      <c r="BP120" s="72">
        <f t="shared" si="12"/>
        <v>8.8629737609329435</v>
      </c>
      <c r="BQ120" s="72">
        <f t="shared" si="13"/>
        <v>1.9241982507288626</v>
      </c>
      <c r="BR120" s="73">
        <v>5</v>
      </c>
      <c r="BS120" s="72">
        <f t="shared" si="18"/>
        <v>5.8309037900874632</v>
      </c>
      <c r="BT120" s="72">
        <f t="shared" si="19"/>
        <v>14.25</v>
      </c>
      <c r="BU120" s="72">
        <f t="shared" si="20"/>
        <v>16.618075801749271</v>
      </c>
      <c r="BV120" s="71">
        <f t="shared" si="17"/>
        <v>581.51174327585056</v>
      </c>
      <c r="BW120" s="71">
        <f t="shared" si="14"/>
        <v>868.79584802915815</v>
      </c>
      <c r="BX120" s="71">
        <f t="shared" si="15"/>
        <v>4368.0682680926102</v>
      </c>
      <c r="BY120" s="71">
        <f t="shared" si="21"/>
        <v>52416.819217111319</v>
      </c>
      <c r="BZ120" s="49">
        <f>VLOOKUP($C120,[1]PARAMETROS!$A:$I,7,0)</f>
        <v>43101</v>
      </c>
      <c r="CA120" s="74"/>
      <c r="CB120" s="74"/>
    </row>
    <row r="121" spans="1:80" s="75" customFormat="1">
      <c r="A121" s="43" t="s">
        <v>582</v>
      </c>
      <c r="B121" s="43" t="s">
        <v>1</v>
      </c>
      <c r="C121" s="43" t="s">
        <v>67</v>
      </c>
      <c r="D121" s="43" t="s">
        <v>583</v>
      </c>
      <c r="E121" s="44" t="s">
        <v>403</v>
      </c>
      <c r="F121" s="44" t="s">
        <v>63</v>
      </c>
      <c r="G121" s="44">
        <v>1</v>
      </c>
      <c r="H121" s="71">
        <v>520.79999999999995</v>
      </c>
      <c r="I121" s="71">
        <v>520.79999999999995</v>
      </c>
      <c r="J121" s="71"/>
      <c r="K121" s="71"/>
      <c r="L121" s="71"/>
      <c r="M121" s="71"/>
      <c r="N121" s="71"/>
      <c r="O121" s="71"/>
      <c r="P121" s="71">
        <v>17.044363636363634</v>
      </c>
      <c r="Q121" s="71">
        <v>537.8443636363636</v>
      </c>
      <c r="R121" s="71">
        <v>107.56887272727272</v>
      </c>
      <c r="S121" s="71">
        <v>8.0676654545454536</v>
      </c>
      <c r="T121" s="71">
        <v>5.3784436363636363</v>
      </c>
      <c r="U121" s="71">
        <v>1.0756887272727271</v>
      </c>
      <c r="V121" s="71">
        <v>13.44610909090909</v>
      </c>
      <c r="W121" s="71">
        <v>43.027549090909091</v>
      </c>
      <c r="X121" s="71">
        <v>16.135330909090907</v>
      </c>
      <c r="Y121" s="71">
        <v>3.2270661818181816</v>
      </c>
      <c r="Z121" s="71">
        <v>197.92672581818178</v>
      </c>
      <c r="AA121" s="71">
        <v>44.820363636363631</v>
      </c>
      <c r="AB121" s="71">
        <v>59.754508799999996</v>
      </c>
      <c r="AC121" s="71">
        <v>38.483553056581826</v>
      </c>
      <c r="AD121" s="71">
        <v>143.05842549294545</v>
      </c>
      <c r="AE121" s="71">
        <v>130.75200000000001</v>
      </c>
      <c r="AF121" s="71">
        <v>397</v>
      </c>
      <c r="AG121" s="71">
        <v>0</v>
      </c>
      <c r="AH121" s="71">
        <v>0</v>
      </c>
      <c r="AI121" s="71">
        <v>9.84</v>
      </c>
      <c r="AJ121" s="71">
        <v>0</v>
      </c>
      <c r="AK121" s="71">
        <v>4.72</v>
      </c>
      <c r="AL121" s="71">
        <v>0</v>
      </c>
      <c r="AM121" s="71">
        <v>542.31200000000001</v>
      </c>
      <c r="AN121" s="71">
        <v>883.29715131112732</v>
      </c>
      <c r="AO121" s="71">
        <v>2.6990781481481481</v>
      </c>
      <c r="AP121" s="71">
        <v>0.21592625185185185</v>
      </c>
      <c r="AQ121" s="71">
        <v>0.10796312592592593</v>
      </c>
      <c r="AR121" s="71">
        <v>1.8824552727272728</v>
      </c>
      <c r="AS121" s="71">
        <v>0.69274354036363661</v>
      </c>
      <c r="AT121" s="71">
        <v>23.127307636363632</v>
      </c>
      <c r="AU121" s="71">
        <v>0.89640727272727272</v>
      </c>
      <c r="AV121" s="71">
        <v>29.621881248107741</v>
      </c>
      <c r="AW121" s="71">
        <v>7.4700606060606054</v>
      </c>
      <c r="AX121" s="71">
        <v>4.4222758787878789</v>
      </c>
      <c r="AY121" s="71">
        <v>0.11205090909090908</v>
      </c>
      <c r="AZ121" s="71">
        <v>1.7928145454545454</v>
      </c>
      <c r="BA121" s="71">
        <v>0.69720565656565647</v>
      </c>
      <c r="BB121" s="71">
        <v>5.3339419953131317</v>
      </c>
      <c r="BC121" s="71">
        <v>19.82834959127273</v>
      </c>
      <c r="BD121" s="71"/>
      <c r="BE121" s="71">
        <v>0</v>
      </c>
      <c r="BF121" s="71">
        <v>19.82834959127273</v>
      </c>
      <c r="BG121" s="71">
        <v>30.371766666666673</v>
      </c>
      <c r="BH121" s="71">
        <v>3.9640903253863615</v>
      </c>
      <c r="BI121" s="71">
        <v>1.2263022831978319</v>
      </c>
      <c r="BJ121" s="71">
        <v>521.50147163627059</v>
      </c>
      <c r="BK121" s="71"/>
      <c r="BL121" s="71">
        <v>557.0636309115215</v>
      </c>
      <c r="BM121" s="71">
        <v>2027.655376698393</v>
      </c>
      <c r="BN121" s="71">
        <f t="shared" si="16"/>
        <v>168.33053012889113</v>
      </c>
      <c r="BO121" s="71">
        <f t="shared" si="11"/>
        <v>118.95357462441643</v>
      </c>
      <c r="BP121" s="72">
        <f t="shared" si="12"/>
        <v>8.7608069164265068</v>
      </c>
      <c r="BQ121" s="72">
        <f t="shared" si="13"/>
        <v>1.9020172910662811</v>
      </c>
      <c r="BR121" s="73">
        <v>4</v>
      </c>
      <c r="BS121" s="72">
        <f t="shared" si="18"/>
        <v>4.6109510086455305</v>
      </c>
      <c r="BT121" s="72">
        <f t="shared" si="19"/>
        <v>13.25</v>
      </c>
      <c r="BU121" s="72">
        <f t="shared" si="20"/>
        <v>15.273775216138318</v>
      </c>
      <c r="BV121" s="71">
        <f t="shared" si="17"/>
        <v>309.69952439485519</v>
      </c>
      <c r="BW121" s="71">
        <f t="shared" si="14"/>
        <v>596.98362914816278</v>
      </c>
      <c r="BX121" s="71">
        <f t="shared" si="15"/>
        <v>2624.6390058465558</v>
      </c>
      <c r="BY121" s="71">
        <f t="shared" si="21"/>
        <v>31495.66807015867</v>
      </c>
      <c r="BZ121" s="49">
        <f>VLOOKUP($C121,[1]PARAMETROS!$A:$I,7,0)</f>
        <v>43101</v>
      </c>
      <c r="CA121" s="74"/>
      <c r="CB121" s="74"/>
    </row>
    <row r="122" spans="1:80" s="75" customFormat="1">
      <c r="A122" s="43" t="s">
        <v>584</v>
      </c>
      <c r="B122" s="43" t="s">
        <v>2</v>
      </c>
      <c r="C122" s="43" t="s">
        <v>67</v>
      </c>
      <c r="D122" s="43" t="s">
        <v>585</v>
      </c>
      <c r="E122" s="44" t="s">
        <v>403</v>
      </c>
      <c r="F122" s="44" t="s">
        <v>63</v>
      </c>
      <c r="G122" s="44">
        <v>2</v>
      </c>
      <c r="H122" s="71">
        <v>260.39999999999998</v>
      </c>
      <c r="I122" s="71">
        <v>520.79999999999995</v>
      </c>
      <c r="J122" s="71"/>
      <c r="K122" s="71"/>
      <c r="L122" s="71"/>
      <c r="M122" s="71"/>
      <c r="N122" s="71"/>
      <c r="O122" s="71"/>
      <c r="P122" s="71">
        <v>17.044363636363634</v>
      </c>
      <c r="Q122" s="71">
        <v>537.8443636363636</v>
      </c>
      <c r="R122" s="71">
        <v>107.56887272727272</v>
      </c>
      <c r="S122" s="71">
        <v>8.0676654545454536</v>
      </c>
      <c r="T122" s="71">
        <v>5.3784436363636363</v>
      </c>
      <c r="U122" s="71">
        <v>1.0756887272727271</v>
      </c>
      <c r="V122" s="71">
        <v>13.44610909090909</v>
      </c>
      <c r="W122" s="71">
        <v>43.027549090909091</v>
      </c>
      <c r="X122" s="71">
        <v>16.135330909090907</v>
      </c>
      <c r="Y122" s="71">
        <v>3.2270661818181816</v>
      </c>
      <c r="Z122" s="71">
        <v>197.92672581818178</v>
      </c>
      <c r="AA122" s="71">
        <v>44.820363636363631</v>
      </c>
      <c r="AB122" s="71">
        <v>59.754508799999996</v>
      </c>
      <c r="AC122" s="71">
        <v>38.483553056581826</v>
      </c>
      <c r="AD122" s="71">
        <v>143.05842549294545</v>
      </c>
      <c r="AE122" s="71">
        <v>292.75200000000001</v>
      </c>
      <c r="AF122" s="71">
        <v>794</v>
      </c>
      <c r="AG122" s="71">
        <v>0</v>
      </c>
      <c r="AH122" s="71">
        <v>0</v>
      </c>
      <c r="AI122" s="71">
        <v>19.68</v>
      </c>
      <c r="AJ122" s="71">
        <v>0</v>
      </c>
      <c r="AK122" s="71">
        <v>9.44</v>
      </c>
      <c r="AL122" s="71">
        <v>0</v>
      </c>
      <c r="AM122" s="71">
        <v>1115.8720000000001</v>
      </c>
      <c r="AN122" s="71">
        <v>1456.8571513111272</v>
      </c>
      <c r="AO122" s="71">
        <v>2.6990781481481481</v>
      </c>
      <c r="AP122" s="71">
        <v>0.21592625185185185</v>
      </c>
      <c r="AQ122" s="71">
        <v>0.10796312592592593</v>
      </c>
      <c r="AR122" s="71">
        <v>1.8824552727272728</v>
      </c>
      <c r="AS122" s="71">
        <v>0.69274354036363661</v>
      </c>
      <c r="AT122" s="71">
        <v>23.127307636363632</v>
      </c>
      <c r="AU122" s="71">
        <v>0.89640727272727272</v>
      </c>
      <c r="AV122" s="71">
        <v>29.621881248107741</v>
      </c>
      <c r="AW122" s="71">
        <v>7.4700606060606054</v>
      </c>
      <c r="AX122" s="71">
        <v>4.4222758787878789</v>
      </c>
      <c r="AY122" s="71">
        <v>0.11205090909090908</v>
      </c>
      <c r="AZ122" s="71">
        <v>1.7928145454545454</v>
      </c>
      <c r="BA122" s="71">
        <v>0.69720565656565647</v>
      </c>
      <c r="BB122" s="71">
        <v>5.3339419953131317</v>
      </c>
      <c r="BC122" s="71">
        <v>19.82834959127273</v>
      </c>
      <c r="BD122" s="71"/>
      <c r="BE122" s="71">
        <v>0</v>
      </c>
      <c r="BF122" s="71">
        <v>19.82834959127273</v>
      </c>
      <c r="BG122" s="71">
        <v>60.743533333333346</v>
      </c>
      <c r="BH122" s="71">
        <v>3.9640903253863615</v>
      </c>
      <c r="BI122" s="71">
        <v>1.2263022831978319</v>
      </c>
      <c r="BJ122" s="71">
        <v>521.50147163627048</v>
      </c>
      <c r="BK122" s="71"/>
      <c r="BL122" s="71">
        <v>587.43539757818803</v>
      </c>
      <c r="BM122" s="71">
        <v>2631.5871433650591</v>
      </c>
      <c r="BN122" s="71">
        <f t="shared" si="16"/>
        <v>336.66106025778225</v>
      </c>
      <c r="BO122" s="71">
        <f t="shared" si="11"/>
        <v>237.90714924883287</v>
      </c>
      <c r="BP122" s="72">
        <f t="shared" si="12"/>
        <v>8.5633802816901436</v>
      </c>
      <c r="BQ122" s="72">
        <f t="shared" si="13"/>
        <v>1.8591549295774654</v>
      </c>
      <c r="BR122" s="73">
        <v>2</v>
      </c>
      <c r="BS122" s="72">
        <f t="shared" si="18"/>
        <v>2.2535211267605644</v>
      </c>
      <c r="BT122" s="72">
        <f t="shared" si="19"/>
        <v>11.25</v>
      </c>
      <c r="BU122" s="72">
        <f t="shared" si="20"/>
        <v>12.676056338028173</v>
      </c>
      <c r="BV122" s="71">
        <f t="shared" si="17"/>
        <v>333.58146887726116</v>
      </c>
      <c r="BW122" s="71">
        <f t="shared" si="14"/>
        <v>908.14967838387633</v>
      </c>
      <c r="BX122" s="71">
        <f t="shared" si="15"/>
        <v>3539.7368217489357</v>
      </c>
      <c r="BY122" s="71">
        <f t="shared" si="21"/>
        <v>42476.841860987231</v>
      </c>
      <c r="BZ122" s="49">
        <f>VLOOKUP($C122,[1]PARAMETROS!$A:$I,7,0)</f>
        <v>43101</v>
      </c>
      <c r="CA122" s="74"/>
      <c r="CB122" s="74"/>
    </row>
    <row r="123" spans="1:80" s="75" customFormat="1">
      <c r="A123" s="43" t="s">
        <v>304</v>
      </c>
      <c r="B123" s="43" t="s">
        <v>0</v>
      </c>
      <c r="C123" s="43" t="s">
        <v>165</v>
      </c>
      <c r="D123" s="43" t="s">
        <v>586</v>
      </c>
      <c r="E123" s="44" t="s">
        <v>403</v>
      </c>
      <c r="F123" s="44" t="s">
        <v>63</v>
      </c>
      <c r="G123" s="44">
        <v>1</v>
      </c>
      <c r="H123" s="71">
        <v>1041.5999999999999</v>
      </c>
      <c r="I123" s="71">
        <v>1041.5999999999999</v>
      </c>
      <c r="J123" s="71"/>
      <c r="K123" s="71"/>
      <c r="L123" s="71"/>
      <c r="M123" s="71"/>
      <c r="N123" s="71"/>
      <c r="O123" s="71"/>
      <c r="P123" s="71">
        <v>34.088727272727269</v>
      </c>
      <c r="Q123" s="71">
        <v>1075.6887272727272</v>
      </c>
      <c r="R123" s="71">
        <v>215.13774545454544</v>
      </c>
      <c r="S123" s="71">
        <v>16.135330909090907</v>
      </c>
      <c r="T123" s="71">
        <v>10.756887272727273</v>
      </c>
      <c r="U123" s="71">
        <v>2.1513774545454543</v>
      </c>
      <c r="V123" s="71">
        <v>26.89221818181818</v>
      </c>
      <c r="W123" s="71">
        <v>86.055098181818181</v>
      </c>
      <c r="X123" s="71">
        <v>32.270661818181814</v>
      </c>
      <c r="Y123" s="71">
        <v>6.4541323636363632</v>
      </c>
      <c r="Z123" s="71">
        <v>395.85345163636356</v>
      </c>
      <c r="AA123" s="71">
        <v>89.640727272727261</v>
      </c>
      <c r="AB123" s="71">
        <v>119.50901759999999</v>
      </c>
      <c r="AC123" s="71">
        <v>76.967106113163652</v>
      </c>
      <c r="AD123" s="71">
        <v>286.11685098589089</v>
      </c>
      <c r="AE123" s="71">
        <v>99.504000000000005</v>
      </c>
      <c r="AF123" s="71">
        <v>397</v>
      </c>
      <c r="AG123" s="71">
        <v>0</v>
      </c>
      <c r="AH123" s="71">
        <v>0</v>
      </c>
      <c r="AI123" s="71">
        <v>0</v>
      </c>
      <c r="AJ123" s="71">
        <v>0</v>
      </c>
      <c r="AK123" s="71">
        <v>4.72</v>
      </c>
      <c r="AL123" s="71">
        <v>0</v>
      </c>
      <c r="AM123" s="71">
        <v>501.22400000000005</v>
      </c>
      <c r="AN123" s="71">
        <v>1183.1943026222546</v>
      </c>
      <c r="AO123" s="71">
        <v>5.3981562962962961</v>
      </c>
      <c r="AP123" s="71">
        <v>0.43185250370370371</v>
      </c>
      <c r="AQ123" s="71">
        <v>0.21592625185185185</v>
      </c>
      <c r="AR123" s="71">
        <v>3.7649105454545455</v>
      </c>
      <c r="AS123" s="71">
        <v>1.3854870807272732</v>
      </c>
      <c r="AT123" s="71">
        <v>46.254615272727264</v>
      </c>
      <c r="AU123" s="71">
        <v>1.7928145454545454</v>
      </c>
      <c r="AV123" s="71">
        <v>59.243762496215481</v>
      </c>
      <c r="AW123" s="71">
        <v>14.940121212121211</v>
      </c>
      <c r="AX123" s="71">
        <v>8.8445517575757577</v>
      </c>
      <c r="AY123" s="71">
        <v>0.22410181818181815</v>
      </c>
      <c r="AZ123" s="71">
        <v>3.5856290909090909</v>
      </c>
      <c r="BA123" s="71">
        <v>1.3944113131313129</v>
      </c>
      <c r="BB123" s="71">
        <v>10.667883990626263</v>
      </c>
      <c r="BC123" s="71">
        <v>39.656699182545459</v>
      </c>
      <c r="BD123" s="71"/>
      <c r="BE123" s="71">
        <v>0</v>
      </c>
      <c r="BF123" s="71">
        <v>39.656699182545459</v>
      </c>
      <c r="BG123" s="71">
        <v>55.485199999999999</v>
      </c>
      <c r="BH123" s="71">
        <v>7.928180650772723</v>
      </c>
      <c r="BI123" s="71">
        <v>2.4526045663956633</v>
      </c>
      <c r="BJ123" s="71">
        <v>1043.0029432725412</v>
      </c>
      <c r="BK123" s="71"/>
      <c r="BL123" s="71">
        <v>1108.8689284897096</v>
      </c>
      <c r="BM123" s="71">
        <v>3466.6524200634522</v>
      </c>
      <c r="BN123" s="71">
        <f t="shared" si="16"/>
        <v>168.33053012889113</v>
      </c>
      <c r="BO123" s="71">
        <f t="shared" si="11"/>
        <v>118.95357462441643</v>
      </c>
      <c r="BP123" s="72">
        <f t="shared" si="12"/>
        <v>8.6609686609686669</v>
      </c>
      <c r="BQ123" s="72">
        <f t="shared" si="13"/>
        <v>1.8803418803418819</v>
      </c>
      <c r="BR123" s="73">
        <v>3</v>
      </c>
      <c r="BS123" s="72">
        <f t="shared" si="18"/>
        <v>3.4188034188034218</v>
      </c>
      <c r="BT123" s="72">
        <f t="shared" si="19"/>
        <v>12.25</v>
      </c>
      <c r="BU123" s="72">
        <f t="shared" si="20"/>
        <v>13.960113960113972</v>
      </c>
      <c r="BV123" s="71">
        <f t="shared" si="17"/>
        <v>483.94862844190686</v>
      </c>
      <c r="BW123" s="71">
        <f t="shared" si="14"/>
        <v>771.23273319521445</v>
      </c>
      <c r="BX123" s="71">
        <f t="shared" si="15"/>
        <v>4237.8851532586668</v>
      </c>
      <c r="BY123" s="71">
        <f t="shared" si="21"/>
        <v>50854.621839104002</v>
      </c>
      <c r="BZ123" s="49">
        <f>VLOOKUP($C123,[1]PARAMETROS!$A:$I,7,0)</f>
        <v>43101</v>
      </c>
      <c r="CA123" s="74"/>
      <c r="CB123" s="74"/>
    </row>
    <row r="124" spans="1:80" s="75" customFormat="1">
      <c r="A124" s="43" t="s">
        <v>309</v>
      </c>
      <c r="B124" s="43" t="s">
        <v>1</v>
      </c>
      <c r="C124" s="43" t="s">
        <v>500</v>
      </c>
      <c r="D124" s="43" t="s">
        <v>587</v>
      </c>
      <c r="E124" s="44" t="s">
        <v>403</v>
      </c>
      <c r="F124" s="44" t="s">
        <v>63</v>
      </c>
      <c r="G124" s="44">
        <v>1</v>
      </c>
      <c r="H124" s="71">
        <v>520.79999999999995</v>
      </c>
      <c r="I124" s="71">
        <v>520.79999999999995</v>
      </c>
      <c r="J124" s="71"/>
      <c r="K124" s="71"/>
      <c r="L124" s="71"/>
      <c r="M124" s="71"/>
      <c r="N124" s="71"/>
      <c r="O124" s="71"/>
      <c r="P124" s="71">
        <v>17.044363636363634</v>
      </c>
      <c r="Q124" s="71">
        <v>537.8443636363636</v>
      </c>
      <c r="R124" s="71">
        <v>107.56887272727272</v>
      </c>
      <c r="S124" s="71">
        <v>8.0676654545454536</v>
      </c>
      <c r="T124" s="71">
        <v>5.3784436363636363</v>
      </c>
      <c r="U124" s="71">
        <v>1.0756887272727271</v>
      </c>
      <c r="V124" s="71">
        <v>13.44610909090909</v>
      </c>
      <c r="W124" s="71">
        <v>43.027549090909091</v>
      </c>
      <c r="X124" s="71">
        <v>16.135330909090907</v>
      </c>
      <c r="Y124" s="71">
        <v>3.2270661818181816</v>
      </c>
      <c r="Z124" s="71">
        <v>197.92672581818178</v>
      </c>
      <c r="AA124" s="71">
        <v>44.820363636363631</v>
      </c>
      <c r="AB124" s="71">
        <v>59.754508799999996</v>
      </c>
      <c r="AC124" s="71">
        <v>38.483553056581826</v>
      </c>
      <c r="AD124" s="71">
        <v>143.05842549294545</v>
      </c>
      <c r="AE124" s="71">
        <v>130.75200000000001</v>
      </c>
      <c r="AF124" s="71">
        <v>397</v>
      </c>
      <c r="AG124" s="71">
        <v>0</v>
      </c>
      <c r="AH124" s="71">
        <v>32.619999999999997</v>
      </c>
      <c r="AI124" s="71">
        <v>0</v>
      </c>
      <c r="AJ124" s="71">
        <v>0</v>
      </c>
      <c r="AK124" s="71">
        <v>4.72</v>
      </c>
      <c r="AL124" s="71">
        <v>0</v>
      </c>
      <c r="AM124" s="71">
        <v>565.09199999999998</v>
      </c>
      <c r="AN124" s="71">
        <v>906.0771513111273</v>
      </c>
      <c r="AO124" s="71">
        <v>2.6990781481481481</v>
      </c>
      <c r="AP124" s="71">
        <v>0.21592625185185185</v>
      </c>
      <c r="AQ124" s="71">
        <v>0.10796312592592593</v>
      </c>
      <c r="AR124" s="71">
        <v>1.8824552727272728</v>
      </c>
      <c r="AS124" s="71">
        <v>0.69274354036363661</v>
      </c>
      <c r="AT124" s="71">
        <v>23.127307636363632</v>
      </c>
      <c r="AU124" s="71">
        <v>0.89640727272727272</v>
      </c>
      <c r="AV124" s="71">
        <v>29.621881248107741</v>
      </c>
      <c r="AW124" s="71">
        <v>7.4700606060606054</v>
      </c>
      <c r="AX124" s="71">
        <v>4.4222758787878789</v>
      </c>
      <c r="AY124" s="71">
        <v>0.11205090909090908</v>
      </c>
      <c r="AZ124" s="71">
        <v>1.7928145454545454</v>
      </c>
      <c r="BA124" s="71">
        <v>0.69720565656565647</v>
      </c>
      <c r="BB124" s="71">
        <v>5.3339419953131317</v>
      </c>
      <c r="BC124" s="71">
        <v>19.82834959127273</v>
      </c>
      <c r="BD124" s="71"/>
      <c r="BE124" s="71">
        <v>0</v>
      </c>
      <c r="BF124" s="71">
        <v>19.82834959127273</v>
      </c>
      <c r="BG124" s="71">
        <v>30.371766666666673</v>
      </c>
      <c r="BH124" s="71">
        <v>3.9640903253863615</v>
      </c>
      <c r="BI124" s="71">
        <v>1.2263022831978319</v>
      </c>
      <c r="BJ124" s="71">
        <v>521.50147163627059</v>
      </c>
      <c r="BK124" s="71"/>
      <c r="BL124" s="71">
        <v>557.0636309115215</v>
      </c>
      <c r="BM124" s="71">
        <v>2050.4353766983927</v>
      </c>
      <c r="BN124" s="71">
        <f t="shared" si="16"/>
        <v>168.33053012889113</v>
      </c>
      <c r="BO124" s="71">
        <f t="shared" si="11"/>
        <v>118.95357462441643</v>
      </c>
      <c r="BP124" s="72">
        <f t="shared" si="12"/>
        <v>8.5633802816901436</v>
      </c>
      <c r="BQ124" s="72">
        <f t="shared" si="13"/>
        <v>1.8591549295774654</v>
      </c>
      <c r="BR124" s="73">
        <v>2</v>
      </c>
      <c r="BS124" s="72">
        <f t="shared" si="18"/>
        <v>2.2535211267605644</v>
      </c>
      <c r="BT124" s="72">
        <f t="shared" si="19"/>
        <v>11.25</v>
      </c>
      <c r="BU124" s="72">
        <f t="shared" si="20"/>
        <v>12.676056338028173</v>
      </c>
      <c r="BV124" s="71">
        <f t="shared" si="17"/>
        <v>259.91434352514847</v>
      </c>
      <c r="BW124" s="71">
        <f t="shared" si="14"/>
        <v>547.198448278456</v>
      </c>
      <c r="BX124" s="71">
        <f t="shared" si="15"/>
        <v>2597.6338249768487</v>
      </c>
      <c r="BY124" s="71">
        <f t="shared" si="21"/>
        <v>31171.605899722184</v>
      </c>
      <c r="BZ124" s="49">
        <f>VLOOKUP($C124,[1]PARAMETROS!$A:$I,7,0)</f>
        <v>43101</v>
      </c>
      <c r="CA124" s="74"/>
      <c r="CB124" s="74"/>
    </row>
    <row r="125" spans="1:80" s="75" customFormat="1">
      <c r="A125" s="43" t="s">
        <v>309</v>
      </c>
      <c r="B125" s="43" t="s">
        <v>0</v>
      </c>
      <c r="C125" s="43" t="s">
        <v>500</v>
      </c>
      <c r="D125" s="43" t="s">
        <v>588</v>
      </c>
      <c r="E125" s="44" t="s">
        <v>403</v>
      </c>
      <c r="F125" s="44" t="s">
        <v>63</v>
      </c>
      <c r="G125" s="44">
        <v>1</v>
      </c>
      <c r="H125" s="71">
        <v>1041.5999999999999</v>
      </c>
      <c r="I125" s="71">
        <v>1041.5999999999999</v>
      </c>
      <c r="J125" s="71"/>
      <c r="K125" s="71"/>
      <c r="L125" s="71"/>
      <c r="M125" s="71"/>
      <c r="N125" s="71"/>
      <c r="O125" s="71"/>
      <c r="P125" s="71">
        <v>34.088727272727269</v>
      </c>
      <c r="Q125" s="71">
        <v>1075.6887272727272</v>
      </c>
      <c r="R125" s="71">
        <v>215.13774545454544</v>
      </c>
      <c r="S125" s="71">
        <v>16.135330909090907</v>
      </c>
      <c r="T125" s="71">
        <v>10.756887272727273</v>
      </c>
      <c r="U125" s="71">
        <v>2.1513774545454543</v>
      </c>
      <c r="V125" s="71">
        <v>26.89221818181818</v>
      </c>
      <c r="W125" s="71">
        <v>86.055098181818181</v>
      </c>
      <c r="X125" s="71">
        <v>32.270661818181814</v>
      </c>
      <c r="Y125" s="71">
        <v>6.4541323636363632</v>
      </c>
      <c r="Z125" s="71">
        <v>395.85345163636356</v>
      </c>
      <c r="AA125" s="71">
        <v>89.640727272727261</v>
      </c>
      <c r="AB125" s="71">
        <v>119.50901759999999</v>
      </c>
      <c r="AC125" s="71">
        <v>76.967106113163652</v>
      </c>
      <c r="AD125" s="71">
        <v>286.11685098589089</v>
      </c>
      <c r="AE125" s="71">
        <v>99.504000000000005</v>
      </c>
      <c r="AF125" s="71">
        <v>397</v>
      </c>
      <c r="AG125" s="71">
        <v>0</v>
      </c>
      <c r="AH125" s="71">
        <v>32.619999999999997</v>
      </c>
      <c r="AI125" s="71">
        <v>0</v>
      </c>
      <c r="AJ125" s="71">
        <v>0</v>
      </c>
      <c r="AK125" s="71">
        <v>4.72</v>
      </c>
      <c r="AL125" s="71">
        <v>0</v>
      </c>
      <c r="AM125" s="71">
        <v>533.84400000000005</v>
      </c>
      <c r="AN125" s="71">
        <v>1215.8143026222544</v>
      </c>
      <c r="AO125" s="71">
        <v>5.3981562962962961</v>
      </c>
      <c r="AP125" s="71">
        <v>0.43185250370370371</v>
      </c>
      <c r="AQ125" s="71">
        <v>0.21592625185185185</v>
      </c>
      <c r="AR125" s="71">
        <v>3.7649105454545455</v>
      </c>
      <c r="AS125" s="71">
        <v>1.3854870807272732</v>
      </c>
      <c r="AT125" s="71">
        <v>46.254615272727264</v>
      </c>
      <c r="AU125" s="71">
        <v>1.7928145454545454</v>
      </c>
      <c r="AV125" s="71">
        <v>59.243762496215481</v>
      </c>
      <c r="AW125" s="71">
        <v>14.940121212121211</v>
      </c>
      <c r="AX125" s="71">
        <v>8.8445517575757577</v>
      </c>
      <c r="AY125" s="71">
        <v>0.22410181818181815</v>
      </c>
      <c r="AZ125" s="71">
        <v>3.5856290909090909</v>
      </c>
      <c r="BA125" s="71">
        <v>1.3944113131313129</v>
      </c>
      <c r="BB125" s="71">
        <v>10.667883990626263</v>
      </c>
      <c r="BC125" s="71">
        <v>39.656699182545459</v>
      </c>
      <c r="BD125" s="71"/>
      <c r="BE125" s="71">
        <v>0</v>
      </c>
      <c r="BF125" s="71">
        <v>39.656699182545459</v>
      </c>
      <c r="BG125" s="71">
        <v>55.485199999999999</v>
      </c>
      <c r="BH125" s="71">
        <v>7.928180650772723</v>
      </c>
      <c r="BI125" s="71">
        <v>2.4526045663956633</v>
      </c>
      <c r="BJ125" s="71">
        <v>1043.0029432725412</v>
      </c>
      <c r="BK125" s="71"/>
      <c r="BL125" s="71">
        <v>1108.8689284897096</v>
      </c>
      <c r="BM125" s="71">
        <v>3499.272420063452</v>
      </c>
      <c r="BN125" s="71">
        <f t="shared" si="16"/>
        <v>168.33053012889113</v>
      </c>
      <c r="BO125" s="71">
        <f t="shared" si="11"/>
        <v>118.95357462441643</v>
      </c>
      <c r="BP125" s="72">
        <f t="shared" si="12"/>
        <v>8.5633802816901436</v>
      </c>
      <c r="BQ125" s="72">
        <f t="shared" si="13"/>
        <v>1.8591549295774654</v>
      </c>
      <c r="BR125" s="73">
        <v>2</v>
      </c>
      <c r="BS125" s="72">
        <f t="shared" si="18"/>
        <v>2.2535211267605644</v>
      </c>
      <c r="BT125" s="72">
        <f t="shared" si="19"/>
        <v>11.25</v>
      </c>
      <c r="BU125" s="72">
        <f t="shared" si="20"/>
        <v>12.676056338028173</v>
      </c>
      <c r="BV125" s="71">
        <f t="shared" si="17"/>
        <v>443.56974338832509</v>
      </c>
      <c r="BW125" s="71">
        <f t="shared" si="14"/>
        <v>730.85384814163274</v>
      </c>
      <c r="BX125" s="71">
        <f t="shared" si="15"/>
        <v>4230.1262682050847</v>
      </c>
      <c r="BY125" s="71">
        <f t="shared" si="21"/>
        <v>50761.51521846102</v>
      </c>
      <c r="BZ125" s="49">
        <f>VLOOKUP($C125,[1]PARAMETROS!$A:$I,7,0)</f>
        <v>43101</v>
      </c>
      <c r="CA125" s="74"/>
      <c r="CB125" s="74"/>
    </row>
    <row r="126" spans="1:80" s="75" customFormat="1">
      <c r="A126" s="43" t="s">
        <v>589</v>
      </c>
      <c r="B126" s="43" t="s">
        <v>2</v>
      </c>
      <c r="C126" s="43" t="s">
        <v>407</v>
      </c>
      <c r="D126" s="43" t="s">
        <v>590</v>
      </c>
      <c r="E126" s="44" t="s">
        <v>403</v>
      </c>
      <c r="F126" s="44" t="s">
        <v>63</v>
      </c>
      <c r="G126" s="44">
        <v>1</v>
      </c>
      <c r="H126" s="71">
        <v>260.39999999999998</v>
      </c>
      <c r="I126" s="71">
        <v>260.39999999999998</v>
      </c>
      <c r="J126" s="71"/>
      <c r="K126" s="71"/>
      <c r="L126" s="71"/>
      <c r="M126" s="71"/>
      <c r="N126" s="71"/>
      <c r="O126" s="71"/>
      <c r="P126" s="71">
        <v>8.5221818181818172</v>
      </c>
      <c r="Q126" s="71">
        <v>268.9221818181818</v>
      </c>
      <c r="R126" s="71">
        <v>53.78443636363636</v>
      </c>
      <c r="S126" s="71">
        <v>4.0338327272727268</v>
      </c>
      <c r="T126" s="71">
        <v>2.6892218181818182</v>
      </c>
      <c r="U126" s="71">
        <v>0.53784436363636356</v>
      </c>
      <c r="V126" s="71">
        <v>6.723054545454545</v>
      </c>
      <c r="W126" s="71">
        <v>21.513774545454545</v>
      </c>
      <c r="X126" s="71">
        <v>8.0676654545454536</v>
      </c>
      <c r="Y126" s="71">
        <v>1.6135330909090908</v>
      </c>
      <c r="Z126" s="71">
        <v>98.96336290909089</v>
      </c>
      <c r="AA126" s="71">
        <v>22.410181818181815</v>
      </c>
      <c r="AB126" s="71">
        <v>29.877254399999998</v>
      </c>
      <c r="AC126" s="71">
        <v>19.241776528290913</v>
      </c>
      <c r="AD126" s="71">
        <v>71.529212746472723</v>
      </c>
      <c r="AE126" s="71">
        <v>146.376</v>
      </c>
      <c r="AF126" s="71">
        <v>397</v>
      </c>
      <c r="AG126" s="71">
        <v>0</v>
      </c>
      <c r="AH126" s="71">
        <v>0</v>
      </c>
      <c r="AI126" s="71">
        <v>0</v>
      </c>
      <c r="AJ126" s="71">
        <v>0</v>
      </c>
      <c r="AK126" s="71">
        <v>4.72</v>
      </c>
      <c r="AL126" s="71">
        <v>0</v>
      </c>
      <c r="AM126" s="71">
        <v>548.096</v>
      </c>
      <c r="AN126" s="71">
        <v>718.58857565556355</v>
      </c>
      <c r="AO126" s="71">
        <v>1.349539074074074</v>
      </c>
      <c r="AP126" s="71">
        <v>0.10796312592592593</v>
      </c>
      <c r="AQ126" s="71">
        <v>5.3981562962962963E-2</v>
      </c>
      <c r="AR126" s="71">
        <v>0.94122763636363638</v>
      </c>
      <c r="AS126" s="71">
        <v>0.34637177018181831</v>
      </c>
      <c r="AT126" s="71">
        <v>11.563653818181816</v>
      </c>
      <c r="AU126" s="71">
        <v>0.44820363636363636</v>
      </c>
      <c r="AV126" s="71">
        <v>14.81094062405387</v>
      </c>
      <c r="AW126" s="71">
        <v>3.7350303030303027</v>
      </c>
      <c r="AX126" s="71">
        <v>2.2111379393939394</v>
      </c>
      <c r="AY126" s="71">
        <v>5.6025454545454538E-2</v>
      </c>
      <c r="AZ126" s="71">
        <v>0.89640727272727272</v>
      </c>
      <c r="BA126" s="71">
        <v>0.34860282828282824</v>
      </c>
      <c r="BB126" s="71">
        <v>2.6669709976565659</v>
      </c>
      <c r="BC126" s="71">
        <v>9.9141747956363648</v>
      </c>
      <c r="BD126" s="71"/>
      <c r="BE126" s="71">
        <v>0</v>
      </c>
      <c r="BF126" s="71">
        <v>9.9141747956363648</v>
      </c>
      <c r="BG126" s="71">
        <v>30.371766666666673</v>
      </c>
      <c r="BH126" s="71">
        <v>1.9820451626931808</v>
      </c>
      <c r="BI126" s="71">
        <v>0.61315114159891593</v>
      </c>
      <c r="BJ126" s="71">
        <v>260.75073581813524</v>
      </c>
      <c r="BK126" s="71"/>
      <c r="BL126" s="71">
        <v>293.71769878909402</v>
      </c>
      <c r="BM126" s="71">
        <v>1305.9535716825296</v>
      </c>
      <c r="BN126" s="71">
        <f t="shared" si="16"/>
        <v>168.33053012889113</v>
      </c>
      <c r="BO126" s="71">
        <f t="shared" si="11"/>
        <v>118.95357462441643</v>
      </c>
      <c r="BP126" s="72">
        <f t="shared" si="12"/>
        <v>8.8629737609329435</v>
      </c>
      <c r="BQ126" s="72">
        <f t="shared" si="13"/>
        <v>1.9241982507288626</v>
      </c>
      <c r="BR126" s="73">
        <v>5</v>
      </c>
      <c r="BS126" s="72">
        <f t="shared" si="18"/>
        <v>5.8309037900874632</v>
      </c>
      <c r="BT126" s="72">
        <f t="shared" si="19"/>
        <v>14.25</v>
      </c>
      <c r="BU126" s="72">
        <f t="shared" si="20"/>
        <v>16.618075801749271</v>
      </c>
      <c r="BV126" s="71">
        <f t="shared" si="17"/>
        <v>217.02435447785476</v>
      </c>
      <c r="BW126" s="71">
        <f t="shared" si="14"/>
        <v>504.30845923116237</v>
      </c>
      <c r="BX126" s="71">
        <f t="shared" si="15"/>
        <v>1810.2620309136919</v>
      </c>
      <c r="BY126" s="71">
        <f t="shared" si="21"/>
        <v>21723.144370964303</v>
      </c>
      <c r="BZ126" s="49">
        <f>VLOOKUP($C126,[1]PARAMETROS!$A:$I,7,0)</f>
        <v>43101</v>
      </c>
      <c r="CA126" s="74"/>
      <c r="CB126" s="74"/>
    </row>
    <row r="127" spans="1:80" s="75" customFormat="1">
      <c r="A127" s="43" t="s">
        <v>312</v>
      </c>
      <c r="B127" s="43" t="s">
        <v>0</v>
      </c>
      <c r="C127" s="43" t="s">
        <v>170</v>
      </c>
      <c r="D127" s="43" t="s">
        <v>591</v>
      </c>
      <c r="E127" s="44" t="s">
        <v>403</v>
      </c>
      <c r="F127" s="44" t="s">
        <v>63</v>
      </c>
      <c r="G127" s="44">
        <v>1</v>
      </c>
      <c r="H127" s="71">
        <v>1076.08</v>
      </c>
      <c r="I127" s="71">
        <v>1076.08</v>
      </c>
      <c r="J127" s="71"/>
      <c r="K127" s="71"/>
      <c r="L127" s="71"/>
      <c r="M127" s="71"/>
      <c r="N127" s="71"/>
      <c r="O127" s="71"/>
      <c r="P127" s="71">
        <v>35.217163636363637</v>
      </c>
      <c r="Q127" s="71">
        <v>1111.2971636363636</v>
      </c>
      <c r="R127" s="71">
        <v>222.25943272727272</v>
      </c>
      <c r="S127" s="71">
        <v>16.669457454545455</v>
      </c>
      <c r="T127" s="71">
        <v>11.112971636363637</v>
      </c>
      <c r="U127" s="71">
        <v>2.2225943272727271</v>
      </c>
      <c r="V127" s="71">
        <v>27.782429090909091</v>
      </c>
      <c r="W127" s="71">
        <v>88.903773090909098</v>
      </c>
      <c r="X127" s="71">
        <v>33.33891490909091</v>
      </c>
      <c r="Y127" s="71">
        <v>6.6677829818181822</v>
      </c>
      <c r="Z127" s="71">
        <v>408.95735621818187</v>
      </c>
      <c r="AA127" s="71">
        <v>92.608096969696959</v>
      </c>
      <c r="AB127" s="71">
        <v>123.46511488</v>
      </c>
      <c r="AC127" s="71">
        <v>79.514941960688503</v>
      </c>
      <c r="AD127" s="71">
        <v>295.58815381038551</v>
      </c>
      <c r="AE127" s="71">
        <v>97.435200000000009</v>
      </c>
      <c r="AF127" s="71">
        <v>397</v>
      </c>
      <c r="AG127" s="71">
        <v>0</v>
      </c>
      <c r="AH127" s="71">
        <v>0</v>
      </c>
      <c r="AI127" s="71">
        <v>9.84</v>
      </c>
      <c r="AJ127" s="71">
        <v>0</v>
      </c>
      <c r="AK127" s="71">
        <v>4.72</v>
      </c>
      <c r="AL127" s="71">
        <v>0</v>
      </c>
      <c r="AM127" s="71">
        <v>508.99520000000001</v>
      </c>
      <c r="AN127" s="71">
        <v>1213.5407100285674</v>
      </c>
      <c r="AO127" s="71">
        <v>5.5768510246913587</v>
      </c>
      <c r="AP127" s="71">
        <v>0.44614808197530864</v>
      </c>
      <c r="AQ127" s="71">
        <v>0.22307404098765432</v>
      </c>
      <c r="AR127" s="71">
        <v>3.8895400727272733</v>
      </c>
      <c r="AS127" s="71">
        <v>1.4313507467636368</v>
      </c>
      <c r="AT127" s="71">
        <v>47.785778036363631</v>
      </c>
      <c r="AU127" s="71">
        <v>1.8521619393939395</v>
      </c>
      <c r="AV127" s="71">
        <v>61.204903942902803</v>
      </c>
      <c r="AW127" s="71">
        <v>15.434682828282828</v>
      </c>
      <c r="AX127" s="71">
        <v>9.1373322343434342</v>
      </c>
      <c r="AY127" s="71">
        <v>0.23152024242424241</v>
      </c>
      <c r="AZ127" s="71">
        <v>3.7043238787878789</v>
      </c>
      <c r="BA127" s="71">
        <v>1.4405703973063972</v>
      </c>
      <c r="BB127" s="71">
        <v>11.021022085861281</v>
      </c>
      <c r="BC127" s="71">
        <v>40.969451667006062</v>
      </c>
      <c r="BD127" s="71"/>
      <c r="BE127" s="71">
        <v>0</v>
      </c>
      <c r="BF127" s="71">
        <v>40.969451667006062</v>
      </c>
      <c r="BG127" s="71">
        <v>55.485199999999999</v>
      </c>
      <c r="BH127" s="71">
        <v>7.928180650772723</v>
      </c>
      <c r="BI127" s="71">
        <v>2.4526045663956633</v>
      </c>
      <c r="BJ127" s="71">
        <v>1043.0029432725412</v>
      </c>
      <c r="BK127" s="71"/>
      <c r="BL127" s="71">
        <v>1108.8689284897096</v>
      </c>
      <c r="BM127" s="71">
        <v>3535.8811577645492</v>
      </c>
      <c r="BN127" s="71">
        <f t="shared" si="16"/>
        <v>168.33053012889113</v>
      </c>
      <c r="BO127" s="71">
        <f t="shared" si="11"/>
        <v>118.95357462441643</v>
      </c>
      <c r="BP127" s="72">
        <f t="shared" si="12"/>
        <v>8.5633802816901436</v>
      </c>
      <c r="BQ127" s="72">
        <f t="shared" si="13"/>
        <v>1.8591549295774654</v>
      </c>
      <c r="BR127" s="73">
        <v>2</v>
      </c>
      <c r="BS127" s="72">
        <f t="shared" si="18"/>
        <v>2.2535211267605644</v>
      </c>
      <c r="BT127" s="72">
        <f t="shared" si="19"/>
        <v>11.25</v>
      </c>
      <c r="BU127" s="72">
        <f t="shared" si="20"/>
        <v>12.676056338028173</v>
      </c>
      <c r="BV127" s="71">
        <f t="shared" si="17"/>
        <v>448.21028760395711</v>
      </c>
      <c r="BW127" s="71">
        <f t="shared" si="14"/>
        <v>735.4943923572647</v>
      </c>
      <c r="BX127" s="71">
        <f t="shared" si="15"/>
        <v>4271.3755501218138</v>
      </c>
      <c r="BY127" s="71">
        <f t="shared" si="21"/>
        <v>51256.506601461762</v>
      </c>
      <c r="BZ127" s="49">
        <f>VLOOKUP($C127,[1]PARAMETROS!$A:$I,7,0)</f>
        <v>43101</v>
      </c>
      <c r="CA127" s="74"/>
      <c r="CB127" s="74"/>
    </row>
    <row r="128" spans="1:80" s="75" customFormat="1">
      <c r="A128" s="43" t="s">
        <v>592</v>
      </c>
      <c r="B128" s="43" t="s">
        <v>2</v>
      </c>
      <c r="C128" s="43" t="s">
        <v>250</v>
      </c>
      <c r="D128" s="43" t="s">
        <v>593</v>
      </c>
      <c r="E128" s="44" t="s">
        <v>403</v>
      </c>
      <c r="F128" s="44" t="s">
        <v>63</v>
      </c>
      <c r="G128" s="44">
        <v>1</v>
      </c>
      <c r="H128" s="71">
        <v>260.39999999999998</v>
      </c>
      <c r="I128" s="71">
        <v>260.39999999999998</v>
      </c>
      <c r="J128" s="71"/>
      <c r="K128" s="71"/>
      <c r="L128" s="71"/>
      <c r="M128" s="71"/>
      <c r="N128" s="71"/>
      <c r="O128" s="71"/>
      <c r="P128" s="71">
        <v>8.5221818181818172</v>
      </c>
      <c r="Q128" s="71">
        <v>268.9221818181818</v>
      </c>
      <c r="R128" s="71">
        <v>53.78443636363636</v>
      </c>
      <c r="S128" s="71">
        <v>4.0338327272727268</v>
      </c>
      <c r="T128" s="71">
        <v>2.6892218181818182</v>
      </c>
      <c r="U128" s="71">
        <v>0.53784436363636356</v>
      </c>
      <c r="V128" s="71">
        <v>6.723054545454545</v>
      </c>
      <c r="W128" s="71">
        <v>21.513774545454545</v>
      </c>
      <c r="X128" s="71">
        <v>8.0676654545454536</v>
      </c>
      <c r="Y128" s="71">
        <v>1.6135330909090908</v>
      </c>
      <c r="Z128" s="71">
        <v>98.96336290909089</v>
      </c>
      <c r="AA128" s="71">
        <v>22.410181818181815</v>
      </c>
      <c r="AB128" s="71">
        <v>29.877254399999998</v>
      </c>
      <c r="AC128" s="71">
        <v>19.241776528290913</v>
      </c>
      <c r="AD128" s="71">
        <v>71.529212746472723</v>
      </c>
      <c r="AE128" s="71">
        <v>146.376</v>
      </c>
      <c r="AF128" s="71">
        <v>397</v>
      </c>
      <c r="AG128" s="71">
        <v>0</v>
      </c>
      <c r="AH128" s="71">
        <v>32.619999999999997</v>
      </c>
      <c r="AI128" s="71">
        <v>0</v>
      </c>
      <c r="AJ128" s="71">
        <v>0</v>
      </c>
      <c r="AK128" s="71">
        <v>4.72</v>
      </c>
      <c r="AL128" s="71">
        <v>0</v>
      </c>
      <c r="AM128" s="71">
        <v>580.71600000000001</v>
      </c>
      <c r="AN128" s="71">
        <v>751.20857565556355</v>
      </c>
      <c r="AO128" s="71">
        <v>1.349539074074074</v>
      </c>
      <c r="AP128" s="71">
        <v>0.10796312592592593</v>
      </c>
      <c r="AQ128" s="71">
        <v>5.3981562962962963E-2</v>
      </c>
      <c r="AR128" s="71">
        <v>0.94122763636363638</v>
      </c>
      <c r="AS128" s="71">
        <v>0.34637177018181831</v>
      </c>
      <c r="AT128" s="71">
        <v>11.563653818181816</v>
      </c>
      <c r="AU128" s="71">
        <v>0.44820363636363636</v>
      </c>
      <c r="AV128" s="71">
        <v>14.81094062405387</v>
      </c>
      <c r="AW128" s="71">
        <v>3.7350303030303027</v>
      </c>
      <c r="AX128" s="71">
        <v>2.2111379393939394</v>
      </c>
      <c r="AY128" s="71">
        <v>5.6025454545454538E-2</v>
      </c>
      <c r="AZ128" s="71">
        <v>0.89640727272727272</v>
      </c>
      <c r="BA128" s="71">
        <v>0.34860282828282824</v>
      </c>
      <c r="BB128" s="71">
        <v>2.6669709976565659</v>
      </c>
      <c r="BC128" s="71">
        <v>9.9141747956363648</v>
      </c>
      <c r="BD128" s="71"/>
      <c r="BE128" s="71">
        <v>0</v>
      </c>
      <c r="BF128" s="71">
        <v>9.9141747956363648</v>
      </c>
      <c r="BG128" s="71">
        <v>30.371766666666673</v>
      </c>
      <c r="BH128" s="71">
        <v>1.9820451626931808</v>
      </c>
      <c r="BI128" s="71">
        <v>0.61315114159891593</v>
      </c>
      <c r="BJ128" s="71">
        <v>260.75073581813524</v>
      </c>
      <c r="BK128" s="71"/>
      <c r="BL128" s="71">
        <v>293.71769878909402</v>
      </c>
      <c r="BM128" s="71">
        <v>1338.5735716825297</v>
      </c>
      <c r="BN128" s="71">
        <f t="shared" si="16"/>
        <v>168.33053012889113</v>
      </c>
      <c r="BO128" s="71">
        <f t="shared" si="11"/>
        <v>118.95357462441643</v>
      </c>
      <c r="BP128" s="72">
        <f t="shared" si="12"/>
        <v>8.8629737609329435</v>
      </c>
      <c r="BQ128" s="72">
        <f t="shared" si="13"/>
        <v>1.9241982507288626</v>
      </c>
      <c r="BR128" s="73">
        <v>5</v>
      </c>
      <c r="BS128" s="72">
        <f t="shared" si="18"/>
        <v>5.8309037900874632</v>
      </c>
      <c r="BT128" s="72">
        <f t="shared" si="19"/>
        <v>14.25</v>
      </c>
      <c r="BU128" s="72">
        <f t="shared" si="20"/>
        <v>16.618075801749271</v>
      </c>
      <c r="BV128" s="71">
        <f t="shared" si="17"/>
        <v>222.44517080438541</v>
      </c>
      <c r="BW128" s="71">
        <f t="shared" si="14"/>
        <v>509.72927555769297</v>
      </c>
      <c r="BX128" s="71">
        <f t="shared" si="15"/>
        <v>1848.3028472402227</v>
      </c>
      <c r="BY128" s="71">
        <f t="shared" si="21"/>
        <v>22179.634166882672</v>
      </c>
      <c r="BZ128" s="49">
        <f>VLOOKUP($C128,[1]PARAMETROS!$A:$I,7,0)</f>
        <v>43101</v>
      </c>
      <c r="CA128" s="74"/>
      <c r="CB128" s="74"/>
    </row>
    <row r="129" spans="1:80" s="75" customFormat="1">
      <c r="A129" s="43" t="s">
        <v>314</v>
      </c>
      <c r="B129" s="43" t="s">
        <v>2</v>
      </c>
      <c r="C129" s="43" t="s">
        <v>315</v>
      </c>
      <c r="D129" s="43" t="s">
        <v>594</v>
      </c>
      <c r="E129" s="44" t="s">
        <v>403</v>
      </c>
      <c r="F129" s="44" t="s">
        <v>63</v>
      </c>
      <c r="G129" s="44">
        <v>1</v>
      </c>
      <c r="H129" s="71">
        <v>260.39999999999998</v>
      </c>
      <c r="I129" s="71">
        <v>260.39999999999998</v>
      </c>
      <c r="J129" s="71"/>
      <c r="K129" s="71"/>
      <c r="L129" s="71"/>
      <c r="M129" s="71"/>
      <c r="N129" s="71"/>
      <c r="O129" s="71"/>
      <c r="P129" s="71">
        <v>8.5221818181818172</v>
      </c>
      <c r="Q129" s="71">
        <v>268.9221818181818</v>
      </c>
      <c r="R129" s="71">
        <v>53.78443636363636</v>
      </c>
      <c r="S129" s="71">
        <v>4.0338327272727268</v>
      </c>
      <c r="T129" s="71">
        <v>2.6892218181818182</v>
      </c>
      <c r="U129" s="71">
        <v>0.53784436363636356</v>
      </c>
      <c r="V129" s="71">
        <v>6.723054545454545</v>
      </c>
      <c r="W129" s="71">
        <v>21.513774545454545</v>
      </c>
      <c r="X129" s="71">
        <v>8.0676654545454536</v>
      </c>
      <c r="Y129" s="71">
        <v>1.6135330909090908</v>
      </c>
      <c r="Z129" s="71">
        <v>98.96336290909089</v>
      </c>
      <c r="AA129" s="71">
        <v>22.410181818181815</v>
      </c>
      <c r="AB129" s="71">
        <v>29.877254399999998</v>
      </c>
      <c r="AC129" s="71">
        <v>19.241776528290913</v>
      </c>
      <c r="AD129" s="71">
        <v>71.529212746472723</v>
      </c>
      <c r="AE129" s="71">
        <v>146.376</v>
      </c>
      <c r="AF129" s="71">
        <v>397</v>
      </c>
      <c r="AG129" s="71">
        <v>0</v>
      </c>
      <c r="AH129" s="71">
        <v>0</v>
      </c>
      <c r="AI129" s="71">
        <v>0</v>
      </c>
      <c r="AJ129" s="71">
        <v>0</v>
      </c>
      <c r="AK129" s="71">
        <v>4.72</v>
      </c>
      <c r="AL129" s="71">
        <v>0</v>
      </c>
      <c r="AM129" s="71">
        <v>548.096</v>
      </c>
      <c r="AN129" s="71">
        <v>718.58857565556355</v>
      </c>
      <c r="AO129" s="71">
        <v>1.349539074074074</v>
      </c>
      <c r="AP129" s="71">
        <v>0.10796312592592593</v>
      </c>
      <c r="AQ129" s="71">
        <v>5.3981562962962963E-2</v>
      </c>
      <c r="AR129" s="71">
        <v>0.94122763636363638</v>
      </c>
      <c r="AS129" s="71">
        <v>0.34637177018181831</v>
      </c>
      <c r="AT129" s="71">
        <v>11.563653818181816</v>
      </c>
      <c r="AU129" s="71">
        <v>0.44820363636363636</v>
      </c>
      <c r="AV129" s="71">
        <v>14.81094062405387</v>
      </c>
      <c r="AW129" s="71">
        <v>3.7350303030303027</v>
      </c>
      <c r="AX129" s="71">
        <v>2.2111379393939394</v>
      </c>
      <c r="AY129" s="71">
        <v>5.6025454545454538E-2</v>
      </c>
      <c r="AZ129" s="71">
        <v>0.89640727272727272</v>
      </c>
      <c r="BA129" s="71">
        <v>0.34860282828282824</v>
      </c>
      <c r="BB129" s="71">
        <v>2.6669709976565659</v>
      </c>
      <c r="BC129" s="71">
        <v>9.9141747956363648</v>
      </c>
      <c r="BD129" s="71"/>
      <c r="BE129" s="71">
        <v>0</v>
      </c>
      <c r="BF129" s="71">
        <v>9.9141747956363648</v>
      </c>
      <c r="BG129" s="71">
        <v>30.371766666666673</v>
      </c>
      <c r="BH129" s="71">
        <v>1.9820451626931808</v>
      </c>
      <c r="BI129" s="71">
        <v>0.61315114159891593</v>
      </c>
      <c r="BJ129" s="71">
        <v>260.75073581813524</v>
      </c>
      <c r="BK129" s="71"/>
      <c r="BL129" s="71">
        <v>293.71769878909402</v>
      </c>
      <c r="BM129" s="71">
        <v>1305.9535716825296</v>
      </c>
      <c r="BN129" s="71">
        <f t="shared" si="16"/>
        <v>168.33053012889113</v>
      </c>
      <c r="BO129" s="71">
        <f t="shared" si="11"/>
        <v>118.95357462441643</v>
      </c>
      <c r="BP129" s="72">
        <f t="shared" si="12"/>
        <v>8.5633802816901436</v>
      </c>
      <c r="BQ129" s="72">
        <f t="shared" si="13"/>
        <v>1.8591549295774654</v>
      </c>
      <c r="BR129" s="73">
        <v>2</v>
      </c>
      <c r="BS129" s="72">
        <f t="shared" si="18"/>
        <v>2.2535211267605644</v>
      </c>
      <c r="BT129" s="72">
        <f t="shared" si="19"/>
        <v>11.25</v>
      </c>
      <c r="BU129" s="72">
        <f t="shared" si="20"/>
        <v>12.676056338028173</v>
      </c>
      <c r="BV129" s="71">
        <f t="shared" si="17"/>
        <v>165.54341049496858</v>
      </c>
      <c r="BW129" s="71">
        <f t="shared" si="14"/>
        <v>452.8275152482762</v>
      </c>
      <c r="BX129" s="71">
        <f t="shared" si="15"/>
        <v>1758.7810869308059</v>
      </c>
      <c r="BY129" s="71">
        <f t="shared" si="21"/>
        <v>21105.373043169671</v>
      </c>
      <c r="BZ129" s="49">
        <f>VLOOKUP($C129,[1]PARAMETROS!$A:$I,7,0)</f>
        <v>43101</v>
      </c>
      <c r="CA129" s="74"/>
      <c r="CB129" s="74"/>
    </row>
    <row r="130" spans="1:80" s="75" customFormat="1">
      <c r="A130" s="43" t="s">
        <v>595</v>
      </c>
      <c r="B130" s="43" t="s">
        <v>2</v>
      </c>
      <c r="C130" s="43" t="s">
        <v>165</v>
      </c>
      <c r="D130" s="43" t="s">
        <v>596</v>
      </c>
      <c r="E130" s="44" t="s">
        <v>403</v>
      </c>
      <c r="F130" s="44" t="s">
        <v>63</v>
      </c>
      <c r="G130" s="44">
        <v>1</v>
      </c>
      <c r="H130" s="71">
        <v>260.39999999999998</v>
      </c>
      <c r="I130" s="71">
        <v>260.39999999999998</v>
      </c>
      <c r="J130" s="71"/>
      <c r="K130" s="71"/>
      <c r="L130" s="71"/>
      <c r="M130" s="71"/>
      <c r="N130" s="71"/>
      <c r="O130" s="71"/>
      <c r="P130" s="71">
        <v>8.5221818181818172</v>
      </c>
      <c r="Q130" s="71">
        <v>268.9221818181818</v>
      </c>
      <c r="R130" s="71">
        <v>53.78443636363636</v>
      </c>
      <c r="S130" s="71">
        <v>4.0338327272727268</v>
      </c>
      <c r="T130" s="71">
        <v>2.6892218181818182</v>
      </c>
      <c r="U130" s="71">
        <v>0.53784436363636356</v>
      </c>
      <c r="V130" s="71">
        <v>6.723054545454545</v>
      </c>
      <c r="W130" s="71">
        <v>21.513774545454545</v>
      </c>
      <c r="X130" s="71">
        <v>8.0676654545454536</v>
      </c>
      <c r="Y130" s="71">
        <v>1.6135330909090908</v>
      </c>
      <c r="Z130" s="71">
        <v>98.96336290909089</v>
      </c>
      <c r="AA130" s="71">
        <v>22.410181818181815</v>
      </c>
      <c r="AB130" s="71">
        <v>29.877254399999998</v>
      </c>
      <c r="AC130" s="71">
        <v>19.241776528290913</v>
      </c>
      <c r="AD130" s="71">
        <v>71.529212746472723</v>
      </c>
      <c r="AE130" s="71">
        <v>146.376</v>
      </c>
      <c r="AF130" s="71">
        <v>397</v>
      </c>
      <c r="AG130" s="71">
        <v>0</v>
      </c>
      <c r="AH130" s="71">
        <v>0</v>
      </c>
      <c r="AI130" s="71">
        <v>0</v>
      </c>
      <c r="AJ130" s="71">
        <v>0</v>
      </c>
      <c r="AK130" s="71">
        <v>4.72</v>
      </c>
      <c r="AL130" s="71">
        <v>0</v>
      </c>
      <c r="AM130" s="71">
        <v>548.096</v>
      </c>
      <c r="AN130" s="71">
        <v>718.58857565556355</v>
      </c>
      <c r="AO130" s="71">
        <v>1.349539074074074</v>
      </c>
      <c r="AP130" s="71">
        <v>0.10796312592592593</v>
      </c>
      <c r="AQ130" s="71">
        <v>5.3981562962962963E-2</v>
      </c>
      <c r="AR130" s="71">
        <v>0.94122763636363638</v>
      </c>
      <c r="AS130" s="71">
        <v>0.34637177018181831</v>
      </c>
      <c r="AT130" s="71">
        <v>11.563653818181816</v>
      </c>
      <c r="AU130" s="71">
        <v>0.44820363636363636</v>
      </c>
      <c r="AV130" s="71">
        <v>14.81094062405387</v>
      </c>
      <c r="AW130" s="71">
        <v>3.7350303030303027</v>
      </c>
      <c r="AX130" s="71">
        <v>2.2111379393939394</v>
      </c>
      <c r="AY130" s="71">
        <v>5.6025454545454538E-2</v>
      </c>
      <c r="AZ130" s="71">
        <v>0.89640727272727272</v>
      </c>
      <c r="BA130" s="71">
        <v>0.34860282828282824</v>
      </c>
      <c r="BB130" s="71">
        <v>2.6669709976565659</v>
      </c>
      <c r="BC130" s="71">
        <v>9.9141747956363648</v>
      </c>
      <c r="BD130" s="71"/>
      <c r="BE130" s="71">
        <v>0</v>
      </c>
      <c r="BF130" s="71">
        <v>9.9141747956363648</v>
      </c>
      <c r="BG130" s="71">
        <v>30.371766666666673</v>
      </c>
      <c r="BH130" s="71">
        <v>1.9820451626931808</v>
      </c>
      <c r="BI130" s="71">
        <v>0.61315114159891593</v>
      </c>
      <c r="BJ130" s="71">
        <v>260.75073581813524</v>
      </c>
      <c r="BK130" s="71"/>
      <c r="BL130" s="71">
        <v>293.71769878909402</v>
      </c>
      <c r="BM130" s="71">
        <v>1305.9535716825296</v>
      </c>
      <c r="BN130" s="71">
        <f t="shared" si="16"/>
        <v>168.33053012889113</v>
      </c>
      <c r="BO130" s="71">
        <f t="shared" si="11"/>
        <v>118.95357462441643</v>
      </c>
      <c r="BP130" s="72">
        <f t="shared" si="12"/>
        <v>8.8629737609329435</v>
      </c>
      <c r="BQ130" s="72">
        <f t="shared" si="13"/>
        <v>1.9241982507288626</v>
      </c>
      <c r="BR130" s="73">
        <v>5</v>
      </c>
      <c r="BS130" s="72">
        <f t="shared" si="18"/>
        <v>5.8309037900874632</v>
      </c>
      <c r="BT130" s="72">
        <f t="shared" si="19"/>
        <v>14.25</v>
      </c>
      <c r="BU130" s="72">
        <f t="shared" si="20"/>
        <v>16.618075801749271</v>
      </c>
      <c r="BV130" s="71">
        <f t="shared" si="17"/>
        <v>217.02435447785476</v>
      </c>
      <c r="BW130" s="71">
        <f t="shared" si="14"/>
        <v>504.30845923116237</v>
      </c>
      <c r="BX130" s="71">
        <f t="shared" si="15"/>
        <v>1810.2620309136919</v>
      </c>
      <c r="BY130" s="71">
        <f t="shared" si="21"/>
        <v>21723.144370964303</v>
      </c>
      <c r="BZ130" s="49">
        <f>VLOOKUP($C130,[1]PARAMETROS!$A:$I,7,0)</f>
        <v>43101</v>
      </c>
      <c r="CA130" s="74"/>
      <c r="CB130" s="74"/>
    </row>
    <row r="131" spans="1:80" s="75" customFormat="1">
      <c r="A131" s="43" t="s">
        <v>597</v>
      </c>
      <c r="B131" s="43" t="s">
        <v>2</v>
      </c>
      <c r="C131" s="43" t="s">
        <v>165</v>
      </c>
      <c r="D131" s="43" t="s">
        <v>598</v>
      </c>
      <c r="E131" s="44" t="s">
        <v>403</v>
      </c>
      <c r="F131" s="44" t="s">
        <v>63</v>
      </c>
      <c r="G131" s="44">
        <v>1</v>
      </c>
      <c r="H131" s="71">
        <v>260.39999999999998</v>
      </c>
      <c r="I131" s="71">
        <v>260.39999999999998</v>
      </c>
      <c r="J131" s="71"/>
      <c r="K131" s="71"/>
      <c r="L131" s="71"/>
      <c r="M131" s="71"/>
      <c r="N131" s="71"/>
      <c r="O131" s="71"/>
      <c r="P131" s="71">
        <v>8.5221818181818172</v>
      </c>
      <c r="Q131" s="71">
        <v>268.9221818181818</v>
      </c>
      <c r="R131" s="71">
        <v>53.78443636363636</v>
      </c>
      <c r="S131" s="71">
        <v>4.0338327272727268</v>
      </c>
      <c r="T131" s="71">
        <v>2.6892218181818182</v>
      </c>
      <c r="U131" s="71">
        <v>0.53784436363636356</v>
      </c>
      <c r="V131" s="71">
        <v>6.723054545454545</v>
      </c>
      <c r="W131" s="71">
        <v>21.513774545454545</v>
      </c>
      <c r="X131" s="71">
        <v>8.0676654545454536</v>
      </c>
      <c r="Y131" s="71">
        <v>1.6135330909090908</v>
      </c>
      <c r="Z131" s="71">
        <v>98.96336290909089</v>
      </c>
      <c r="AA131" s="71">
        <v>22.410181818181815</v>
      </c>
      <c r="AB131" s="71">
        <v>29.877254399999998</v>
      </c>
      <c r="AC131" s="71">
        <v>19.241776528290913</v>
      </c>
      <c r="AD131" s="71">
        <v>71.529212746472723</v>
      </c>
      <c r="AE131" s="71">
        <v>146.376</v>
      </c>
      <c r="AF131" s="71">
        <v>397</v>
      </c>
      <c r="AG131" s="71">
        <v>0</v>
      </c>
      <c r="AH131" s="71">
        <v>0</v>
      </c>
      <c r="AI131" s="71">
        <v>0</v>
      </c>
      <c r="AJ131" s="71">
        <v>0</v>
      </c>
      <c r="AK131" s="71">
        <v>4.72</v>
      </c>
      <c r="AL131" s="71">
        <v>0</v>
      </c>
      <c r="AM131" s="71">
        <v>548.096</v>
      </c>
      <c r="AN131" s="71">
        <v>718.58857565556355</v>
      </c>
      <c r="AO131" s="71">
        <v>1.349539074074074</v>
      </c>
      <c r="AP131" s="71">
        <v>0.10796312592592593</v>
      </c>
      <c r="AQ131" s="71">
        <v>5.3981562962962963E-2</v>
      </c>
      <c r="AR131" s="71">
        <v>0.94122763636363638</v>
      </c>
      <c r="AS131" s="71">
        <v>0.34637177018181831</v>
      </c>
      <c r="AT131" s="71">
        <v>11.563653818181816</v>
      </c>
      <c r="AU131" s="71">
        <v>0.44820363636363636</v>
      </c>
      <c r="AV131" s="71">
        <v>14.81094062405387</v>
      </c>
      <c r="AW131" s="71">
        <v>3.7350303030303027</v>
      </c>
      <c r="AX131" s="71">
        <v>2.2111379393939394</v>
      </c>
      <c r="AY131" s="71">
        <v>5.6025454545454538E-2</v>
      </c>
      <c r="AZ131" s="71">
        <v>0.89640727272727272</v>
      </c>
      <c r="BA131" s="71">
        <v>0.34860282828282824</v>
      </c>
      <c r="BB131" s="71">
        <v>2.6669709976565659</v>
      </c>
      <c r="BC131" s="71">
        <v>9.9141747956363648</v>
      </c>
      <c r="BD131" s="71"/>
      <c r="BE131" s="71">
        <v>0</v>
      </c>
      <c r="BF131" s="71">
        <v>9.9141747956363648</v>
      </c>
      <c r="BG131" s="71">
        <v>30.371766666666673</v>
      </c>
      <c r="BH131" s="71">
        <v>1.9820451626931808</v>
      </c>
      <c r="BI131" s="71">
        <v>0.61315114159891593</v>
      </c>
      <c r="BJ131" s="71">
        <v>260.75073581813524</v>
      </c>
      <c r="BK131" s="71"/>
      <c r="BL131" s="71">
        <v>293.71769878909402</v>
      </c>
      <c r="BM131" s="71">
        <v>1305.9535716825296</v>
      </c>
      <c r="BN131" s="71">
        <f t="shared" si="16"/>
        <v>168.33053012889113</v>
      </c>
      <c r="BO131" s="71">
        <f t="shared" si="11"/>
        <v>118.95357462441643</v>
      </c>
      <c r="BP131" s="72">
        <f t="shared" si="12"/>
        <v>8.6609686609686669</v>
      </c>
      <c r="BQ131" s="72">
        <f t="shared" si="13"/>
        <v>1.8803418803418819</v>
      </c>
      <c r="BR131" s="73">
        <v>3</v>
      </c>
      <c r="BS131" s="72">
        <f t="shared" si="18"/>
        <v>3.4188034188034218</v>
      </c>
      <c r="BT131" s="72">
        <f t="shared" si="19"/>
        <v>12.25</v>
      </c>
      <c r="BU131" s="72">
        <f t="shared" si="20"/>
        <v>13.960113960113972</v>
      </c>
      <c r="BV131" s="71">
        <f t="shared" si="17"/>
        <v>182.31260687305985</v>
      </c>
      <c r="BW131" s="71">
        <f t="shared" si="14"/>
        <v>469.59671162636744</v>
      </c>
      <c r="BX131" s="71">
        <f t="shared" si="15"/>
        <v>1775.5502833088972</v>
      </c>
      <c r="BY131" s="71">
        <f t="shared" si="21"/>
        <v>21306.603399706764</v>
      </c>
      <c r="BZ131" s="49">
        <f>VLOOKUP($C131,[1]PARAMETROS!$A:$I,7,0)</f>
        <v>43101</v>
      </c>
      <c r="CA131" s="74"/>
      <c r="CB131" s="74"/>
    </row>
    <row r="132" spans="1:80" s="75" customFormat="1">
      <c r="A132" s="43" t="s">
        <v>317</v>
      </c>
      <c r="B132" s="43" t="s">
        <v>0</v>
      </c>
      <c r="C132" s="43" t="s">
        <v>599</v>
      </c>
      <c r="D132" s="43" t="s">
        <v>600</v>
      </c>
      <c r="E132" s="44" t="s">
        <v>403</v>
      </c>
      <c r="F132" s="44" t="s">
        <v>63</v>
      </c>
      <c r="G132" s="44">
        <v>1</v>
      </c>
      <c r="H132" s="71">
        <v>1041.5999999999999</v>
      </c>
      <c r="I132" s="71">
        <v>1041.5999999999999</v>
      </c>
      <c r="J132" s="71"/>
      <c r="K132" s="71"/>
      <c r="L132" s="71"/>
      <c r="M132" s="71"/>
      <c r="N132" s="71"/>
      <c r="O132" s="71"/>
      <c r="P132" s="71">
        <v>34.088727272727269</v>
      </c>
      <c r="Q132" s="71">
        <v>1075.6887272727272</v>
      </c>
      <c r="R132" s="71">
        <v>215.13774545454544</v>
      </c>
      <c r="S132" s="71">
        <v>16.135330909090907</v>
      </c>
      <c r="T132" s="71">
        <v>10.756887272727273</v>
      </c>
      <c r="U132" s="71">
        <v>2.1513774545454543</v>
      </c>
      <c r="V132" s="71">
        <v>26.89221818181818</v>
      </c>
      <c r="W132" s="71">
        <v>86.055098181818181</v>
      </c>
      <c r="X132" s="71">
        <v>32.270661818181814</v>
      </c>
      <c r="Y132" s="71">
        <v>6.4541323636363632</v>
      </c>
      <c r="Z132" s="71">
        <v>395.85345163636356</v>
      </c>
      <c r="AA132" s="71">
        <v>89.640727272727261</v>
      </c>
      <c r="AB132" s="71">
        <v>119.50901759999999</v>
      </c>
      <c r="AC132" s="71">
        <v>76.967106113163652</v>
      </c>
      <c r="AD132" s="71">
        <v>286.11685098589089</v>
      </c>
      <c r="AE132" s="71">
        <v>99.504000000000005</v>
      </c>
      <c r="AF132" s="71">
        <v>397</v>
      </c>
      <c r="AG132" s="71">
        <v>0</v>
      </c>
      <c r="AH132" s="71">
        <v>0</v>
      </c>
      <c r="AI132" s="71">
        <v>0</v>
      </c>
      <c r="AJ132" s="71">
        <v>0</v>
      </c>
      <c r="AK132" s="71">
        <v>4.72</v>
      </c>
      <c r="AL132" s="71">
        <v>0</v>
      </c>
      <c r="AM132" s="71">
        <v>501.22400000000005</v>
      </c>
      <c r="AN132" s="71">
        <v>1183.1943026222546</v>
      </c>
      <c r="AO132" s="71">
        <v>5.3981562962962961</v>
      </c>
      <c r="AP132" s="71">
        <v>0.43185250370370371</v>
      </c>
      <c r="AQ132" s="71">
        <v>0.21592625185185185</v>
      </c>
      <c r="AR132" s="71">
        <v>3.7649105454545455</v>
      </c>
      <c r="AS132" s="71">
        <v>1.3854870807272732</v>
      </c>
      <c r="AT132" s="71">
        <v>46.254615272727264</v>
      </c>
      <c r="AU132" s="71">
        <v>1.7928145454545454</v>
      </c>
      <c r="AV132" s="71">
        <v>59.243762496215481</v>
      </c>
      <c r="AW132" s="71">
        <v>14.940121212121211</v>
      </c>
      <c r="AX132" s="71">
        <v>8.8445517575757577</v>
      </c>
      <c r="AY132" s="71">
        <v>0.22410181818181815</v>
      </c>
      <c r="AZ132" s="71">
        <v>3.5856290909090909</v>
      </c>
      <c r="BA132" s="71">
        <v>1.3944113131313129</v>
      </c>
      <c r="BB132" s="71">
        <v>10.667883990626263</v>
      </c>
      <c r="BC132" s="71">
        <v>39.656699182545459</v>
      </c>
      <c r="BD132" s="71"/>
      <c r="BE132" s="71">
        <v>0</v>
      </c>
      <c r="BF132" s="71">
        <v>39.656699182545459</v>
      </c>
      <c r="BG132" s="71">
        <v>55.485199999999999</v>
      </c>
      <c r="BH132" s="71">
        <v>7.928180650772723</v>
      </c>
      <c r="BI132" s="71">
        <v>2.4526045663956633</v>
      </c>
      <c r="BJ132" s="71">
        <v>1043.0029432725412</v>
      </c>
      <c r="BK132" s="71"/>
      <c r="BL132" s="71">
        <v>1108.8689284897096</v>
      </c>
      <c r="BM132" s="71">
        <v>3466.6524200634522</v>
      </c>
      <c r="BN132" s="71">
        <f t="shared" si="16"/>
        <v>168.33053012889113</v>
      </c>
      <c r="BO132" s="71">
        <f t="shared" si="11"/>
        <v>118.95357462441643</v>
      </c>
      <c r="BP132" s="72">
        <f t="shared" si="12"/>
        <v>8.8629737609329435</v>
      </c>
      <c r="BQ132" s="72">
        <f t="shared" si="13"/>
        <v>1.9241982507288626</v>
      </c>
      <c r="BR132" s="73">
        <v>5</v>
      </c>
      <c r="BS132" s="72">
        <f t="shared" si="18"/>
        <v>5.8309037900874632</v>
      </c>
      <c r="BT132" s="72">
        <f t="shared" si="19"/>
        <v>14.25</v>
      </c>
      <c r="BU132" s="72">
        <f t="shared" si="20"/>
        <v>16.618075801749271</v>
      </c>
      <c r="BV132" s="71">
        <f t="shared" si="17"/>
        <v>576.09092694932008</v>
      </c>
      <c r="BW132" s="71">
        <f t="shared" si="14"/>
        <v>863.37503170262767</v>
      </c>
      <c r="BX132" s="71">
        <f t="shared" si="15"/>
        <v>4330.02745176608</v>
      </c>
      <c r="BY132" s="71">
        <f t="shared" si="21"/>
        <v>51960.329421192961</v>
      </c>
      <c r="BZ132" s="49">
        <f>VLOOKUP($C132,[1]PARAMETROS!$A:$I,7,0)</f>
        <v>43101</v>
      </c>
      <c r="CA132" s="74"/>
      <c r="CB132" s="74"/>
    </row>
    <row r="133" spans="1:80" s="75" customFormat="1">
      <c r="A133" s="43" t="s">
        <v>321</v>
      </c>
      <c r="B133" s="43" t="s">
        <v>0</v>
      </c>
      <c r="C133" s="43" t="s">
        <v>189</v>
      </c>
      <c r="D133" s="43" t="s">
        <v>601</v>
      </c>
      <c r="E133" s="44" t="s">
        <v>403</v>
      </c>
      <c r="F133" s="44" t="s">
        <v>63</v>
      </c>
      <c r="G133" s="44">
        <v>2</v>
      </c>
      <c r="H133" s="71">
        <v>1041.5999999999999</v>
      </c>
      <c r="I133" s="71">
        <v>2083.1999999999998</v>
      </c>
      <c r="J133" s="71"/>
      <c r="K133" s="71"/>
      <c r="L133" s="71"/>
      <c r="M133" s="71"/>
      <c r="N133" s="71"/>
      <c r="O133" s="71"/>
      <c r="P133" s="71">
        <v>68.177454545454538</v>
      </c>
      <c r="Q133" s="71">
        <v>2151.3774545454544</v>
      </c>
      <c r="R133" s="71">
        <v>430.27549090909088</v>
      </c>
      <c r="S133" s="71">
        <v>32.270661818181814</v>
      </c>
      <c r="T133" s="71">
        <v>21.513774545454545</v>
      </c>
      <c r="U133" s="71">
        <v>4.3027549090909085</v>
      </c>
      <c r="V133" s="71">
        <v>53.78443636363636</v>
      </c>
      <c r="W133" s="71">
        <v>172.11019636363636</v>
      </c>
      <c r="X133" s="71">
        <v>64.541323636363629</v>
      </c>
      <c r="Y133" s="71">
        <v>12.908264727272726</v>
      </c>
      <c r="Z133" s="71">
        <v>791.70690327272712</v>
      </c>
      <c r="AA133" s="71">
        <v>179.28145454545452</v>
      </c>
      <c r="AB133" s="71">
        <v>239.01803519999999</v>
      </c>
      <c r="AC133" s="71">
        <v>153.9342122263273</v>
      </c>
      <c r="AD133" s="71">
        <v>572.23370197178178</v>
      </c>
      <c r="AE133" s="71">
        <v>199.00800000000001</v>
      </c>
      <c r="AF133" s="71">
        <v>794</v>
      </c>
      <c r="AG133" s="71">
        <v>0</v>
      </c>
      <c r="AH133" s="71">
        <v>0</v>
      </c>
      <c r="AI133" s="71">
        <v>0</v>
      </c>
      <c r="AJ133" s="71">
        <v>0</v>
      </c>
      <c r="AK133" s="71">
        <v>9.44</v>
      </c>
      <c r="AL133" s="71">
        <v>0</v>
      </c>
      <c r="AM133" s="71">
        <v>1002.4480000000001</v>
      </c>
      <c r="AN133" s="71">
        <v>2366.3886052445091</v>
      </c>
      <c r="AO133" s="71">
        <v>10.796312592592592</v>
      </c>
      <c r="AP133" s="71">
        <v>0.86370500740740741</v>
      </c>
      <c r="AQ133" s="71">
        <v>0.43185250370370371</v>
      </c>
      <c r="AR133" s="71">
        <v>7.529821090909091</v>
      </c>
      <c r="AS133" s="71">
        <v>2.7709741614545464</v>
      </c>
      <c r="AT133" s="71">
        <v>92.509230545454528</v>
      </c>
      <c r="AU133" s="71">
        <v>3.5856290909090909</v>
      </c>
      <c r="AV133" s="71">
        <v>118.48752499243096</v>
      </c>
      <c r="AW133" s="71">
        <v>29.880242424242422</v>
      </c>
      <c r="AX133" s="71">
        <v>17.689103515151515</v>
      </c>
      <c r="AY133" s="71">
        <v>0.4482036363636363</v>
      </c>
      <c r="AZ133" s="71">
        <v>7.1712581818181818</v>
      </c>
      <c r="BA133" s="71">
        <v>2.7888226262626259</v>
      </c>
      <c r="BB133" s="71">
        <v>21.335767981252527</v>
      </c>
      <c r="BC133" s="71">
        <v>79.313398365090919</v>
      </c>
      <c r="BD133" s="71"/>
      <c r="BE133" s="71">
        <v>0</v>
      </c>
      <c r="BF133" s="71">
        <v>79.313398365090919</v>
      </c>
      <c r="BG133" s="71">
        <v>110.9704</v>
      </c>
      <c r="BH133" s="71">
        <v>15.856361301545446</v>
      </c>
      <c r="BI133" s="71">
        <v>4.9052091327913265</v>
      </c>
      <c r="BJ133" s="71">
        <v>2086.0058865450824</v>
      </c>
      <c r="BK133" s="71"/>
      <c r="BL133" s="71">
        <v>2217.7378569794191</v>
      </c>
      <c r="BM133" s="71">
        <v>6933.3048401269043</v>
      </c>
      <c r="BN133" s="71">
        <f t="shared" si="16"/>
        <v>336.66106025778225</v>
      </c>
      <c r="BO133" s="71">
        <f t="shared" si="11"/>
        <v>237.90714924883287</v>
      </c>
      <c r="BP133" s="72">
        <f t="shared" si="12"/>
        <v>8.6609686609686669</v>
      </c>
      <c r="BQ133" s="72">
        <f t="shared" si="13"/>
        <v>1.8803418803418819</v>
      </c>
      <c r="BR133" s="73">
        <v>3</v>
      </c>
      <c r="BS133" s="72">
        <f t="shared" si="18"/>
        <v>3.4188034188034218</v>
      </c>
      <c r="BT133" s="72">
        <f t="shared" si="19"/>
        <v>12.25</v>
      </c>
      <c r="BU133" s="72">
        <f t="shared" si="20"/>
        <v>13.960113960113972</v>
      </c>
      <c r="BV133" s="71">
        <f t="shared" si="17"/>
        <v>967.89725688381372</v>
      </c>
      <c r="BW133" s="71">
        <f t="shared" si="14"/>
        <v>1542.4654663904289</v>
      </c>
      <c r="BX133" s="71">
        <f t="shared" si="15"/>
        <v>8475.7703065173337</v>
      </c>
      <c r="BY133" s="71">
        <f t="shared" si="21"/>
        <v>101709.243678208</v>
      </c>
      <c r="BZ133" s="49">
        <f>VLOOKUP($C133,[1]PARAMETROS!$A:$I,7,0)</f>
        <v>43101</v>
      </c>
      <c r="CA133" s="74"/>
      <c r="CB133" s="74"/>
    </row>
    <row r="134" spans="1:80" s="75" customFormat="1">
      <c r="A134" s="43" t="s">
        <v>602</v>
      </c>
      <c r="B134" s="43" t="s">
        <v>1</v>
      </c>
      <c r="C134" s="43" t="s">
        <v>271</v>
      </c>
      <c r="D134" s="43" t="s">
        <v>603</v>
      </c>
      <c r="E134" s="44" t="s">
        <v>403</v>
      </c>
      <c r="F134" s="44" t="s">
        <v>63</v>
      </c>
      <c r="G134" s="44">
        <v>1</v>
      </c>
      <c r="H134" s="71">
        <v>520.79999999999995</v>
      </c>
      <c r="I134" s="71">
        <v>520.79999999999995</v>
      </c>
      <c r="J134" s="71"/>
      <c r="K134" s="71"/>
      <c r="L134" s="71"/>
      <c r="M134" s="71"/>
      <c r="N134" s="71"/>
      <c r="O134" s="71"/>
      <c r="P134" s="71">
        <v>17.044363636363634</v>
      </c>
      <c r="Q134" s="71">
        <v>537.8443636363636</v>
      </c>
      <c r="R134" s="71">
        <v>107.56887272727272</v>
      </c>
      <c r="S134" s="71">
        <v>8.0676654545454536</v>
      </c>
      <c r="T134" s="71">
        <v>5.3784436363636363</v>
      </c>
      <c r="U134" s="71">
        <v>1.0756887272727271</v>
      </c>
      <c r="V134" s="71">
        <v>13.44610909090909</v>
      </c>
      <c r="W134" s="71">
        <v>43.027549090909091</v>
      </c>
      <c r="X134" s="71">
        <v>16.135330909090907</v>
      </c>
      <c r="Y134" s="71">
        <v>3.2270661818181816</v>
      </c>
      <c r="Z134" s="71">
        <v>197.92672581818178</v>
      </c>
      <c r="AA134" s="71">
        <v>44.820363636363631</v>
      </c>
      <c r="AB134" s="71">
        <v>59.754508799999996</v>
      </c>
      <c r="AC134" s="71">
        <v>38.483553056581826</v>
      </c>
      <c r="AD134" s="71">
        <v>143.05842549294545</v>
      </c>
      <c r="AE134" s="71">
        <v>130.75200000000001</v>
      </c>
      <c r="AF134" s="71">
        <v>397</v>
      </c>
      <c r="AG134" s="71">
        <v>0</v>
      </c>
      <c r="AH134" s="71">
        <v>0</v>
      </c>
      <c r="AI134" s="71">
        <v>0</v>
      </c>
      <c r="AJ134" s="71">
        <v>0</v>
      </c>
      <c r="AK134" s="71">
        <v>4.72</v>
      </c>
      <c r="AL134" s="71">
        <v>0</v>
      </c>
      <c r="AM134" s="71">
        <v>532.47199999999998</v>
      </c>
      <c r="AN134" s="71">
        <v>873.45715131112718</v>
      </c>
      <c r="AO134" s="71">
        <v>2.6990781481481481</v>
      </c>
      <c r="AP134" s="71">
        <v>0.21592625185185185</v>
      </c>
      <c r="AQ134" s="71">
        <v>0.10796312592592593</v>
      </c>
      <c r="AR134" s="71">
        <v>1.8824552727272728</v>
      </c>
      <c r="AS134" s="71">
        <v>0.69274354036363661</v>
      </c>
      <c r="AT134" s="71">
        <v>23.127307636363632</v>
      </c>
      <c r="AU134" s="71">
        <v>0.89640727272727272</v>
      </c>
      <c r="AV134" s="71">
        <v>29.621881248107741</v>
      </c>
      <c r="AW134" s="71">
        <v>7.4700606060606054</v>
      </c>
      <c r="AX134" s="71">
        <v>4.4222758787878789</v>
      </c>
      <c r="AY134" s="71">
        <v>0.11205090909090908</v>
      </c>
      <c r="AZ134" s="71">
        <v>1.7928145454545454</v>
      </c>
      <c r="BA134" s="71">
        <v>0.69720565656565647</v>
      </c>
      <c r="BB134" s="71">
        <v>5.3339419953131317</v>
      </c>
      <c r="BC134" s="71">
        <v>19.82834959127273</v>
      </c>
      <c r="BD134" s="71"/>
      <c r="BE134" s="71">
        <v>0</v>
      </c>
      <c r="BF134" s="71">
        <v>19.82834959127273</v>
      </c>
      <c r="BG134" s="71">
        <v>30.371766666666673</v>
      </c>
      <c r="BH134" s="71">
        <v>3.9640903253863615</v>
      </c>
      <c r="BI134" s="71">
        <v>1.2263022831978319</v>
      </c>
      <c r="BJ134" s="71">
        <v>521.50147163627059</v>
      </c>
      <c r="BK134" s="71"/>
      <c r="BL134" s="71">
        <v>557.0636309115215</v>
      </c>
      <c r="BM134" s="71">
        <v>2017.8153766983928</v>
      </c>
      <c r="BN134" s="71">
        <f t="shared" si="16"/>
        <v>168.33053012889113</v>
      </c>
      <c r="BO134" s="71">
        <f t="shared" ref="BO134:BO170" si="22">$BO$5*$G134</f>
        <v>118.95357462441643</v>
      </c>
      <c r="BP134" s="72">
        <f t="shared" ref="BP134:BP170" si="23">((100/((100-$BT134)%)-100)*$BP$5)/$BT134</f>
        <v>8.8629737609329435</v>
      </c>
      <c r="BQ134" s="72">
        <f t="shared" ref="BQ134:BQ170" si="24">((100/((100-$BT134)%)-100)*$BQ$5)/$BT134</f>
        <v>1.9241982507288626</v>
      </c>
      <c r="BR134" s="73">
        <v>5</v>
      </c>
      <c r="BS134" s="72">
        <f t="shared" si="18"/>
        <v>5.8309037900874632</v>
      </c>
      <c r="BT134" s="72">
        <f t="shared" si="19"/>
        <v>14.25</v>
      </c>
      <c r="BU134" s="72">
        <f t="shared" si="20"/>
        <v>16.618075801749271</v>
      </c>
      <c r="BV134" s="71">
        <f t="shared" si="17"/>
        <v>335.32208883909152</v>
      </c>
      <c r="BW134" s="71">
        <f t="shared" ref="BW134:BW170" si="25">BV134+BO134+BN134</f>
        <v>622.60619359239911</v>
      </c>
      <c r="BX134" s="71">
        <f t="shared" ref="BX134:BX170" si="26">BW134+BM134</f>
        <v>2640.4215702907918</v>
      </c>
      <c r="BY134" s="71">
        <f t="shared" si="21"/>
        <v>31685.058843489503</v>
      </c>
      <c r="BZ134" s="49">
        <f>VLOOKUP($C134,[1]PARAMETROS!$A:$I,7,0)</f>
        <v>43101</v>
      </c>
      <c r="CA134" s="74"/>
      <c r="CB134" s="74"/>
    </row>
    <row r="135" spans="1:80" s="75" customFormat="1">
      <c r="A135" s="43" t="s">
        <v>324</v>
      </c>
      <c r="B135" s="43" t="s">
        <v>0</v>
      </c>
      <c r="C135" s="43" t="s">
        <v>238</v>
      </c>
      <c r="D135" s="43" t="s">
        <v>604</v>
      </c>
      <c r="E135" s="44" t="s">
        <v>403</v>
      </c>
      <c r="F135" s="44" t="s">
        <v>63</v>
      </c>
      <c r="G135" s="44">
        <v>3</v>
      </c>
      <c r="H135" s="71">
        <v>1041.5999999999999</v>
      </c>
      <c r="I135" s="71">
        <v>3124.7999999999997</v>
      </c>
      <c r="J135" s="71"/>
      <c r="K135" s="71"/>
      <c r="L135" s="71"/>
      <c r="M135" s="71"/>
      <c r="N135" s="71"/>
      <c r="O135" s="71"/>
      <c r="P135" s="71">
        <v>102.26618181818182</v>
      </c>
      <c r="Q135" s="71">
        <v>3227.0661818181816</v>
      </c>
      <c r="R135" s="71">
        <v>645.41323636363632</v>
      </c>
      <c r="S135" s="71">
        <v>48.405992727272725</v>
      </c>
      <c r="T135" s="71">
        <v>32.270661818181814</v>
      </c>
      <c r="U135" s="71">
        <v>6.4541323636363632</v>
      </c>
      <c r="V135" s="71">
        <v>80.676654545454539</v>
      </c>
      <c r="W135" s="71">
        <v>258.16529454545451</v>
      </c>
      <c r="X135" s="71">
        <v>96.81198545454545</v>
      </c>
      <c r="Y135" s="71">
        <v>19.362397090909091</v>
      </c>
      <c r="Z135" s="71">
        <v>1187.5603549090908</v>
      </c>
      <c r="AA135" s="71">
        <v>268.9221818181818</v>
      </c>
      <c r="AB135" s="71">
        <v>358.52705279999998</v>
      </c>
      <c r="AC135" s="71">
        <v>230.90131833949096</v>
      </c>
      <c r="AD135" s="71">
        <v>858.35055295767279</v>
      </c>
      <c r="AE135" s="71">
        <v>298.51200000000006</v>
      </c>
      <c r="AF135" s="71">
        <v>1191</v>
      </c>
      <c r="AG135" s="71">
        <v>0</v>
      </c>
      <c r="AH135" s="71">
        <v>100.32</v>
      </c>
      <c r="AI135" s="71">
        <v>0</v>
      </c>
      <c r="AJ135" s="71">
        <v>0</v>
      </c>
      <c r="AK135" s="71">
        <v>14.16</v>
      </c>
      <c r="AL135" s="71">
        <v>0</v>
      </c>
      <c r="AM135" s="71">
        <v>1603.9920000000002</v>
      </c>
      <c r="AN135" s="71">
        <v>3649.9029078667636</v>
      </c>
      <c r="AO135" s="71">
        <v>16.194468888888888</v>
      </c>
      <c r="AP135" s="71">
        <v>1.2955575111111111</v>
      </c>
      <c r="AQ135" s="71">
        <v>0.64777875555555553</v>
      </c>
      <c r="AR135" s="71">
        <v>11.294731636363638</v>
      </c>
      <c r="AS135" s="71">
        <v>4.1564612421818197</v>
      </c>
      <c r="AT135" s="71">
        <v>138.76384581818181</v>
      </c>
      <c r="AU135" s="71">
        <v>5.3784436363636363</v>
      </c>
      <c r="AV135" s="71">
        <v>177.73128748864647</v>
      </c>
      <c r="AW135" s="71">
        <v>44.820363636363631</v>
      </c>
      <c r="AX135" s="71">
        <v>26.533655272727273</v>
      </c>
      <c r="AY135" s="71">
        <v>0.67230545454545443</v>
      </c>
      <c r="AZ135" s="71">
        <v>10.756887272727273</v>
      </c>
      <c r="BA135" s="71">
        <v>4.1832339393939391</v>
      </c>
      <c r="BB135" s="71">
        <v>32.003651971878789</v>
      </c>
      <c r="BC135" s="71">
        <v>118.97009754763636</v>
      </c>
      <c r="BD135" s="71"/>
      <c r="BE135" s="71">
        <v>0</v>
      </c>
      <c r="BF135" s="71">
        <v>118.97009754763636</v>
      </c>
      <c r="BG135" s="71">
        <v>166.4556</v>
      </c>
      <c r="BH135" s="71">
        <v>23.784541952318168</v>
      </c>
      <c r="BI135" s="71">
        <v>7.3578136991869894</v>
      </c>
      <c r="BJ135" s="71">
        <v>3129.0088298176233</v>
      </c>
      <c r="BK135" s="71"/>
      <c r="BL135" s="71">
        <v>3326.6067854691287</v>
      </c>
      <c r="BM135" s="71">
        <v>10500.277260190356</v>
      </c>
      <c r="BN135" s="71">
        <f t="shared" ref="BN135:BN170" si="27">$BN$5*$G135</f>
        <v>504.99159038667335</v>
      </c>
      <c r="BO135" s="71">
        <f t="shared" si="22"/>
        <v>356.8607238732493</v>
      </c>
      <c r="BP135" s="72">
        <f t="shared" si="23"/>
        <v>8.5633802816901436</v>
      </c>
      <c r="BQ135" s="72">
        <f t="shared" si="24"/>
        <v>1.8591549295774654</v>
      </c>
      <c r="BR135" s="73">
        <v>2</v>
      </c>
      <c r="BS135" s="72">
        <f t="shared" si="18"/>
        <v>2.2535211267605644</v>
      </c>
      <c r="BT135" s="72">
        <f t="shared" si="19"/>
        <v>11.25</v>
      </c>
      <c r="BU135" s="72">
        <f t="shared" si="20"/>
        <v>12.676056338028173</v>
      </c>
      <c r="BV135" s="71">
        <f t="shared" ref="BV135:BV170" si="28">((BM135)*BU135)%</f>
        <v>1331.0210611508905</v>
      </c>
      <c r="BW135" s="71">
        <f t="shared" si="25"/>
        <v>2192.8733754108134</v>
      </c>
      <c r="BX135" s="71">
        <f t="shared" si="26"/>
        <v>12693.150635601171</v>
      </c>
      <c r="BY135" s="71">
        <f t="shared" si="21"/>
        <v>152317.80762721406</v>
      </c>
      <c r="BZ135" s="49">
        <f>VLOOKUP($C135,[1]PARAMETROS!$A:$I,7,0)</f>
        <v>43101</v>
      </c>
      <c r="CA135" s="74"/>
      <c r="CB135" s="74"/>
    </row>
    <row r="136" spans="1:80" s="75" customFormat="1">
      <c r="A136" s="43" t="s">
        <v>605</v>
      </c>
      <c r="B136" s="43" t="s">
        <v>2</v>
      </c>
      <c r="C136" s="43" t="s">
        <v>67</v>
      </c>
      <c r="D136" s="43" t="s">
        <v>606</v>
      </c>
      <c r="E136" s="44" t="s">
        <v>403</v>
      </c>
      <c r="F136" s="44" t="s">
        <v>63</v>
      </c>
      <c r="G136" s="44">
        <v>1</v>
      </c>
      <c r="H136" s="71">
        <v>260.39999999999998</v>
      </c>
      <c r="I136" s="71">
        <v>260.39999999999998</v>
      </c>
      <c r="J136" s="71"/>
      <c r="K136" s="71"/>
      <c r="L136" s="71"/>
      <c r="M136" s="71"/>
      <c r="N136" s="71"/>
      <c r="O136" s="71"/>
      <c r="P136" s="71">
        <v>8.5221818181818172</v>
      </c>
      <c r="Q136" s="71">
        <v>268.9221818181818</v>
      </c>
      <c r="R136" s="71">
        <v>53.78443636363636</v>
      </c>
      <c r="S136" s="71">
        <v>4.0338327272727268</v>
      </c>
      <c r="T136" s="71">
        <v>2.6892218181818182</v>
      </c>
      <c r="U136" s="71">
        <v>0.53784436363636356</v>
      </c>
      <c r="V136" s="71">
        <v>6.723054545454545</v>
      </c>
      <c r="W136" s="71">
        <v>21.513774545454545</v>
      </c>
      <c r="X136" s="71">
        <v>8.0676654545454536</v>
      </c>
      <c r="Y136" s="71">
        <v>1.6135330909090908</v>
      </c>
      <c r="Z136" s="71">
        <v>98.96336290909089</v>
      </c>
      <c r="AA136" s="71">
        <v>22.410181818181815</v>
      </c>
      <c r="AB136" s="71">
        <v>29.877254399999998</v>
      </c>
      <c r="AC136" s="71">
        <v>19.241776528290913</v>
      </c>
      <c r="AD136" s="71">
        <v>71.529212746472723</v>
      </c>
      <c r="AE136" s="71">
        <v>146.376</v>
      </c>
      <c r="AF136" s="71">
        <v>397</v>
      </c>
      <c r="AG136" s="71">
        <v>0</v>
      </c>
      <c r="AH136" s="71">
        <v>0</v>
      </c>
      <c r="AI136" s="71">
        <v>9.84</v>
      </c>
      <c r="AJ136" s="71">
        <v>0</v>
      </c>
      <c r="AK136" s="71">
        <v>4.72</v>
      </c>
      <c r="AL136" s="71">
        <v>0</v>
      </c>
      <c r="AM136" s="71">
        <v>557.93600000000004</v>
      </c>
      <c r="AN136" s="71">
        <v>728.42857565556358</v>
      </c>
      <c r="AO136" s="71">
        <v>1.349539074074074</v>
      </c>
      <c r="AP136" s="71">
        <v>0.10796312592592593</v>
      </c>
      <c r="AQ136" s="71">
        <v>5.3981562962962963E-2</v>
      </c>
      <c r="AR136" s="71">
        <v>0.94122763636363638</v>
      </c>
      <c r="AS136" s="71">
        <v>0.34637177018181831</v>
      </c>
      <c r="AT136" s="71">
        <v>11.563653818181816</v>
      </c>
      <c r="AU136" s="71">
        <v>0.44820363636363636</v>
      </c>
      <c r="AV136" s="71">
        <v>14.81094062405387</v>
      </c>
      <c r="AW136" s="71">
        <v>3.7350303030303027</v>
      </c>
      <c r="AX136" s="71">
        <v>2.2111379393939394</v>
      </c>
      <c r="AY136" s="71">
        <v>5.6025454545454538E-2</v>
      </c>
      <c r="AZ136" s="71">
        <v>0.89640727272727272</v>
      </c>
      <c r="BA136" s="71">
        <v>0.34860282828282824</v>
      </c>
      <c r="BB136" s="71">
        <v>2.6669709976565659</v>
      </c>
      <c r="BC136" s="71">
        <v>9.9141747956363648</v>
      </c>
      <c r="BD136" s="71"/>
      <c r="BE136" s="71">
        <v>0</v>
      </c>
      <c r="BF136" s="71">
        <v>9.9141747956363648</v>
      </c>
      <c r="BG136" s="71">
        <v>30.371766666666673</v>
      </c>
      <c r="BH136" s="71">
        <v>1.9820451626931808</v>
      </c>
      <c r="BI136" s="71">
        <v>0.61315114159891593</v>
      </c>
      <c r="BJ136" s="71">
        <v>260.75073581813524</v>
      </c>
      <c r="BK136" s="71"/>
      <c r="BL136" s="71">
        <v>293.71769878909402</v>
      </c>
      <c r="BM136" s="71">
        <v>1315.7935716825295</v>
      </c>
      <c r="BN136" s="71">
        <f t="shared" si="27"/>
        <v>168.33053012889113</v>
      </c>
      <c r="BO136" s="71">
        <f t="shared" si="22"/>
        <v>118.95357462441643</v>
      </c>
      <c r="BP136" s="72">
        <f t="shared" si="23"/>
        <v>8.8629737609329435</v>
      </c>
      <c r="BQ136" s="72">
        <f t="shared" si="24"/>
        <v>1.9241982507288626</v>
      </c>
      <c r="BR136" s="73">
        <v>5</v>
      </c>
      <c r="BS136" s="72">
        <f t="shared" ref="BS136:BS170" si="29">((100/((100-BT136)%)-100)*BR136)/BT136</f>
        <v>5.8309037900874632</v>
      </c>
      <c r="BT136" s="72">
        <f t="shared" ref="BT136:BT170" si="30">$BP$5+$BQ$5+BR136</f>
        <v>14.25</v>
      </c>
      <c r="BU136" s="72">
        <f t="shared" ref="BU136:BU170" si="31">BP136+BQ136+BS136</f>
        <v>16.618075801749271</v>
      </c>
      <c r="BV136" s="71">
        <f t="shared" si="28"/>
        <v>218.65957313674687</v>
      </c>
      <c r="BW136" s="71">
        <f t="shared" si="25"/>
        <v>505.94367789005446</v>
      </c>
      <c r="BX136" s="71">
        <f t="shared" si="26"/>
        <v>1821.737249572584</v>
      </c>
      <c r="BY136" s="71">
        <f t="shared" ref="BY136:BY170" si="32">BX136*12</f>
        <v>21860.846994871008</v>
      </c>
      <c r="BZ136" s="49">
        <f>VLOOKUP($C136,[1]PARAMETROS!$A:$I,7,0)</f>
        <v>43101</v>
      </c>
      <c r="CA136" s="74"/>
      <c r="CB136" s="74"/>
    </row>
    <row r="137" spans="1:80" s="75" customFormat="1">
      <c r="A137" s="43" t="s">
        <v>329</v>
      </c>
      <c r="B137" s="43" t="s">
        <v>1</v>
      </c>
      <c r="C137" s="43" t="s">
        <v>161</v>
      </c>
      <c r="D137" s="43" t="s">
        <v>607</v>
      </c>
      <c r="E137" s="44" t="s">
        <v>403</v>
      </c>
      <c r="F137" s="44" t="s">
        <v>63</v>
      </c>
      <c r="G137" s="44">
        <v>1</v>
      </c>
      <c r="H137" s="71">
        <v>538.04</v>
      </c>
      <c r="I137" s="71">
        <v>538.04</v>
      </c>
      <c r="J137" s="71"/>
      <c r="K137" s="71"/>
      <c r="L137" s="71"/>
      <c r="M137" s="71"/>
      <c r="N137" s="71"/>
      <c r="O137" s="71"/>
      <c r="P137" s="71">
        <v>17.608581818181818</v>
      </c>
      <c r="Q137" s="71">
        <v>555.64858181818181</v>
      </c>
      <c r="R137" s="71">
        <v>111.12971636363636</v>
      </c>
      <c r="S137" s="71">
        <v>8.3347287272727275</v>
      </c>
      <c r="T137" s="71">
        <v>5.5564858181818186</v>
      </c>
      <c r="U137" s="71">
        <v>1.1112971636363635</v>
      </c>
      <c r="V137" s="71">
        <v>13.891214545454545</v>
      </c>
      <c r="W137" s="71">
        <v>44.451886545454549</v>
      </c>
      <c r="X137" s="71">
        <v>16.669457454545455</v>
      </c>
      <c r="Y137" s="71">
        <v>3.3338914909090911</v>
      </c>
      <c r="Z137" s="71">
        <v>204.47867810909094</v>
      </c>
      <c r="AA137" s="71">
        <v>46.304048484848479</v>
      </c>
      <c r="AB137" s="71">
        <v>61.732557440000001</v>
      </c>
      <c r="AC137" s="71">
        <v>39.757470980344252</v>
      </c>
      <c r="AD137" s="71">
        <v>147.79407690519275</v>
      </c>
      <c r="AE137" s="71">
        <v>129.7176</v>
      </c>
      <c r="AF137" s="71">
        <v>397</v>
      </c>
      <c r="AG137" s="71">
        <v>0</v>
      </c>
      <c r="AH137" s="71">
        <v>48.58</v>
      </c>
      <c r="AI137" s="71">
        <v>0</v>
      </c>
      <c r="AJ137" s="71">
        <v>0</v>
      </c>
      <c r="AK137" s="71">
        <v>4.72</v>
      </c>
      <c r="AL137" s="71">
        <v>0</v>
      </c>
      <c r="AM137" s="71">
        <v>580.01760000000002</v>
      </c>
      <c r="AN137" s="71">
        <v>932.2903550142837</v>
      </c>
      <c r="AO137" s="71">
        <v>2.7884255123456794</v>
      </c>
      <c r="AP137" s="71">
        <v>0.22307404098765432</v>
      </c>
      <c r="AQ137" s="71">
        <v>0.11153702049382716</v>
      </c>
      <c r="AR137" s="71">
        <v>1.9447700363636367</v>
      </c>
      <c r="AS137" s="71">
        <v>0.71567537338181841</v>
      </c>
      <c r="AT137" s="71">
        <v>23.892889018181815</v>
      </c>
      <c r="AU137" s="71">
        <v>0.92608096969696974</v>
      </c>
      <c r="AV137" s="71">
        <v>30.602451971451401</v>
      </c>
      <c r="AW137" s="71">
        <v>7.7173414141414138</v>
      </c>
      <c r="AX137" s="71">
        <v>4.5686661171717171</v>
      </c>
      <c r="AY137" s="71">
        <v>0.1157601212121212</v>
      </c>
      <c r="AZ137" s="71">
        <v>1.8521619393939395</v>
      </c>
      <c r="BA137" s="71">
        <v>0.72028519865319862</v>
      </c>
      <c r="BB137" s="71">
        <v>5.5105110429306405</v>
      </c>
      <c r="BC137" s="71">
        <v>20.484725833503031</v>
      </c>
      <c r="BD137" s="71"/>
      <c r="BE137" s="71">
        <v>0</v>
      </c>
      <c r="BF137" s="71">
        <v>20.484725833503031</v>
      </c>
      <c r="BG137" s="71">
        <v>30.371766666666673</v>
      </c>
      <c r="BH137" s="71">
        <v>3.9640903253863615</v>
      </c>
      <c r="BI137" s="71">
        <v>1.2263022831978319</v>
      </c>
      <c r="BJ137" s="71">
        <v>521.50147163627059</v>
      </c>
      <c r="BK137" s="71"/>
      <c r="BL137" s="71">
        <v>557.0636309115215</v>
      </c>
      <c r="BM137" s="71">
        <v>2096.0897455489412</v>
      </c>
      <c r="BN137" s="71">
        <f t="shared" si="27"/>
        <v>168.33053012889113</v>
      </c>
      <c r="BO137" s="71">
        <f t="shared" si="22"/>
        <v>118.95357462441643</v>
      </c>
      <c r="BP137" s="72">
        <f t="shared" si="23"/>
        <v>8.8629737609329435</v>
      </c>
      <c r="BQ137" s="72">
        <f t="shared" si="24"/>
        <v>1.9241982507288626</v>
      </c>
      <c r="BR137" s="73">
        <v>5</v>
      </c>
      <c r="BS137" s="72">
        <f t="shared" si="29"/>
        <v>5.8309037900874632</v>
      </c>
      <c r="BT137" s="72">
        <f t="shared" si="30"/>
        <v>14.25</v>
      </c>
      <c r="BU137" s="72">
        <f t="shared" si="31"/>
        <v>16.618075801749271</v>
      </c>
      <c r="BV137" s="71">
        <f t="shared" si="28"/>
        <v>348.32978278801647</v>
      </c>
      <c r="BW137" s="71">
        <f t="shared" si="25"/>
        <v>635.61388754132406</v>
      </c>
      <c r="BX137" s="71">
        <f t="shared" si="26"/>
        <v>2731.7036330902652</v>
      </c>
      <c r="BY137" s="71">
        <f t="shared" si="32"/>
        <v>32780.443597083184</v>
      </c>
      <c r="BZ137" s="49">
        <f>VLOOKUP($C137,[1]PARAMETROS!$A:$I,7,0)</f>
        <v>43101</v>
      </c>
      <c r="CA137" s="74"/>
      <c r="CB137" s="74"/>
    </row>
    <row r="138" spans="1:80" s="75" customFormat="1">
      <c r="A138" s="43" t="s">
        <v>329</v>
      </c>
      <c r="B138" s="43" t="s">
        <v>0</v>
      </c>
      <c r="C138" s="43" t="s">
        <v>161</v>
      </c>
      <c r="D138" s="43" t="s">
        <v>608</v>
      </c>
      <c r="E138" s="44" t="s">
        <v>403</v>
      </c>
      <c r="F138" s="44" t="s">
        <v>63</v>
      </c>
      <c r="G138" s="44">
        <v>1</v>
      </c>
      <c r="H138" s="71">
        <v>1076.08</v>
      </c>
      <c r="I138" s="71">
        <v>1076.08</v>
      </c>
      <c r="J138" s="71"/>
      <c r="K138" s="71"/>
      <c r="L138" s="71"/>
      <c r="M138" s="71"/>
      <c r="N138" s="71"/>
      <c r="O138" s="71"/>
      <c r="P138" s="71">
        <v>35.217163636363637</v>
      </c>
      <c r="Q138" s="71">
        <v>1111.2971636363636</v>
      </c>
      <c r="R138" s="71">
        <v>222.25943272727272</v>
      </c>
      <c r="S138" s="71">
        <v>16.669457454545455</v>
      </c>
      <c r="T138" s="71">
        <v>11.112971636363637</v>
      </c>
      <c r="U138" s="71">
        <v>2.2225943272727271</v>
      </c>
      <c r="V138" s="71">
        <v>27.782429090909091</v>
      </c>
      <c r="W138" s="71">
        <v>88.903773090909098</v>
      </c>
      <c r="X138" s="71">
        <v>33.33891490909091</v>
      </c>
      <c r="Y138" s="71">
        <v>6.6677829818181822</v>
      </c>
      <c r="Z138" s="71">
        <v>408.95735621818187</v>
      </c>
      <c r="AA138" s="71">
        <v>92.608096969696959</v>
      </c>
      <c r="AB138" s="71">
        <v>123.46511488</v>
      </c>
      <c r="AC138" s="71">
        <v>79.514941960688503</v>
      </c>
      <c r="AD138" s="71">
        <v>295.58815381038551</v>
      </c>
      <c r="AE138" s="71">
        <v>97.435200000000009</v>
      </c>
      <c r="AF138" s="71">
        <v>397</v>
      </c>
      <c r="AG138" s="71">
        <v>0</v>
      </c>
      <c r="AH138" s="71">
        <v>48.58</v>
      </c>
      <c r="AI138" s="71">
        <v>0</v>
      </c>
      <c r="AJ138" s="71">
        <v>0</v>
      </c>
      <c r="AK138" s="71">
        <v>4.72</v>
      </c>
      <c r="AL138" s="71">
        <v>0</v>
      </c>
      <c r="AM138" s="71">
        <v>547.73520000000008</v>
      </c>
      <c r="AN138" s="71">
        <v>1252.2807100285675</v>
      </c>
      <c r="AO138" s="71">
        <v>5.5768510246913587</v>
      </c>
      <c r="AP138" s="71">
        <v>0.44614808197530864</v>
      </c>
      <c r="AQ138" s="71">
        <v>0.22307404098765432</v>
      </c>
      <c r="AR138" s="71">
        <v>3.8895400727272733</v>
      </c>
      <c r="AS138" s="71">
        <v>1.4313507467636368</v>
      </c>
      <c r="AT138" s="71">
        <v>47.785778036363631</v>
      </c>
      <c r="AU138" s="71">
        <v>1.8521619393939395</v>
      </c>
      <c r="AV138" s="71">
        <v>61.204903942902803</v>
      </c>
      <c r="AW138" s="71">
        <v>15.434682828282828</v>
      </c>
      <c r="AX138" s="71">
        <v>9.1373322343434342</v>
      </c>
      <c r="AY138" s="71">
        <v>0.23152024242424241</v>
      </c>
      <c r="AZ138" s="71">
        <v>3.7043238787878789</v>
      </c>
      <c r="BA138" s="71">
        <v>1.4405703973063972</v>
      </c>
      <c r="BB138" s="71">
        <v>11.021022085861281</v>
      </c>
      <c r="BC138" s="71">
        <v>40.969451667006062</v>
      </c>
      <c r="BD138" s="71"/>
      <c r="BE138" s="71">
        <v>0</v>
      </c>
      <c r="BF138" s="71">
        <v>40.969451667006062</v>
      </c>
      <c r="BG138" s="71">
        <v>55.485199999999999</v>
      </c>
      <c r="BH138" s="71">
        <v>7.928180650772723</v>
      </c>
      <c r="BI138" s="71">
        <v>2.4526045663956633</v>
      </c>
      <c r="BJ138" s="71">
        <v>1043.0029432725412</v>
      </c>
      <c r="BK138" s="71"/>
      <c r="BL138" s="71">
        <v>1108.8689284897096</v>
      </c>
      <c r="BM138" s="71">
        <v>3574.6211577645495</v>
      </c>
      <c r="BN138" s="71">
        <f t="shared" si="27"/>
        <v>168.33053012889113</v>
      </c>
      <c r="BO138" s="71">
        <f t="shared" si="22"/>
        <v>118.95357462441643</v>
      </c>
      <c r="BP138" s="72">
        <f t="shared" si="23"/>
        <v>8.8629737609329435</v>
      </c>
      <c r="BQ138" s="72">
        <f t="shared" si="24"/>
        <v>1.9241982507288626</v>
      </c>
      <c r="BR138" s="73">
        <v>5</v>
      </c>
      <c r="BS138" s="72">
        <f t="shared" si="29"/>
        <v>5.8309037900874632</v>
      </c>
      <c r="BT138" s="72">
        <f t="shared" si="30"/>
        <v>14.25</v>
      </c>
      <c r="BU138" s="72">
        <f t="shared" si="31"/>
        <v>16.618075801749271</v>
      </c>
      <c r="BV138" s="71">
        <f t="shared" si="28"/>
        <v>594.03325362268015</v>
      </c>
      <c r="BW138" s="71">
        <f t="shared" si="25"/>
        <v>881.31735837598774</v>
      </c>
      <c r="BX138" s="71">
        <f t="shared" si="26"/>
        <v>4455.9385161405371</v>
      </c>
      <c r="BY138" s="71">
        <f t="shared" si="32"/>
        <v>53471.262193686445</v>
      </c>
      <c r="BZ138" s="49">
        <f>VLOOKUP($C138,[1]PARAMETROS!$A:$I,7,0)</f>
        <v>43101</v>
      </c>
      <c r="CA138" s="74"/>
      <c r="CB138" s="74"/>
    </row>
    <row r="139" spans="1:80" s="75" customFormat="1">
      <c r="A139" s="43" t="s">
        <v>609</v>
      </c>
      <c r="B139" s="43" t="s">
        <v>2</v>
      </c>
      <c r="C139" s="43" t="s">
        <v>175</v>
      </c>
      <c r="D139" s="43" t="s">
        <v>610</v>
      </c>
      <c r="E139" s="44" t="s">
        <v>403</v>
      </c>
      <c r="F139" s="44" t="s">
        <v>63</v>
      </c>
      <c r="G139" s="44">
        <v>1</v>
      </c>
      <c r="H139" s="71">
        <v>260.39999999999998</v>
      </c>
      <c r="I139" s="71">
        <v>260.39999999999998</v>
      </c>
      <c r="J139" s="71"/>
      <c r="K139" s="71"/>
      <c r="L139" s="71"/>
      <c r="M139" s="71"/>
      <c r="N139" s="71"/>
      <c r="O139" s="71"/>
      <c r="P139" s="71">
        <v>8.5221818181818172</v>
      </c>
      <c r="Q139" s="71">
        <v>268.9221818181818</v>
      </c>
      <c r="R139" s="71">
        <v>53.78443636363636</v>
      </c>
      <c r="S139" s="71">
        <v>4.0338327272727268</v>
      </c>
      <c r="T139" s="71">
        <v>2.6892218181818182</v>
      </c>
      <c r="U139" s="71">
        <v>0.53784436363636356</v>
      </c>
      <c r="V139" s="71">
        <v>6.723054545454545</v>
      </c>
      <c r="W139" s="71">
        <v>21.513774545454545</v>
      </c>
      <c r="X139" s="71">
        <v>8.0676654545454536</v>
      </c>
      <c r="Y139" s="71">
        <v>1.6135330909090908</v>
      </c>
      <c r="Z139" s="71">
        <v>98.96336290909089</v>
      </c>
      <c r="AA139" s="71">
        <v>22.410181818181815</v>
      </c>
      <c r="AB139" s="71">
        <v>29.877254399999998</v>
      </c>
      <c r="AC139" s="71">
        <v>19.241776528290913</v>
      </c>
      <c r="AD139" s="71">
        <v>71.529212746472723</v>
      </c>
      <c r="AE139" s="71">
        <v>146.376</v>
      </c>
      <c r="AF139" s="71">
        <v>397</v>
      </c>
      <c r="AG139" s="71">
        <v>0</v>
      </c>
      <c r="AH139" s="71">
        <v>0</v>
      </c>
      <c r="AI139" s="71">
        <v>0</v>
      </c>
      <c r="AJ139" s="71">
        <v>0</v>
      </c>
      <c r="AK139" s="71">
        <v>4.72</v>
      </c>
      <c r="AL139" s="71">
        <v>0</v>
      </c>
      <c r="AM139" s="71">
        <v>548.096</v>
      </c>
      <c r="AN139" s="71">
        <v>718.58857565556355</v>
      </c>
      <c r="AO139" s="71">
        <v>1.349539074074074</v>
      </c>
      <c r="AP139" s="71">
        <v>0.10796312592592593</v>
      </c>
      <c r="AQ139" s="71">
        <v>5.3981562962962963E-2</v>
      </c>
      <c r="AR139" s="71">
        <v>0.94122763636363638</v>
      </c>
      <c r="AS139" s="71">
        <v>0.34637177018181831</v>
      </c>
      <c r="AT139" s="71">
        <v>11.563653818181816</v>
      </c>
      <c r="AU139" s="71">
        <v>0.44820363636363636</v>
      </c>
      <c r="AV139" s="71">
        <v>14.81094062405387</v>
      </c>
      <c r="AW139" s="71">
        <v>3.7350303030303027</v>
      </c>
      <c r="AX139" s="71">
        <v>2.2111379393939394</v>
      </c>
      <c r="AY139" s="71">
        <v>5.6025454545454538E-2</v>
      </c>
      <c r="AZ139" s="71">
        <v>0.89640727272727272</v>
      </c>
      <c r="BA139" s="71">
        <v>0.34860282828282824</v>
      </c>
      <c r="BB139" s="71">
        <v>2.6669709976565659</v>
      </c>
      <c r="BC139" s="71">
        <v>9.9141747956363648</v>
      </c>
      <c r="BD139" s="71"/>
      <c r="BE139" s="71">
        <v>0</v>
      </c>
      <c r="BF139" s="71">
        <v>9.9141747956363648</v>
      </c>
      <c r="BG139" s="71">
        <v>30.371766666666673</v>
      </c>
      <c r="BH139" s="71">
        <v>1.9820451626931808</v>
      </c>
      <c r="BI139" s="71">
        <v>0.61315114159891593</v>
      </c>
      <c r="BJ139" s="71">
        <v>260.75073581813524</v>
      </c>
      <c r="BK139" s="71"/>
      <c r="BL139" s="71">
        <v>293.71769878909402</v>
      </c>
      <c r="BM139" s="71">
        <v>1305.9535716825296</v>
      </c>
      <c r="BN139" s="71">
        <f t="shared" si="27"/>
        <v>168.33053012889113</v>
      </c>
      <c r="BO139" s="71">
        <f t="shared" si="22"/>
        <v>118.95357462441643</v>
      </c>
      <c r="BP139" s="72">
        <f t="shared" si="23"/>
        <v>8.6609686609686669</v>
      </c>
      <c r="BQ139" s="72">
        <f t="shared" si="24"/>
        <v>1.8803418803418819</v>
      </c>
      <c r="BR139" s="73">
        <v>3</v>
      </c>
      <c r="BS139" s="72">
        <f t="shared" si="29"/>
        <v>3.4188034188034218</v>
      </c>
      <c r="BT139" s="72">
        <f t="shared" si="30"/>
        <v>12.25</v>
      </c>
      <c r="BU139" s="72">
        <f t="shared" si="31"/>
        <v>13.960113960113972</v>
      </c>
      <c r="BV139" s="71">
        <f t="shared" si="28"/>
        <v>182.31260687305985</v>
      </c>
      <c r="BW139" s="71">
        <f t="shared" si="25"/>
        <v>469.59671162636744</v>
      </c>
      <c r="BX139" s="71">
        <f t="shared" si="26"/>
        <v>1775.5502833088972</v>
      </c>
      <c r="BY139" s="71">
        <f t="shared" si="32"/>
        <v>21306.603399706764</v>
      </c>
      <c r="BZ139" s="49">
        <f>VLOOKUP($C139,[1]PARAMETROS!$A:$I,7,0)</f>
        <v>43101</v>
      </c>
      <c r="CA139" s="74"/>
      <c r="CB139" s="74"/>
    </row>
    <row r="140" spans="1:80" s="75" customFormat="1">
      <c r="A140" s="43" t="s">
        <v>611</v>
      </c>
      <c r="B140" s="43" t="s">
        <v>1</v>
      </c>
      <c r="C140" s="43" t="s">
        <v>161</v>
      </c>
      <c r="D140" s="43" t="s">
        <v>612</v>
      </c>
      <c r="E140" s="44" t="s">
        <v>403</v>
      </c>
      <c r="F140" s="44" t="s">
        <v>63</v>
      </c>
      <c r="G140" s="44">
        <v>1</v>
      </c>
      <c r="H140" s="71">
        <v>538.04</v>
      </c>
      <c r="I140" s="71">
        <v>538.04</v>
      </c>
      <c r="J140" s="71"/>
      <c r="K140" s="71"/>
      <c r="L140" s="71"/>
      <c r="M140" s="71"/>
      <c r="N140" s="71"/>
      <c r="O140" s="71"/>
      <c r="P140" s="71">
        <v>17.608581818181818</v>
      </c>
      <c r="Q140" s="71">
        <v>555.64858181818181</v>
      </c>
      <c r="R140" s="71">
        <v>111.12971636363636</v>
      </c>
      <c r="S140" s="71">
        <v>8.3347287272727275</v>
      </c>
      <c r="T140" s="71">
        <v>5.5564858181818186</v>
      </c>
      <c r="U140" s="71">
        <v>1.1112971636363635</v>
      </c>
      <c r="V140" s="71">
        <v>13.891214545454545</v>
      </c>
      <c r="W140" s="71">
        <v>44.451886545454549</v>
      </c>
      <c r="X140" s="71">
        <v>16.669457454545455</v>
      </c>
      <c r="Y140" s="71">
        <v>3.3338914909090911</v>
      </c>
      <c r="Z140" s="71">
        <v>204.47867810909094</v>
      </c>
      <c r="AA140" s="71">
        <v>46.304048484848479</v>
      </c>
      <c r="AB140" s="71">
        <v>61.732557440000001</v>
      </c>
      <c r="AC140" s="71">
        <v>39.757470980344252</v>
      </c>
      <c r="AD140" s="71">
        <v>147.79407690519275</v>
      </c>
      <c r="AE140" s="71">
        <v>129.7176</v>
      </c>
      <c r="AF140" s="71">
        <v>397</v>
      </c>
      <c r="AG140" s="71">
        <v>0</v>
      </c>
      <c r="AH140" s="71">
        <v>48.58</v>
      </c>
      <c r="AI140" s="71">
        <v>0</v>
      </c>
      <c r="AJ140" s="71">
        <v>0</v>
      </c>
      <c r="AK140" s="71">
        <v>4.72</v>
      </c>
      <c r="AL140" s="71">
        <v>0</v>
      </c>
      <c r="AM140" s="71">
        <v>580.01760000000002</v>
      </c>
      <c r="AN140" s="71">
        <v>932.2903550142837</v>
      </c>
      <c r="AO140" s="71">
        <v>2.7884255123456794</v>
      </c>
      <c r="AP140" s="71">
        <v>0.22307404098765432</v>
      </c>
      <c r="AQ140" s="71">
        <v>0.11153702049382716</v>
      </c>
      <c r="AR140" s="71">
        <v>1.9447700363636367</v>
      </c>
      <c r="AS140" s="71">
        <v>0.71567537338181841</v>
      </c>
      <c r="AT140" s="71">
        <v>23.892889018181815</v>
      </c>
      <c r="AU140" s="71">
        <v>0.92608096969696974</v>
      </c>
      <c r="AV140" s="71">
        <v>30.602451971451401</v>
      </c>
      <c r="AW140" s="71">
        <v>7.7173414141414138</v>
      </c>
      <c r="AX140" s="71">
        <v>4.5686661171717171</v>
      </c>
      <c r="AY140" s="71">
        <v>0.1157601212121212</v>
      </c>
      <c r="AZ140" s="71">
        <v>1.8521619393939395</v>
      </c>
      <c r="BA140" s="71">
        <v>0.72028519865319862</v>
      </c>
      <c r="BB140" s="71">
        <v>5.5105110429306405</v>
      </c>
      <c r="BC140" s="71">
        <v>20.484725833503031</v>
      </c>
      <c r="BD140" s="71"/>
      <c r="BE140" s="71">
        <v>0</v>
      </c>
      <c r="BF140" s="71">
        <v>20.484725833503031</v>
      </c>
      <c r="BG140" s="71">
        <v>30.371766666666673</v>
      </c>
      <c r="BH140" s="71">
        <v>3.9640903253863615</v>
      </c>
      <c r="BI140" s="71">
        <v>1.2263022831978319</v>
      </c>
      <c r="BJ140" s="71">
        <v>521.50147163627059</v>
      </c>
      <c r="BK140" s="71"/>
      <c r="BL140" s="71">
        <v>557.0636309115215</v>
      </c>
      <c r="BM140" s="71">
        <v>2096.0897455489412</v>
      </c>
      <c r="BN140" s="71">
        <f t="shared" si="27"/>
        <v>168.33053012889113</v>
      </c>
      <c r="BO140" s="71">
        <f t="shared" si="22"/>
        <v>118.95357462441643</v>
      </c>
      <c r="BP140" s="72">
        <f t="shared" si="23"/>
        <v>8.5633802816901436</v>
      </c>
      <c r="BQ140" s="72">
        <f t="shared" si="24"/>
        <v>1.8591549295774654</v>
      </c>
      <c r="BR140" s="73">
        <v>2</v>
      </c>
      <c r="BS140" s="72">
        <f t="shared" si="29"/>
        <v>2.2535211267605644</v>
      </c>
      <c r="BT140" s="72">
        <f t="shared" si="30"/>
        <v>11.25</v>
      </c>
      <c r="BU140" s="72">
        <f t="shared" si="31"/>
        <v>12.676056338028173</v>
      </c>
      <c r="BV140" s="71">
        <f t="shared" si="28"/>
        <v>265.70151704141517</v>
      </c>
      <c r="BW140" s="71">
        <f t="shared" si="25"/>
        <v>552.98562179472276</v>
      </c>
      <c r="BX140" s="71">
        <f t="shared" si="26"/>
        <v>2649.0753673436639</v>
      </c>
      <c r="BY140" s="71">
        <f t="shared" si="32"/>
        <v>31788.904408123966</v>
      </c>
      <c r="BZ140" s="49">
        <f>VLOOKUP($C140,[1]PARAMETROS!$A:$I,7,0)</f>
        <v>43101</v>
      </c>
      <c r="CA140" s="74"/>
      <c r="CB140" s="74"/>
    </row>
    <row r="141" spans="1:80" s="75" customFormat="1">
      <c r="A141" s="43" t="s">
        <v>613</v>
      </c>
      <c r="B141" s="43" t="s">
        <v>1</v>
      </c>
      <c r="C141" s="43" t="s">
        <v>471</v>
      </c>
      <c r="D141" s="43" t="s">
        <v>614</v>
      </c>
      <c r="E141" s="44" t="s">
        <v>403</v>
      </c>
      <c r="F141" s="44" t="s">
        <v>63</v>
      </c>
      <c r="G141" s="44">
        <v>1</v>
      </c>
      <c r="H141" s="71">
        <v>520.79999999999995</v>
      </c>
      <c r="I141" s="71">
        <v>520.79999999999995</v>
      </c>
      <c r="J141" s="71"/>
      <c r="K141" s="71"/>
      <c r="L141" s="71"/>
      <c r="M141" s="71"/>
      <c r="N141" s="71"/>
      <c r="O141" s="71"/>
      <c r="P141" s="71">
        <v>17.044363636363634</v>
      </c>
      <c r="Q141" s="71">
        <v>537.8443636363636</v>
      </c>
      <c r="R141" s="71">
        <v>107.56887272727272</v>
      </c>
      <c r="S141" s="71">
        <v>8.0676654545454536</v>
      </c>
      <c r="T141" s="71">
        <v>5.3784436363636363</v>
      </c>
      <c r="U141" s="71">
        <v>1.0756887272727271</v>
      </c>
      <c r="V141" s="71">
        <v>13.44610909090909</v>
      </c>
      <c r="W141" s="71">
        <v>43.027549090909091</v>
      </c>
      <c r="X141" s="71">
        <v>16.135330909090907</v>
      </c>
      <c r="Y141" s="71">
        <v>3.2270661818181816</v>
      </c>
      <c r="Z141" s="71">
        <v>197.92672581818178</v>
      </c>
      <c r="AA141" s="71">
        <v>44.820363636363631</v>
      </c>
      <c r="AB141" s="71">
        <v>59.754508799999996</v>
      </c>
      <c r="AC141" s="71">
        <v>38.483553056581826</v>
      </c>
      <c r="AD141" s="71">
        <v>143.05842549294545</v>
      </c>
      <c r="AE141" s="71">
        <v>130.75200000000001</v>
      </c>
      <c r="AF141" s="71">
        <v>397</v>
      </c>
      <c r="AG141" s="71">
        <v>0</v>
      </c>
      <c r="AH141" s="71">
        <v>0</v>
      </c>
      <c r="AI141" s="71">
        <v>0</v>
      </c>
      <c r="AJ141" s="71">
        <v>0</v>
      </c>
      <c r="AK141" s="71">
        <v>4.72</v>
      </c>
      <c r="AL141" s="71">
        <v>0</v>
      </c>
      <c r="AM141" s="71">
        <v>532.47199999999998</v>
      </c>
      <c r="AN141" s="71">
        <v>873.45715131112718</v>
      </c>
      <c r="AO141" s="71">
        <v>2.6990781481481481</v>
      </c>
      <c r="AP141" s="71">
        <v>0.21592625185185185</v>
      </c>
      <c r="AQ141" s="71">
        <v>0.10796312592592593</v>
      </c>
      <c r="AR141" s="71">
        <v>1.8824552727272728</v>
      </c>
      <c r="AS141" s="71">
        <v>0.69274354036363661</v>
      </c>
      <c r="AT141" s="71">
        <v>23.127307636363632</v>
      </c>
      <c r="AU141" s="71">
        <v>0.89640727272727272</v>
      </c>
      <c r="AV141" s="71">
        <v>29.621881248107741</v>
      </c>
      <c r="AW141" s="71">
        <v>7.4700606060606054</v>
      </c>
      <c r="AX141" s="71">
        <v>4.4222758787878789</v>
      </c>
      <c r="AY141" s="71">
        <v>0.11205090909090908</v>
      </c>
      <c r="AZ141" s="71">
        <v>1.7928145454545454</v>
      </c>
      <c r="BA141" s="71">
        <v>0.69720565656565647</v>
      </c>
      <c r="BB141" s="71">
        <v>5.3339419953131317</v>
      </c>
      <c r="BC141" s="71">
        <v>19.82834959127273</v>
      </c>
      <c r="BD141" s="71"/>
      <c r="BE141" s="71">
        <v>0</v>
      </c>
      <c r="BF141" s="71">
        <v>19.82834959127273</v>
      </c>
      <c r="BG141" s="71">
        <v>30.371766666666673</v>
      </c>
      <c r="BH141" s="71">
        <v>3.9640903253863615</v>
      </c>
      <c r="BI141" s="71">
        <v>1.2263022831978319</v>
      </c>
      <c r="BJ141" s="71">
        <v>521.50147163627059</v>
      </c>
      <c r="BK141" s="71"/>
      <c r="BL141" s="71">
        <v>557.0636309115215</v>
      </c>
      <c r="BM141" s="71">
        <v>2017.8153766983928</v>
      </c>
      <c r="BN141" s="71">
        <f t="shared" si="27"/>
        <v>168.33053012889113</v>
      </c>
      <c r="BO141" s="71">
        <f t="shared" si="22"/>
        <v>118.95357462441643</v>
      </c>
      <c r="BP141" s="72">
        <f t="shared" si="23"/>
        <v>8.6609686609686669</v>
      </c>
      <c r="BQ141" s="72">
        <f t="shared" si="24"/>
        <v>1.8803418803418819</v>
      </c>
      <c r="BR141" s="73">
        <v>3</v>
      </c>
      <c r="BS141" s="72">
        <f t="shared" si="29"/>
        <v>3.4188034188034218</v>
      </c>
      <c r="BT141" s="72">
        <f t="shared" si="30"/>
        <v>12.25</v>
      </c>
      <c r="BU141" s="72">
        <f t="shared" si="31"/>
        <v>13.960113960113972</v>
      </c>
      <c r="BV141" s="71">
        <f t="shared" si="28"/>
        <v>281.6893260917987</v>
      </c>
      <c r="BW141" s="71">
        <f t="shared" si="25"/>
        <v>568.97343084510624</v>
      </c>
      <c r="BX141" s="71">
        <f t="shared" si="26"/>
        <v>2586.7888075434989</v>
      </c>
      <c r="BY141" s="71">
        <f t="shared" si="32"/>
        <v>31041.465690521989</v>
      </c>
      <c r="BZ141" s="49">
        <f>VLOOKUP($C141,[1]PARAMETROS!$A:$I,7,0)</f>
        <v>43101</v>
      </c>
      <c r="CA141" s="74"/>
      <c r="CB141" s="74"/>
    </row>
    <row r="142" spans="1:80" s="75" customFormat="1">
      <c r="A142" s="43" t="s">
        <v>333</v>
      </c>
      <c r="B142" s="43" t="s">
        <v>2</v>
      </c>
      <c r="C142" s="43" t="s">
        <v>250</v>
      </c>
      <c r="D142" s="43" t="s">
        <v>615</v>
      </c>
      <c r="E142" s="44" t="s">
        <v>403</v>
      </c>
      <c r="F142" s="44" t="s">
        <v>63</v>
      </c>
      <c r="G142" s="44">
        <v>1</v>
      </c>
      <c r="H142" s="71">
        <v>260.39999999999998</v>
      </c>
      <c r="I142" s="71">
        <v>260.39999999999998</v>
      </c>
      <c r="J142" s="71"/>
      <c r="K142" s="71"/>
      <c r="L142" s="71"/>
      <c r="M142" s="71"/>
      <c r="N142" s="71"/>
      <c r="O142" s="71"/>
      <c r="P142" s="71">
        <v>8.5221818181818172</v>
      </c>
      <c r="Q142" s="71">
        <v>268.9221818181818</v>
      </c>
      <c r="R142" s="71">
        <v>53.78443636363636</v>
      </c>
      <c r="S142" s="71">
        <v>4.0338327272727268</v>
      </c>
      <c r="T142" s="71">
        <v>2.6892218181818182</v>
      </c>
      <c r="U142" s="71">
        <v>0.53784436363636356</v>
      </c>
      <c r="V142" s="71">
        <v>6.723054545454545</v>
      </c>
      <c r="W142" s="71">
        <v>21.513774545454545</v>
      </c>
      <c r="X142" s="71">
        <v>8.0676654545454536</v>
      </c>
      <c r="Y142" s="71">
        <v>1.6135330909090908</v>
      </c>
      <c r="Z142" s="71">
        <v>98.96336290909089</v>
      </c>
      <c r="AA142" s="71">
        <v>22.410181818181815</v>
      </c>
      <c r="AB142" s="71">
        <v>29.877254399999998</v>
      </c>
      <c r="AC142" s="71">
        <v>19.241776528290913</v>
      </c>
      <c r="AD142" s="71">
        <v>71.529212746472723</v>
      </c>
      <c r="AE142" s="71">
        <v>146.376</v>
      </c>
      <c r="AF142" s="71">
        <v>397</v>
      </c>
      <c r="AG142" s="71">
        <v>0</v>
      </c>
      <c r="AH142" s="71">
        <v>32.619999999999997</v>
      </c>
      <c r="AI142" s="71">
        <v>0</v>
      </c>
      <c r="AJ142" s="71">
        <v>0</v>
      </c>
      <c r="AK142" s="71">
        <v>4.72</v>
      </c>
      <c r="AL142" s="71">
        <v>0</v>
      </c>
      <c r="AM142" s="71">
        <v>580.71600000000001</v>
      </c>
      <c r="AN142" s="71">
        <v>751.20857565556355</v>
      </c>
      <c r="AO142" s="71">
        <v>1.349539074074074</v>
      </c>
      <c r="AP142" s="71">
        <v>0.10796312592592593</v>
      </c>
      <c r="AQ142" s="71">
        <v>5.3981562962962963E-2</v>
      </c>
      <c r="AR142" s="71">
        <v>0.94122763636363638</v>
      </c>
      <c r="AS142" s="71">
        <v>0.34637177018181831</v>
      </c>
      <c r="AT142" s="71">
        <v>11.563653818181816</v>
      </c>
      <c r="AU142" s="71">
        <v>0.44820363636363636</v>
      </c>
      <c r="AV142" s="71">
        <v>14.81094062405387</v>
      </c>
      <c r="AW142" s="71">
        <v>3.7350303030303027</v>
      </c>
      <c r="AX142" s="71">
        <v>2.2111379393939394</v>
      </c>
      <c r="AY142" s="71">
        <v>5.6025454545454538E-2</v>
      </c>
      <c r="AZ142" s="71">
        <v>0.89640727272727272</v>
      </c>
      <c r="BA142" s="71">
        <v>0.34860282828282824</v>
      </c>
      <c r="BB142" s="71">
        <v>2.6669709976565659</v>
      </c>
      <c r="BC142" s="71">
        <v>9.9141747956363648</v>
      </c>
      <c r="BD142" s="71"/>
      <c r="BE142" s="71">
        <v>0</v>
      </c>
      <c r="BF142" s="71">
        <v>9.9141747956363648</v>
      </c>
      <c r="BG142" s="71">
        <v>30.371766666666673</v>
      </c>
      <c r="BH142" s="71">
        <v>1.9820451626931808</v>
      </c>
      <c r="BI142" s="71">
        <v>0.61315114159891593</v>
      </c>
      <c r="BJ142" s="71">
        <v>260.75073581813524</v>
      </c>
      <c r="BK142" s="71"/>
      <c r="BL142" s="71">
        <v>293.71769878909402</v>
      </c>
      <c r="BM142" s="71">
        <v>1338.5735716825297</v>
      </c>
      <c r="BN142" s="71">
        <f t="shared" si="27"/>
        <v>168.33053012889113</v>
      </c>
      <c r="BO142" s="71">
        <f t="shared" si="22"/>
        <v>118.95357462441643</v>
      </c>
      <c r="BP142" s="72">
        <f t="shared" si="23"/>
        <v>8.6609686609686669</v>
      </c>
      <c r="BQ142" s="72">
        <f t="shared" si="24"/>
        <v>1.8803418803418819</v>
      </c>
      <c r="BR142" s="73">
        <v>3</v>
      </c>
      <c r="BS142" s="72">
        <f t="shared" si="29"/>
        <v>3.4188034188034218</v>
      </c>
      <c r="BT142" s="72">
        <f t="shared" si="30"/>
        <v>12.25</v>
      </c>
      <c r="BU142" s="72">
        <f t="shared" si="31"/>
        <v>13.960113960113972</v>
      </c>
      <c r="BV142" s="71">
        <f t="shared" si="28"/>
        <v>186.86639604684905</v>
      </c>
      <c r="BW142" s="71">
        <f t="shared" si="25"/>
        <v>474.15050080015658</v>
      </c>
      <c r="BX142" s="71">
        <f t="shared" si="26"/>
        <v>1812.7240724826863</v>
      </c>
      <c r="BY142" s="71">
        <f t="shared" si="32"/>
        <v>21752.688869792237</v>
      </c>
      <c r="BZ142" s="49">
        <f>VLOOKUP($C142,[1]PARAMETROS!$A:$I,7,0)</f>
        <v>43101</v>
      </c>
      <c r="CA142" s="74"/>
      <c r="CB142" s="74"/>
    </row>
    <row r="143" spans="1:80" s="75" customFormat="1">
      <c r="A143" s="43" t="s">
        <v>335</v>
      </c>
      <c r="B143" s="43" t="s">
        <v>0</v>
      </c>
      <c r="C143" s="43" t="s">
        <v>161</v>
      </c>
      <c r="D143" s="43" t="s">
        <v>616</v>
      </c>
      <c r="E143" s="44" t="s">
        <v>403</v>
      </c>
      <c r="F143" s="44" t="s">
        <v>63</v>
      </c>
      <c r="G143" s="44">
        <v>2</v>
      </c>
      <c r="H143" s="71">
        <v>1076.08</v>
      </c>
      <c r="I143" s="71">
        <v>2152.16</v>
      </c>
      <c r="J143" s="71"/>
      <c r="K143" s="71"/>
      <c r="L143" s="71"/>
      <c r="M143" s="71"/>
      <c r="N143" s="71"/>
      <c r="O143" s="71"/>
      <c r="P143" s="71">
        <v>70.434327272727273</v>
      </c>
      <c r="Q143" s="71">
        <v>2222.5943272727272</v>
      </c>
      <c r="R143" s="71">
        <v>444.51886545454545</v>
      </c>
      <c r="S143" s="71">
        <v>33.33891490909091</v>
      </c>
      <c r="T143" s="71">
        <v>22.225943272727275</v>
      </c>
      <c r="U143" s="71">
        <v>4.4451886545454542</v>
      </c>
      <c r="V143" s="71">
        <v>55.564858181818181</v>
      </c>
      <c r="W143" s="71">
        <v>177.8075461818182</v>
      </c>
      <c r="X143" s="71">
        <v>66.67782981818182</v>
      </c>
      <c r="Y143" s="71">
        <v>13.335565963636364</v>
      </c>
      <c r="Z143" s="71">
        <v>817.91471243636374</v>
      </c>
      <c r="AA143" s="71">
        <v>185.21619393939392</v>
      </c>
      <c r="AB143" s="71">
        <v>246.93022976</v>
      </c>
      <c r="AC143" s="71">
        <v>159.02988392137701</v>
      </c>
      <c r="AD143" s="71">
        <v>591.17630762077101</v>
      </c>
      <c r="AE143" s="71">
        <v>194.87040000000002</v>
      </c>
      <c r="AF143" s="71">
        <v>794</v>
      </c>
      <c r="AG143" s="71">
        <v>0</v>
      </c>
      <c r="AH143" s="71">
        <v>97.16</v>
      </c>
      <c r="AI143" s="71">
        <v>0</v>
      </c>
      <c r="AJ143" s="71">
        <v>0</v>
      </c>
      <c r="AK143" s="71">
        <v>9.44</v>
      </c>
      <c r="AL143" s="71">
        <v>0</v>
      </c>
      <c r="AM143" s="71">
        <v>1095.4704000000002</v>
      </c>
      <c r="AN143" s="71">
        <v>2504.5614200571349</v>
      </c>
      <c r="AO143" s="71">
        <v>11.153702049382717</v>
      </c>
      <c r="AP143" s="71">
        <v>0.89229616395061728</v>
      </c>
      <c r="AQ143" s="71">
        <v>0.44614808197530864</v>
      </c>
      <c r="AR143" s="71">
        <v>7.7790801454545466</v>
      </c>
      <c r="AS143" s="71">
        <v>2.8627014935272737</v>
      </c>
      <c r="AT143" s="71">
        <v>95.571556072727262</v>
      </c>
      <c r="AU143" s="71">
        <v>3.7043238787878789</v>
      </c>
      <c r="AV143" s="71">
        <v>122.40980788580561</v>
      </c>
      <c r="AW143" s="71">
        <v>30.869365656565655</v>
      </c>
      <c r="AX143" s="71">
        <v>18.274664468686868</v>
      </c>
      <c r="AY143" s="71">
        <v>0.46304048484848481</v>
      </c>
      <c r="AZ143" s="71">
        <v>7.4086477575757579</v>
      </c>
      <c r="BA143" s="71">
        <v>2.8811407946127945</v>
      </c>
      <c r="BB143" s="71">
        <v>22.042044171722562</v>
      </c>
      <c r="BC143" s="71">
        <v>81.938903334012124</v>
      </c>
      <c r="BD143" s="71"/>
      <c r="BE143" s="71">
        <v>0</v>
      </c>
      <c r="BF143" s="71">
        <v>81.938903334012124</v>
      </c>
      <c r="BG143" s="71">
        <v>110.9704</v>
      </c>
      <c r="BH143" s="71">
        <v>15.856361301545446</v>
      </c>
      <c r="BI143" s="71">
        <v>4.9052091327913265</v>
      </c>
      <c r="BJ143" s="71">
        <v>2086.0058865450824</v>
      </c>
      <c r="BK143" s="71"/>
      <c r="BL143" s="71">
        <v>2217.7378569794191</v>
      </c>
      <c r="BM143" s="71">
        <v>7149.242315529099</v>
      </c>
      <c r="BN143" s="71">
        <f t="shared" si="27"/>
        <v>336.66106025778225</v>
      </c>
      <c r="BO143" s="71">
        <f t="shared" si="22"/>
        <v>237.90714924883287</v>
      </c>
      <c r="BP143" s="72">
        <f t="shared" si="23"/>
        <v>8.8629737609329435</v>
      </c>
      <c r="BQ143" s="72">
        <f t="shared" si="24"/>
        <v>1.9241982507288626</v>
      </c>
      <c r="BR143" s="73">
        <v>5</v>
      </c>
      <c r="BS143" s="72">
        <f t="shared" si="29"/>
        <v>5.8309037900874632</v>
      </c>
      <c r="BT143" s="72">
        <f t="shared" si="30"/>
        <v>14.25</v>
      </c>
      <c r="BU143" s="72">
        <f t="shared" si="31"/>
        <v>16.618075801749271</v>
      </c>
      <c r="BV143" s="71">
        <f t="shared" si="28"/>
        <v>1188.0665072453603</v>
      </c>
      <c r="BW143" s="71">
        <f t="shared" si="25"/>
        <v>1762.6347167519755</v>
      </c>
      <c r="BX143" s="71">
        <f t="shared" si="26"/>
        <v>8911.8770322810742</v>
      </c>
      <c r="BY143" s="71">
        <f t="shared" si="32"/>
        <v>106942.52438737289</v>
      </c>
      <c r="BZ143" s="49">
        <f>VLOOKUP($C143,[1]PARAMETROS!$A:$I,7,0)</f>
        <v>43101</v>
      </c>
      <c r="CA143" s="74"/>
      <c r="CB143" s="74"/>
    </row>
    <row r="144" spans="1:80" s="75" customFormat="1">
      <c r="A144" s="43" t="s">
        <v>617</v>
      </c>
      <c r="B144" s="43" t="s">
        <v>2</v>
      </c>
      <c r="C144" s="43" t="s">
        <v>165</v>
      </c>
      <c r="D144" s="43" t="s">
        <v>618</v>
      </c>
      <c r="E144" s="44" t="s">
        <v>403</v>
      </c>
      <c r="F144" s="44" t="s">
        <v>63</v>
      </c>
      <c r="G144" s="44">
        <v>1</v>
      </c>
      <c r="H144" s="71">
        <v>260.39999999999998</v>
      </c>
      <c r="I144" s="71">
        <v>260.39999999999998</v>
      </c>
      <c r="J144" s="71"/>
      <c r="K144" s="71"/>
      <c r="L144" s="71"/>
      <c r="M144" s="71"/>
      <c r="N144" s="71"/>
      <c r="O144" s="71"/>
      <c r="P144" s="71">
        <v>8.5221818181818172</v>
      </c>
      <c r="Q144" s="71">
        <v>268.9221818181818</v>
      </c>
      <c r="R144" s="71">
        <v>53.78443636363636</v>
      </c>
      <c r="S144" s="71">
        <v>4.0338327272727268</v>
      </c>
      <c r="T144" s="71">
        <v>2.6892218181818182</v>
      </c>
      <c r="U144" s="71">
        <v>0.53784436363636356</v>
      </c>
      <c r="V144" s="71">
        <v>6.723054545454545</v>
      </c>
      <c r="W144" s="71">
        <v>21.513774545454545</v>
      </c>
      <c r="X144" s="71">
        <v>8.0676654545454536</v>
      </c>
      <c r="Y144" s="71">
        <v>1.6135330909090908</v>
      </c>
      <c r="Z144" s="71">
        <v>98.96336290909089</v>
      </c>
      <c r="AA144" s="71">
        <v>22.410181818181815</v>
      </c>
      <c r="AB144" s="71">
        <v>29.877254399999998</v>
      </c>
      <c r="AC144" s="71">
        <v>19.241776528290913</v>
      </c>
      <c r="AD144" s="71">
        <v>71.529212746472723</v>
      </c>
      <c r="AE144" s="71">
        <v>146.376</v>
      </c>
      <c r="AF144" s="71">
        <v>397</v>
      </c>
      <c r="AG144" s="71">
        <v>0</v>
      </c>
      <c r="AH144" s="71">
        <v>0</v>
      </c>
      <c r="AI144" s="71">
        <v>0</v>
      </c>
      <c r="AJ144" s="71">
        <v>0</v>
      </c>
      <c r="AK144" s="71">
        <v>4.72</v>
      </c>
      <c r="AL144" s="71">
        <v>0</v>
      </c>
      <c r="AM144" s="71">
        <v>548.096</v>
      </c>
      <c r="AN144" s="71">
        <v>718.58857565556355</v>
      </c>
      <c r="AO144" s="71">
        <v>1.349539074074074</v>
      </c>
      <c r="AP144" s="71">
        <v>0.10796312592592593</v>
      </c>
      <c r="AQ144" s="71">
        <v>5.3981562962962963E-2</v>
      </c>
      <c r="AR144" s="71">
        <v>0.94122763636363638</v>
      </c>
      <c r="AS144" s="71">
        <v>0.34637177018181831</v>
      </c>
      <c r="AT144" s="71">
        <v>11.563653818181816</v>
      </c>
      <c r="AU144" s="71">
        <v>0.44820363636363636</v>
      </c>
      <c r="AV144" s="71">
        <v>14.81094062405387</v>
      </c>
      <c r="AW144" s="71">
        <v>3.7350303030303027</v>
      </c>
      <c r="AX144" s="71">
        <v>2.2111379393939394</v>
      </c>
      <c r="AY144" s="71">
        <v>5.6025454545454538E-2</v>
      </c>
      <c r="AZ144" s="71">
        <v>0.89640727272727272</v>
      </c>
      <c r="BA144" s="71">
        <v>0.34860282828282824</v>
      </c>
      <c r="BB144" s="71">
        <v>2.6669709976565659</v>
      </c>
      <c r="BC144" s="71">
        <v>9.9141747956363648</v>
      </c>
      <c r="BD144" s="71"/>
      <c r="BE144" s="71">
        <v>0</v>
      </c>
      <c r="BF144" s="71">
        <v>9.9141747956363648</v>
      </c>
      <c r="BG144" s="71">
        <v>30.371766666666673</v>
      </c>
      <c r="BH144" s="71">
        <v>1.9820451626931808</v>
      </c>
      <c r="BI144" s="71">
        <v>0.61315114159891593</v>
      </c>
      <c r="BJ144" s="71">
        <v>260.75073581813524</v>
      </c>
      <c r="BK144" s="71"/>
      <c r="BL144" s="71">
        <v>293.71769878909402</v>
      </c>
      <c r="BM144" s="71">
        <v>1305.9535716825296</v>
      </c>
      <c r="BN144" s="71">
        <f t="shared" si="27"/>
        <v>168.33053012889113</v>
      </c>
      <c r="BO144" s="71">
        <f t="shared" si="22"/>
        <v>118.95357462441643</v>
      </c>
      <c r="BP144" s="72">
        <f t="shared" si="23"/>
        <v>8.6609686609686669</v>
      </c>
      <c r="BQ144" s="72">
        <f t="shared" si="24"/>
        <v>1.8803418803418819</v>
      </c>
      <c r="BR144" s="73">
        <v>3</v>
      </c>
      <c r="BS144" s="72">
        <f t="shared" si="29"/>
        <v>3.4188034188034218</v>
      </c>
      <c r="BT144" s="72">
        <f t="shared" si="30"/>
        <v>12.25</v>
      </c>
      <c r="BU144" s="72">
        <f t="shared" si="31"/>
        <v>13.960113960113972</v>
      </c>
      <c r="BV144" s="71">
        <f t="shared" si="28"/>
        <v>182.31260687305985</v>
      </c>
      <c r="BW144" s="71">
        <f t="shared" si="25"/>
        <v>469.59671162636744</v>
      </c>
      <c r="BX144" s="71">
        <f t="shared" si="26"/>
        <v>1775.5502833088972</v>
      </c>
      <c r="BY144" s="71">
        <f t="shared" si="32"/>
        <v>21306.603399706764</v>
      </c>
      <c r="BZ144" s="49">
        <f>VLOOKUP($C144,[1]PARAMETROS!$A:$I,7,0)</f>
        <v>43101</v>
      </c>
      <c r="CA144" s="74"/>
      <c r="CB144" s="74"/>
    </row>
    <row r="145" spans="1:80" s="75" customFormat="1">
      <c r="A145" s="43" t="s">
        <v>619</v>
      </c>
      <c r="B145" s="43" t="s">
        <v>2</v>
      </c>
      <c r="C145" s="43" t="s">
        <v>74</v>
      </c>
      <c r="D145" s="43" t="s">
        <v>620</v>
      </c>
      <c r="E145" s="44" t="s">
        <v>403</v>
      </c>
      <c r="F145" s="44" t="s">
        <v>63</v>
      </c>
      <c r="G145" s="44">
        <v>1</v>
      </c>
      <c r="H145" s="71">
        <v>260.39999999999998</v>
      </c>
      <c r="I145" s="71">
        <v>260.39999999999998</v>
      </c>
      <c r="J145" s="71"/>
      <c r="K145" s="71"/>
      <c r="L145" s="71"/>
      <c r="M145" s="71"/>
      <c r="N145" s="71"/>
      <c r="O145" s="71"/>
      <c r="P145" s="71">
        <v>8.5221818181818172</v>
      </c>
      <c r="Q145" s="71">
        <v>268.9221818181818</v>
      </c>
      <c r="R145" s="71">
        <v>53.78443636363636</v>
      </c>
      <c r="S145" s="71">
        <v>4.0338327272727268</v>
      </c>
      <c r="T145" s="71">
        <v>2.6892218181818182</v>
      </c>
      <c r="U145" s="71">
        <v>0.53784436363636356</v>
      </c>
      <c r="V145" s="71">
        <v>6.723054545454545</v>
      </c>
      <c r="W145" s="71">
        <v>21.513774545454545</v>
      </c>
      <c r="X145" s="71">
        <v>8.0676654545454536</v>
      </c>
      <c r="Y145" s="71">
        <v>1.6135330909090908</v>
      </c>
      <c r="Z145" s="71">
        <v>98.96336290909089</v>
      </c>
      <c r="AA145" s="71">
        <v>22.410181818181815</v>
      </c>
      <c r="AB145" s="71">
        <v>29.877254399999998</v>
      </c>
      <c r="AC145" s="71">
        <v>19.241776528290913</v>
      </c>
      <c r="AD145" s="71">
        <v>71.529212746472723</v>
      </c>
      <c r="AE145" s="71">
        <v>146.376</v>
      </c>
      <c r="AF145" s="71">
        <v>0</v>
      </c>
      <c r="AG145" s="71">
        <v>264.83999999999997</v>
      </c>
      <c r="AH145" s="71">
        <v>27.01</v>
      </c>
      <c r="AI145" s="71">
        <v>0</v>
      </c>
      <c r="AJ145" s="71">
        <v>0</v>
      </c>
      <c r="AK145" s="71">
        <v>4.72</v>
      </c>
      <c r="AL145" s="71">
        <v>0</v>
      </c>
      <c r="AM145" s="71">
        <v>442.94600000000003</v>
      </c>
      <c r="AN145" s="71">
        <v>613.43857565556357</v>
      </c>
      <c r="AO145" s="71">
        <v>1.349539074074074</v>
      </c>
      <c r="AP145" s="71">
        <v>0.10796312592592593</v>
      </c>
      <c r="AQ145" s="71">
        <v>5.3981562962962963E-2</v>
      </c>
      <c r="AR145" s="71">
        <v>0.94122763636363638</v>
      </c>
      <c r="AS145" s="71">
        <v>0.34637177018181831</v>
      </c>
      <c r="AT145" s="71">
        <v>11.563653818181816</v>
      </c>
      <c r="AU145" s="71">
        <v>0.44820363636363636</v>
      </c>
      <c r="AV145" s="71">
        <v>14.81094062405387</v>
      </c>
      <c r="AW145" s="71">
        <v>3.7350303030303027</v>
      </c>
      <c r="AX145" s="71">
        <v>2.2111379393939394</v>
      </c>
      <c r="AY145" s="71">
        <v>5.6025454545454538E-2</v>
      </c>
      <c r="AZ145" s="71">
        <v>0.89640727272727272</v>
      </c>
      <c r="BA145" s="71">
        <v>0.34860282828282824</v>
      </c>
      <c r="BB145" s="71">
        <v>2.6669709976565659</v>
      </c>
      <c r="BC145" s="71">
        <v>9.9141747956363648</v>
      </c>
      <c r="BD145" s="71"/>
      <c r="BE145" s="71">
        <v>0</v>
      </c>
      <c r="BF145" s="71">
        <v>9.9141747956363648</v>
      </c>
      <c r="BG145" s="71">
        <v>30.371766666666673</v>
      </c>
      <c r="BH145" s="71">
        <v>1.9820451626931808</v>
      </c>
      <c r="BI145" s="71">
        <v>0.61315114159891593</v>
      </c>
      <c r="BJ145" s="71">
        <v>260.75073581813524</v>
      </c>
      <c r="BK145" s="71"/>
      <c r="BL145" s="71">
        <v>293.71769878909402</v>
      </c>
      <c r="BM145" s="71">
        <v>1200.8035716825298</v>
      </c>
      <c r="BN145" s="71">
        <f t="shared" si="27"/>
        <v>168.33053012889113</v>
      </c>
      <c r="BO145" s="71">
        <f t="shared" si="22"/>
        <v>118.95357462441643</v>
      </c>
      <c r="BP145" s="72">
        <f t="shared" si="23"/>
        <v>8.7608069164265068</v>
      </c>
      <c r="BQ145" s="72">
        <f t="shared" si="24"/>
        <v>1.9020172910662811</v>
      </c>
      <c r="BR145" s="73">
        <v>4</v>
      </c>
      <c r="BS145" s="72">
        <f t="shared" si="29"/>
        <v>4.6109510086455305</v>
      </c>
      <c r="BT145" s="72">
        <f t="shared" si="30"/>
        <v>13.25</v>
      </c>
      <c r="BU145" s="72">
        <f t="shared" si="31"/>
        <v>15.273775216138318</v>
      </c>
      <c r="BV145" s="71">
        <f t="shared" si="28"/>
        <v>183.40803832614995</v>
      </c>
      <c r="BW145" s="71">
        <f t="shared" si="25"/>
        <v>470.69214307945754</v>
      </c>
      <c r="BX145" s="71">
        <f t="shared" si="26"/>
        <v>1671.4957147619873</v>
      </c>
      <c r="BY145" s="71">
        <f t="shared" si="32"/>
        <v>20057.948577143849</v>
      </c>
      <c r="BZ145" s="49">
        <f>VLOOKUP($C145,[1]PARAMETROS!$A:$I,7,0)</f>
        <v>43101</v>
      </c>
      <c r="CA145" s="74"/>
      <c r="CB145" s="74"/>
    </row>
    <row r="146" spans="1:80" s="75" customFormat="1">
      <c r="A146" s="43" t="s">
        <v>337</v>
      </c>
      <c r="B146" s="43" t="s">
        <v>0</v>
      </c>
      <c r="C146" s="43" t="s">
        <v>84</v>
      </c>
      <c r="D146" s="43" t="s">
        <v>621</v>
      </c>
      <c r="E146" s="44" t="s">
        <v>403</v>
      </c>
      <c r="F146" s="44" t="s">
        <v>63</v>
      </c>
      <c r="G146" s="44">
        <v>1</v>
      </c>
      <c r="H146" s="71">
        <v>1041.5999999999999</v>
      </c>
      <c r="I146" s="71">
        <v>1041.5999999999999</v>
      </c>
      <c r="J146" s="71"/>
      <c r="K146" s="71"/>
      <c r="L146" s="71"/>
      <c r="M146" s="71"/>
      <c r="N146" s="71"/>
      <c r="O146" s="71"/>
      <c r="P146" s="71">
        <v>34.088727272727269</v>
      </c>
      <c r="Q146" s="71">
        <v>1075.6887272727272</v>
      </c>
      <c r="R146" s="71">
        <v>215.13774545454544</v>
      </c>
      <c r="S146" s="71">
        <v>16.135330909090907</v>
      </c>
      <c r="T146" s="71">
        <v>10.756887272727273</v>
      </c>
      <c r="U146" s="71">
        <v>2.1513774545454543</v>
      </c>
      <c r="V146" s="71">
        <v>26.89221818181818</v>
      </c>
      <c r="W146" s="71">
        <v>86.055098181818181</v>
      </c>
      <c r="X146" s="71">
        <v>32.270661818181814</v>
      </c>
      <c r="Y146" s="71">
        <v>6.4541323636363632</v>
      </c>
      <c r="Z146" s="71">
        <v>395.85345163636356</v>
      </c>
      <c r="AA146" s="71">
        <v>89.640727272727261</v>
      </c>
      <c r="AB146" s="71">
        <v>119.50901759999999</v>
      </c>
      <c r="AC146" s="71">
        <v>76.967106113163652</v>
      </c>
      <c r="AD146" s="71">
        <v>286.11685098589089</v>
      </c>
      <c r="AE146" s="71">
        <v>99.504000000000005</v>
      </c>
      <c r="AF146" s="71">
        <v>397</v>
      </c>
      <c r="AG146" s="71">
        <v>0</v>
      </c>
      <c r="AH146" s="71">
        <v>32.619999999999997</v>
      </c>
      <c r="AI146" s="71">
        <v>0</v>
      </c>
      <c r="AJ146" s="71">
        <v>0</v>
      </c>
      <c r="AK146" s="71">
        <v>4.72</v>
      </c>
      <c r="AL146" s="71">
        <v>0</v>
      </c>
      <c r="AM146" s="71">
        <v>533.84400000000005</v>
      </c>
      <c r="AN146" s="71">
        <v>1215.8143026222544</v>
      </c>
      <c r="AO146" s="71">
        <v>5.3981562962962961</v>
      </c>
      <c r="AP146" s="71">
        <v>0.43185250370370371</v>
      </c>
      <c r="AQ146" s="71">
        <v>0.21592625185185185</v>
      </c>
      <c r="AR146" s="71">
        <v>3.7649105454545455</v>
      </c>
      <c r="AS146" s="71">
        <v>1.3854870807272732</v>
      </c>
      <c r="AT146" s="71">
        <v>46.254615272727264</v>
      </c>
      <c r="AU146" s="71">
        <v>1.7928145454545454</v>
      </c>
      <c r="AV146" s="71">
        <v>59.243762496215481</v>
      </c>
      <c r="AW146" s="71">
        <v>14.940121212121211</v>
      </c>
      <c r="AX146" s="71">
        <v>8.8445517575757577</v>
      </c>
      <c r="AY146" s="71">
        <v>0.22410181818181815</v>
      </c>
      <c r="AZ146" s="71">
        <v>3.5856290909090909</v>
      </c>
      <c r="BA146" s="71">
        <v>1.3944113131313129</v>
      </c>
      <c r="BB146" s="71">
        <v>10.667883990626263</v>
      </c>
      <c r="BC146" s="71">
        <v>39.656699182545459</v>
      </c>
      <c r="BD146" s="71"/>
      <c r="BE146" s="71">
        <v>0</v>
      </c>
      <c r="BF146" s="71">
        <v>39.656699182545459</v>
      </c>
      <c r="BG146" s="71">
        <v>55.485199999999999</v>
      </c>
      <c r="BH146" s="71">
        <v>7.928180650772723</v>
      </c>
      <c r="BI146" s="71">
        <v>2.4526045663956633</v>
      </c>
      <c r="BJ146" s="71">
        <v>1043.0029432725412</v>
      </c>
      <c r="BK146" s="71"/>
      <c r="BL146" s="71">
        <v>1108.8689284897096</v>
      </c>
      <c r="BM146" s="71">
        <v>3499.272420063452</v>
      </c>
      <c r="BN146" s="71">
        <f t="shared" si="27"/>
        <v>168.33053012889113</v>
      </c>
      <c r="BO146" s="71">
        <f t="shared" si="22"/>
        <v>118.95357462441643</v>
      </c>
      <c r="BP146" s="72">
        <f t="shared" si="23"/>
        <v>8.6609686609686669</v>
      </c>
      <c r="BQ146" s="72">
        <f t="shared" si="24"/>
        <v>1.8803418803418819</v>
      </c>
      <c r="BR146" s="73">
        <v>3</v>
      </c>
      <c r="BS146" s="72">
        <f t="shared" si="29"/>
        <v>3.4188034188034218</v>
      </c>
      <c r="BT146" s="72">
        <f t="shared" si="30"/>
        <v>12.25</v>
      </c>
      <c r="BU146" s="72">
        <f t="shared" si="31"/>
        <v>13.960113960113972</v>
      </c>
      <c r="BV146" s="71">
        <f t="shared" si="28"/>
        <v>488.502417615696</v>
      </c>
      <c r="BW146" s="71">
        <f t="shared" si="25"/>
        <v>775.78652236900359</v>
      </c>
      <c r="BX146" s="71">
        <f t="shared" si="26"/>
        <v>4275.0589424324553</v>
      </c>
      <c r="BY146" s="71">
        <f t="shared" si="32"/>
        <v>51300.707309189464</v>
      </c>
      <c r="BZ146" s="49">
        <f>VLOOKUP($C146,[1]PARAMETROS!$A:$I,7,0)</f>
        <v>43101</v>
      </c>
      <c r="CA146" s="74"/>
      <c r="CB146" s="74"/>
    </row>
    <row r="147" spans="1:80" s="75" customFormat="1">
      <c r="A147" s="43" t="s">
        <v>341</v>
      </c>
      <c r="B147" s="43" t="s">
        <v>0</v>
      </c>
      <c r="C147" s="43" t="s">
        <v>271</v>
      </c>
      <c r="D147" s="43" t="s">
        <v>622</v>
      </c>
      <c r="E147" s="44" t="s">
        <v>403</v>
      </c>
      <c r="F147" s="44" t="s">
        <v>63</v>
      </c>
      <c r="G147" s="44">
        <v>1</v>
      </c>
      <c r="H147" s="71">
        <v>1041.5999999999999</v>
      </c>
      <c r="I147" s="71">
        <v>1041.5999999999999</v>
      </c>
      <c r="J147" s="71"/>
      <c r="K147" s="71"/>
      <c r="L147" s="71"/>
      <c r="M147" s="71"/>
      <c r="N147" s="71"/>
      <c r="O147" s="71"/>
      <c r="P147" s="71">
        <v>34.088727272727269</v>
      </c>
      <c r="Q147" s="71">
        <v>1075.6887272727272</v>
      </c>
      <c r="R147" s="71">
        <v>215.13774545454544</v>
      </c>
      <c r="S147" s="71">
        <v>16.135330909090907</v>
      </c>
      <c r="T147" s="71">
        <v>10.756887272727273</v>
      </c>
      <c r="U147" s="71">
        <v>2.1513774545454543</v>
      </c>
      <c r="V147" s="71">
        <v>26.89221818181818</v>
      </c>
      <c r="W147" s="71">
        <v>86.055098181818181</v>
      </c>
      <c r="X147" s="71">
        <v>32.270661818181814</v>
      </c>
      <c r="Y147" s="71">
        <v>6.4541323636363632</v>
      </c>
      <c r="Z147" s="71">
        <v>395.85345163636356</v>
      </c>
      <c r="AA147" s="71">
        <v>89.640727272727261</v>
      </c>
      <c r="AB147" s="71">
        <v>119.50901759999999</v>
      </c>
      <c r="AC147" s="71">
        <v>76.967106113163652</v>
      </c>
      <c r="AD147" s="71">
        <v>286.11685098589089</v>
      </c>
      <c r="AE147" s="71">
        <v>99.504000000000005</v>
      </c>
      <c r="AF147" s="71">
        <v>397</v>
      </c>
      <c r="AG147" s="71">
        <v>0</v>
      </c>
      <c r="AH147" s="71">
        <v>0</v>
      </c>
      <c r="AI147" s="71">
        <v>0</v>
      </c>
      <c r="AJ147" s="71">
        <v>0</v>
      </c>
      <c r="AK147" s="71">
        <v>4.72</v>
      </c>
      <c r="AL147" s="71">
        <v>0</v>
      </c>
      <c r="AM147" s="71">
        <v>501.22400000000005</v>
      </c>
      <c r="AN147" s="71">
        <v>1183.1943026222546</v>
      </c>
      <c r="AO147" s="71">
        <v>5.3981562962962961</v>
      </c>
      <c r="AP147" s="71">
        <v>0.43185250370370371</v>
      </c>
      <c r="AQ147" s="71">
        <v>0.21592625185185185</v>
      </c>
      <c r="AR147" s="71">
        <v>3.7649105454545455</v>
      </c>
      <c r="AS147" s="71">
        <v>1.3854870807272732</v>
      </c>
      <c r="AT147" s="71">
        <v>46.254615272727264</v>
      </c>
      <c r="AU147" s="71">
        <v>1.7928145454545454</v>
      </c>
      <c r="AV147" s="71">
        <v>59.243762496215481</v>
      </c>
      <c r="AW147" s="71">
        <v>14.940121212121211</v>
      </c>
      <c r="AX147" s="71">
        <v>8.8445517575757577</v>
      </c>
      <c r="AY147" s="71">
        <v>0.22410181818181815</v>
      </c>
      <c r="AZ147" s="71">
        <v>3.5856290909090909</v>
      </c>
      <c r="BA147" s="71">
        <v>1.3944113131313129</v>
      </c>
      <c r="BB147" s="71">
        <v>10.667883990626263</v>
      </c>
      <c r="BC147" s="71">
        <v>39.656699182545459</v>
      </c>
      <c r="BD147" s="71"/>
      <c r="BE147" s="71">
        <v>0</v>
      </c>
      <c r="BF147" s="71">
        <v>39.656699182545459</v>
      </c>
      <c r="BG147" s="71">
        <v>55.485199999999999</v>
      </c>
      <c r="BH147" s="71">
        <v>7.928180650772723</v>
      </c>
      <c r="BI147" s="71">
        <v>2.4526045663956633</v>
      </c>
      <c r="BJ147" s="71">
        <v>1043.0029432725412</v>
      </c>
      <c r="BK147" s="71"/>
      <c r="BL147" s="71">
        <v>1108.8689284897096</v>
      </c>
      <c r="BM147" s="71">
        <v>3466.6524200634522</v>
      </c>
      <c r="BN147" s="71">
        <f t="shared" si="27"/>
        <v>168.33053012889113</v>
      </c>
      <c r="BO147" s="71">
        <f t="shared" si="22"/>
        <v>118.95357462441643</v>
      </c>
      <c r="BP147" s="72">
        <f t="shared" si="23"/>
        <v>8.5633802816901436</v>
      </c>
      <c r="BQ147" s="72">
        <f t="shared" si="24"/>
        <v>1.8591549295774654</v>
      </c>
      <c r="BR147" s="73">
        <v>2</v>
      </c>
      <c r="BS147" s="72">
        <f t="shared" si="29"/>
        <v>2.2535211267605644</v>
      </c>
      <c r="BT147" s="72">
        <f t="shared" si="30"/>
        <v>11.25</v>
      </c>
      <c r="BU147" s="72">
        <f t="shared" si="31"/>
        <v>12.676056338028173</v>
      </c>
      <c r="BV147" s="71">
        <f t="shared" si="28"/>
        <v>439.43481381086031</v>
      </c>
      <c r="BW147" s="71">
        <f t="shared" si="25"/>
        <v>726.71891856416789</v>
      </c>
      <c r="BX147" s="71">
        <f t="shared" si="26"/>
        <v>4193.3713386276204</v>
      </c>
      <c r="BY147" s="71">
        <f t="shared" si="32"/>
        <v>50320.456063531441</v>
      </c>
      <c r="BZ147" s="49">
        <f>VLOOKUP($C147,[1]PARAMETROS!$A:$I,7,0)</f>
        <v>43101</v>
      </c>
      <c r="CA147" s="74"/>
      <c r="CB147" s="74"/>
    </row>
    <row r="148" spans="1:80" s="75" customFormat="1">
      <c r="A148" s="43" t="s">
        <v>623</v>
      </c>
      <c r="B148" s="43" t="s">
        <v>2</v>
      </c>
      <c r="C148" s="43" t="s">
        <v>165</v>
      </c>
      <c r="D148" s="43" t="s">
        <v>624</v>
      </c>
      <c r="E148" s="44" t="s">
        <v>403</v>
      </c>
      <c r="F148" s="44" t="s">
        <v>63</v>
      </c>
      <c r="G148" s="44">
        <v>1</v>
      </c>
      <c r="H148" s="71">
        <v>260.39999999999998</v>
      </c>
      <c r="I148" s="71">
        <v>260.39999999999998</v>
      </c>
      <c r="J148" s="71"/>
      <c r="K148" s="71"/>
      <c r="L148" s="71"/>
      <c r="M148" s="71"/>
      <c r="N148" s="71"/>
      <c r="O148" s="71"/>
      <c r="P148" s="71">
        <v>8.5221818181818172</v>
      </c>
      <c r="Q148" s="71">
        <v>268.9221818181818</v>
      </c>
      <c r="R148" s="71">
        <v>53.78443636363636</v>
      </c>
      <c r="S148" s="71">
        <v>4.0338327272727268</v>
      </c>
      <c r="T148" s="71">
        <v>2.6892218181818182</v>
      </c>
      <c r="U148" s="71">
        <v>0.53784436363636356</v>
      </c>
      <c r="V148" s="71">
        <v>6.723054545454545</v>
      </c>
      <c r="W148" s="71">
        <v>21.513774545454545</v>
      </c>
      <c r="X148" s="71">
        <v>8.0676654545454536</v>
      </c>
      <c r="Y148" s="71">
        <v>1.6135330909090908</v>
      </c>
      <c r="Z148" s="71">
        <v>98.96336290909089</v>
      </c>
      <c r="AA148" s="71">
        <v>22.410181818181815</v>
      </c>
      <c r="AB148" s="71">
        <v>29.877254399999998</v>
      </c>
      <c r="AC148" s="71">
        <v>19.241776528290913</v>
      </c>
      <c r="AD148" s="71">
        <v>71.529212746472723</v>
      </c>
      <c r="AE148" s="71">
        <v>146.376</v>
      </c>
      <c r="AF148" s="71">
        <v>397</v>
      </c>
      <c r="AG148" s="71">
        <v>0</v>
      </c>
      <c r="AH148" s="71">
        <v>0</v>
      </c>
      <c r="AI148" s="71">
        <v>0</v>
      </c>
      <c r="AJ148" s="71">
        <v>0</v>
      </c>
      <c r="AK148" s="71">
        <v>4.72</v>
      </c>
      <c r="AL148" s="71">
        <v>0</v>
      </c>
      <c r="AM148" s="71">
        <v>548.096</v>
      </c>
      <c r="AN148" s="71">
        <v>718.58857565556355</v>
      </c>
      <c r="AO148" s="71">
        <v>1.349539074074074</v>
      </c>
      <c r="AP148" s="71">
        <v>0.10796312592592593</v>
      </c>
      <c r="AQ148" s="71">
        <v>5.3981562962962963E-2</v>
      </c>
      <c r="AR148" s="71">
        <v>0.94122763636363638</v>
      </c>
      <c r="AS148" s="71">
        <v>0.34637177018181831</v>
      </c>
      <c r="AT148" s="71">
        <v>11.563653818181816</v>
      </c>
      <c r="AU148" s="71">
        <v>0.44820363636363636</v>
      </c>
      <c r="AV148" s="71">
        <v>14.81094062405387</v>
      </c>
      <c r="AW148" s="71">
        <v>3.7350303030303027</v>
      </c>
      <c r="AX148" s="71">
        <v>2.2111379393939394</v>
      </c>
      <c r="AY148" s="71">
        <v>5.6025454545454538E-2</v>
      </c>
      <c r="AZ148" s="71">
        <v>0.89640727272727272</v>
      </c>
      <c r="BA148" s="71">
        <v>0.34860282828282824</v>
      </c>
      <c r="BB148" s="71">
        <v>2.6669709976565659</v>
      </c>
      <c r="BC148" s="71">
        <v>9.9141747956363648</v>
      </c>
      <c r="BD148" s="71"/>
      <c r="BE148" s="71">
        <v>0</v>
      </c>
      <c r="BF148" s="71">
        <v>9.9141747956363648</v>
      </c>
      <c r="BG148" s="71">
        <v>30.371766666666673</v>
      </c>
      <c r="BH148" s="71">
        <v>1.9820451626931808</v>
      </c>
      <c r="BI148" s="71">
        <v>0.61315114159891593</v>
      </c>
      <c r="BJ148" s="71">
        <v>260.75073581813524</v>
      </c>
      <c r="BK148" s="71"/>
      <c r="BL148" s="71">
        <v>293.71769878909402</v>
      </c>
      <c r="BM148" s="71">
        <v>1305.9535716825296</v>
      </c>
      <c r="BN148" s="71">
        <f t="shared" si="27"/>
        <v>168.33053012889113</v>
      </c>
      <c r="BO148" s="71">
        <f t="shared" si="22"/>
        <v>118.95357462441643</v>
      </c>
      <c r="BP148" s="72">
        <f t="shared" si="23"/>
        <v>8.5633802816901436</v>
      </c>
      <c r="BQ148" s="72">
        <f t="shared" si="24"/>
        <v>1.8591549295774654</v>
      </c>
      <c r="BR148" s="73">
        <v>2</v>
      </c>
      <c r="BS148" s="72">
        <f t="shared" si="29"/>
        <v>2.2535211267605644</v>
      </c>
      <c r="BT148" s="72">
        <f t="shared" si="30"/>
        <v>11.25</v>
      </c>
      <c r="BU148" s="72">
        <f t="shared" si="31"/>
        <v>12.676056338028173</v>
      </c>
      <c r="BV148" s="71">
        <f t="shared" si="28"/>
        <v>165.54341049496858</v>
      </c>
      <c r="BW148" s="71">
        <f t="shared" si="25"/>
        <v>452.8275152482762</v>
      </c>
      <c r="BX148" s="71">
        <f t="shared" si="26"/>
        <v>1758.7810869308059</v>
      </c>
      <c r="BY148" s="71">
        <f t="shared" si="32"/>
        <v>21105.373043169671</v>
      </c>
      <c r="BZ148" s="49">
        <f>VLOOKUP($C148,[1]PARAMETROS!$A:$I,7,0)</f>
        <v>43101</v>
      </c>
      <c r="CA148" s="74"/>
      <c r="CB148" s="74"/>
    </row>
    <row r="149" spans="1:80" s="75" customFormat="1">
      <c r="A149" s="43" t="s">
        <v>343</v>
      </c>
      <c r="B149" s="43" t="s">
        <v>2</v>
      </c>
      <c r="C149" s="43" t="s">
        <v>271</v>
      </c>
      <c r="D149" s="43" t="s">
        <v>625</v>
      </c>
      <c r="E149" s="44" t="s">
        <v>403</v>
      </c>
      <c r="F149" s="44" t="s">
        <v>63</v>
      </c>
      <c r="G149" s="44">
        <v>1</v>
      </c>
      <c r="H149" s="71">
        <v>260.39999999999998</v>
      </c>
      <c r="I149" s="71">
        <v>260.39999999999998</v>
      </c>
      <c r="J149" s="71"/>
      <c r="K149" s="71"/>
      <c r="L149" s="71"/>
      <c r="M149" s="71"/>
      <c r="N149" s="71"/>
      <c r="O149" s="71"/>
      <c r="P149" s="71">
        <v>8.5221818181818172</v>
      </c>
      <c r="Q149" s="71">
        <v>268.9221818181818</v>
      </c>
      <c r="R149" s="71">
        <v>53.78443636363636</v>
      </c>
      <c r="S149" s="71">
        <v>4.0338327272727268</v>
      </c>
      <c r="T149" s="71">
        <v>2.6892218181818182</v>
      </c>
      <c r="U149" s="71">
        <v>0.53784436363636356</v>
      </c>
      <c r="V149" s="71">
        <v>6.723054545454545</v>
      </c>
      <c r="W149" s="71">
        <v>21.513774545454545</v>
      </c>
      <c r="X149" s="71">
        <v>8.0676654545454536</v>
      </c>
      <c r="Y149" s="71">
        <v>1.6135330909090908</v>
      </c>
      <c r="Z149" s="71">
        <v>98.96336290909089</v>
      </c>
      <c r="AA149" s="71">
        <v>22.410181818181815</v>
      </c>
      <c r="AB149" s="71">
        <v>29.877254399999998</v>
      </c>
      <c r="AC149" s="71">
        <v>19.241776528290913</v>
      </c>
      <c r="AD149" s="71">
        <v>71.529212746472723</v>
      </c>
      <c r="AE149" s="71">
        <v>146.376</v>
      </c>
      <c r="AF149" s="71">
        <v>397</v>
      </c>
      <c r="AG149" s="71">
        <v>0</v>
      </c>
      <c r="AH149" s="71">
        <v>0</v>
      </c>
      <c r="AI149" s="71">
        <v>0</v>
      </c>
      <c r="AJ149" s="71">
        <v>0</v>
      </c>
      <c r="AK149" s="71">
        <v>4.72</v>
      </c>
      <c r="AL149" s="71">
        <v>0</v>
      </c>
      <c r="AM149" s="71">
        <v>548.096</v>
      </c>
      <c r="AN149" s="71">
        <v>718.58857565556355</v>
      </c>
      <c r="AO149" s="71">
        <v>1.349539074074074</v>
      </c>
      <c r="AP149" s="71">
        <v>0.10796312592592593</v>
      </c>
      <c r="AQ149" s="71">
        <v>5.3981562962962963E-2</v>
      </c>
      <c r="AR149" s="71">
        <v>0.94122763636363638</v>
      </c>
      <c r="AS149" s="71">
        <v>0.34637177018181831</v>
      </c>
      <c r="AT149" s="71">
        <v>11.563653818181816</v>
      </c>
      <c r="AU149" s="71">
        <v>0.44820363636363636</v>
      </c>
      <c r="AV149" s="71">
        <v>14.81094062405387</v>
      </c>
      <c r="AW149" s="71">
        <v>3.7350303030303027</v>
      </c>
      <c r="AX149" s="71">
        <v>2.2111379393939394</v>
      </c>
      <c r="AY149" s="71">
        <v>5.6025454545454538E-2</v>
      </c>
      <c r="AZ149" s="71">
        <v>0.89640727272727272</v>
      </c>
      <c r="BA149" s="71">
        <v>0.34860282828282824</v>
      </c>
      <c r="BB149" s="71">
        <v>2.6669709976565659</v>
      </c>
      <c r="BC149" s="71">
        <v>9.9141747956363648</v>
      </c>
      <c r="BD149" s="71"/>
      <c r="BE149" s="71">
        <v>0</v>
      </c>
      <c r="BF149" s="71">
        <v>9.9141747956363648</v>
      </c>
      <c r="BG149" s="71">
        <v>30.371766666666673</v>
      </c>
      <c r="BH149" s="71">
        <v>1.9820451626931808</v>
      </c>
      <c r="BI149" s="71">
        <v>0.61315114159891593</v>
      </c>
      <c r="BJ149" s="71">
        <v>260.75073581813524</v>
      </c>
      <c r="BK149" s="71"/>
      <c r="BL149" s="71">
        <v>293.71769878909402</v>
      </c>
      <c r="BM149" s="71">
        <v>1305.9535716825296</v>
      </c>
      <c r="BN149" s="71">
        <f t="shared" si="27"/>
        <v>168.33053012889113</v>
      </c>
      <c r="BO149" s="71">
        <f t="shared" si="22"/>
        <v>118.95357462441643</v>
      </c>
      <c r="BP149" s="72">
        <f t="shared" si="23"/>
        <v>8.8629737609329435</v>
      </c>
      <c r="BQ149" s="72">
        <f t="shared" si="24"/>
        <v>1.9241982507288626</v>
      </c>
      <c r="BR149" s="73">
        <v>5</v>
      </c>
      <c r="BS149" s="72">
        <f t="shared" si="29"/>
        <v>5.8309037900874632</v>
      </c>
      <c r="BT149" s="72">
        <f t="shared" si="30"/>
        <v>14.25</v>
      </c>
      <c r="BU149" s="72">
        <f t="shared" si="31"/>
        <v>16.618075801749271</v>
      </c>
      <c r="BV149" s="71">
        <f t="shared" si="28"/>
        <v>217.02435447785476</v>
      </c>
      <c r="BW149" s="71">
        <f t="shared" si="25"/>
        <v>504.30845923116237</v>
      </c>
      <c r="BX149" s="71">
        <f t="shared" si="26"/>
        <v>1810.2620309136919</v>
      </c>
      <c r="BY149" s="71">
        <f t="shared" si="32"/>
        <v>21723.144370964303</v>
      </c>
      <c r="BZ149" s="49">
        <f>VLOOKUP($C149,[1]PARAMETROS!$A:$I,7,0)</f>
        <v>43101</v>
      </c>
      <c r="CA149" s="74"/>
      <c r="CB149" s="74"/>
    </row>
    <row r="150" spans="1:80" s="75" customFormat="1">
      <c r="A150" s="43" t="s">
        <v>345</v>
      </c>
      <c r="B150" s="43" t="s">
        <v>0</v>
      </c>
      <c r="C150" s="43" t="s">
        <v>175</v>
      </c>
      <c r="D150" s="43" t="s">
        <v>626</v>
      </c>
      <c r="E150" s="44" t="s">
        <v>403</v>
      </c>
      <c r="F150" s="44" t="s">
        <v>63</v>
      </c>
      <c r="G150" s="44">
        <v>2</v>
      </c>
      <c r="H150" s="71">
        <v>1041.5999999999999</v>
      </c>
      <c r="I150" s="71">
        <v>2083.1999999999998</v>
      </c>
      <c r="J150" s="71"/>
      <c r="K150" s="71"/>
      <c r="L150" s="71"/>
      <c r="M150" s="71"/>
      <c r="N150" s="71"/>
      <c r="O150" s="71"/>
      <c r="P150" s="71">
        <v>68.177454545454538</v>
      </c>
      <c r="Q150" s="71">
        <v>2151.3774545454544</v>
      </c>
      <c r="R150" s="71">
        <v>430.27549090909088</v>
      </c>
      <c r="S150" s="71">
        <v>32.270661818181814</v>
      </c>
      <c r="T150" s="71">
        <v>21.513774545454545</v>
      </c>
      <c r="U150" s="71">
        <v>4.3027549090909085</v>
      </c>
      <c r="V150" s="71">
        <v>53.78443636363636</v>
      </c>
      <c r="W150" s="71">
        <v>172.11019636363636</v>
      </c>
      <c r="X150" s="71">
        <v>64.541323636363629</v>
      </c>
      <c r="Y150" s="71">
        <v>12.908264727272726</v>
      </c>
      <c r="Z150" s="71">
        <v>791.70690327272712</v>
      </c>
      <c r="AA150" s="71">
        <v>179.28145454545452</v>
      </c>
      <c r="AB150" s="71">
        <v>239.01803519999999</v>
      </c>
      <c r="AC150" s="71">
        <v>153.9342122263273</v>
      </c>
      <c r="AD150" s="71">
        <v>572.23370197178178</v>
      </c>
      <c r="AE150" s="71">
        <v>199.00800000000001</v>
      </c>
      <c r="AF150" s="71">
        <v>794</v>
      </c>
      <c r="AG150" s="71">
        <v>0</v>
      </c>
      <c r="AH150" s="71">
        <v>0</v>
      </c>
      <c r="AI150" s="71">
        <v>0</v>
      </c>
      <c r="AJ150" s="71">
        <v>0</v>
      </c>
      <c r="AK150" s="71">
        <v>9.44</v>
      </c>
      <c r="AL150" s="71">
        <v>0</v>
      </c>
      <c r="AM150" s="71">
        <v>1002.4480000000001</v>
      </c>
      <c r="AN150" s="71">
        <v>2366.3886052445091</v>
      </c>
      <c r="AO150" s="71">
        <v>10.796312592592592</v>
      </c>
      <c r="AP150" s="71">
        <v>0.86370500740740741</v>
      </c>
      <c r="AQ150" s="71">
        <v>0.43185250370370371</v>
      </c>
      <c r="AR150" s="71">
        <v>7.529821090909091</v>
      </c>
      <c r="AS150" s="71">
        <v>2.7709741614545464</v>
      </c>
      <c r="AT150" s="71">
        <v>92.509230545454528</v>
      </c>
      <c r="AU150" s="71">
        <v>3.5856290909090909</v>
      </c>
      <c r="AV150" s="71">
        <v>118.48752499243096</v>
      </c>
      <c r="AW150" s="71">
        <v>29.880242424242422</v>
      </c>
      <c r="AX150" s="71">
        <v>17.689103515151515</v>
      </c>
      <c r="AY150" s="71">
        <v>0.4482036363636363</v>
      </c>
      <c r="AZ150" s="71">
        <v>7.1712581818181818</v>
      </c>
      <c r="BA150" s="71">
        <v>2.7888226262626259</v>
      </c>
      <c r="BB150" s="71">
        <v>21.335767981252527</v>
      </c>
      <c r="BC150" s="71">
        <v>79.313398365090919</v>
      </c>
      <c r="BD150" s="71"/>
      <c r="BE150" s="71">
        <v>0</v>
      </c>
      <c r="BF150" s="71">
        <v>79.313398365090919</v>
      </c>
      <c r="BG150" s="71">
        <v>110.9704</v>
      </c>
      <c r="BH150" s="71">
        <v>15.856361301545446</v>
      </c>
      <c r="BI150" s="71">
        <v>4.9052091327913265</v>
      </c>
      <c r="BJ150" s="71">
        <v>2086.0058865450824</v>
      </c>
      <c r="BK150" s="71"/>
      <c r="BL150" s="71">
        <v>2217.7378569794191</v>
      </c>
      <c r="BM150" s="71">
        <v>6933.3048401269043</v>
      </c>
      <c r="BN150" s="71">
        <f t="shared" si="27"/>
        <v>336.66106025778225</v>
      </c>
      <c r="BO150" s="71">
        <f t="shared" si="22"/>
        <v>237.90714924883287</v>
      </c>
      <c r="BP150" s="72">
        <f t="shared" si="23"/>
        <v>8.8629737609329435</v>
      </c>
      <c r="BQ150" s="72">
        <f t="shared" si="24"/>
        <v>1.9241982507288626</v>
      </c>
      <c r="BR150" s="73">
        <v>5</v>
      </c>
      <c r="BS150" s="72">
        <f t="shared" si="29"/>
        <v>5.8309037900874632</v>
      </c>
      <c r="BT150" s="72">
        <f t="shared" si="30"/>
        <v>14.25</v>
      </c>
      <c r="BU150" s="72">
        <f t="shared" si="31"/>
        <v>16.618075801749271</v>
      </c>
      <c r="BV150" s="71">
        <f t="shared" si="28"/>
        <v>1152.1818538986402</v>
      </c>
      <c r="BW150" s="71">
        <f t="shared" si="25"/>
        <v>1726.7500634052553</v>
      </c>
      <c r="BX150" s="71">
        <f t="shared" si="26"/>
        <v>8660.0549035321601</v>
      </c>
      <c r="BY150" s="71">
        <f t="shared" si="32"/>
        <v>103920.65884238592</v>
      </c>
      <c r="BZ150" s="49">
        <f>VLOOKUP($C150,[1]PARAMETROS!$A:$I,7,0)</f>
        <v>43101</v>
      </c>
      <c r="CA150" s="74"/>
      <c r="CB150" s="74"/>
    </row>
    <row r="151" spans="1:80" s="75" customFormat="1">
      <c r="A151" s="43" t="s">
        <v>351</v>
      </c>
      <c r="B151" s="43" t="s">
        <v>1</v>
      </c>
      <c r="C151" s="43" t="s">
        <v>351</v>
      </c>
      <c r="D151" s="43" t="s">
        <v>627</v>
      </c>
      <c r="E151" s="44" t="s">
        <v>403</v>
      </c>
      <c r="F151" s="44" t="s">
        <v>63</v>
      </c>
      <c r="G151" s="44">
        <v>1</v>
      </c>
      <c r="H151" s="71">
        <v>538.04</v>
      </c>
      <c r="I151" s="71">
        <v>538.04</v>
      </c>
      <c r="J151" s="71"/>
      <c r="K151" s="71"/>
      <c r="L151" s="71"/>
      <c r="M151" s="71"/>
      <c r="N151" s="71"/>
      <c r="O151" s="71"/>
      <c r="P151" s="71">
        <v>17.608581818181818</v>
      </c>
      <c r="Q151" s="71">
        <v>555.64858181818181</v>
      </c>
      <c r="R151" s="71">
        <v>111.12971636363636</v>
      </c>
      <c r="S151" s="71">
        <v>8.3347287272727275</v>
      </c>
      <c r="T151" s="71">
        <v>5.5564858181818186</v>
      </c>
      <c r="U151" s="71">
        <v>1.1112971636363635</v>
      </c>
      <c r="V151" s="71">
        <v>13.891214545454545</v>
      </c>
      <c r="W151" s="71">
        <v>44.451886545454549</v>
      </c>
      <c r="X151" s="71">
        <v>16.669457454545455</v>
      </c>
      <c r="Y151" s="71">
        <v>3.3338914909090911</v>
      </c>
      <c r="Z151" s="71">
        <v>204.47867810909094</v>
      </c>
      <c r="AA151" s="71">
        <v>46.304048484848479</v>
      </c>
      <c r="AB151" s="71">
        <v>61.732557440000001</v>
      </c>
      <c r="AC151" s="71">
        <v>39.757470980344252</v>
      </c>
      <c r="AD151" s="71">
        <v>147.79407690519275</v>
      </c>
      <c r="AE151" s="71">
        <v>129.7176</v>
      </c>
      <c r="AF151" s="71">
        <v>397</v>
      </c>
      <c r="AG151" s="71">
        <v>0</v>
      </c>
      <c r="AH151" s="71">
        <v>33.44</v>
      </c>
      <c r="AI151" s="71">
        <v>0</v>
      </c>
      <c r="AJ151" s="71">
        <v>0</v>
      </c>
      <c r="AK151" s="71">
        <v>4.72</v>
      </c>
      <c r="AL151" s="71">
        <v>0</v>
      </c>
      <c r="AM151" s="71">
        <v>564.87760000000003</v>
      </c>
      <c r="AN151" s="71">
        <v>917.1503550142836</v>
      </c>
      <c r="AO151" s="71">
        <v>2.7884255123456794</v>
      </c>
      <c r="AP151" s="71">
        <v>0.22307404098765432</v>
      </c>
      <c r="AQ151" s="71">
        <v>0.11153702049382716</v>
      </c>
      <c r="AR151" s="71">
        <v>1.9447700363636367</v>
      </c>
      <c r="AS151" s="71">
        <v>0.71567537338181841</v>
      </c>
      <c r="AT151" s="71">
        <v>23.892889018181815</v>
      </c>
      <c r="AU151" s="71">
        <v>0.92608096969696974</v>
      </c>
      <c r="AV151" s="71">
        <v>30.602451971451401</v>
      </c>
      <c r="AW151" s="71">
        <v>7.7173414141414138</v>
      </c>
      <c r="AX151" s="71">
        <v>4.5686661171717171</v>
      </c>
      <c r="AY151" s="71">
        <v>0.1157601212121212</v>
      </c>
      <c r="AZ151" s="71">
        <v>1.8521619393939395</v>
      </c>
      <c r="BA151" s="71">
        <v>0.72028519865319862</v>
      </c>
      <c r="BB151" s="71">
        <v>5.5105110429306405</v>
      </c>
      <c r="BC151" s="71">
        <v>20.484725833503031</v>
      </c>
      <c r="BD151" s="71"/>
      <c r="BE151" s="71">
        <v>0</v>
      </c>
      <c r="BF151" s="71">
        <v>20.484725833503031</v>
      </c>
      <c r="BG151" s="71">
        <v>30.371766666666673</v>
      </c>
      <c r="BH151" s="71">
        <v>3.9640903253863615</v>
      </c>
      <c r="BI151" s="71">
        <v>1.2263022831978319</v>
      </c>
      <c r="BJ151" s="71">
        <v>521.50147163627059</v>
      </c>
      <c r="BK151" s="71"/>
      <c r="BL151" s="71">
        <v>557.0636309115215</v>
      </c>
      <c r="BM151" s="71">
        <v>2080.9497455489413</v>
      </c>
      <c r="BN151" s="71">
        <f t="shared" si="27"/>
        <v>168.33053012889113</v>
      </c>
      <c r="BO151" s="71">
        <f t="shared" si="22"/>
        <v>118.95357462441643</v>
      </c>
      <c r="BP151" s="72">
        <f t="shared" si="23"/>
        <v>8.6609686609686669</v>
      </c>
      <c r="BQ151" s="72">
        <f t="shared" si="24"/>
        <v>1.8803418803418819</v>
      </c>
      <c r="BR151" s="73">
        <v>3</v>
      </c>
      <c r="BS151" s="72">
        <f t="shared" si="29"/>
        <v>3.4188034188034218</v>
      </c>
      <c r="BT151" s="72">
        <f t="shared" si="30"/>
        <v>12.25</v>
      </c>
      <c r="BU151" s="72">
        <f t="shared" si="31"/>
        <v>13.960113960113972</v>
      </c>
      <c r="BV151" s="71">
        <f t="shared" si="28"/>
        <v>290.50295593133393</v>
      </c>
      <c r="BW151" s="71">
        <f t="shared" si="25"/>
        <v>577.78706068464146</v>
      </c>
      <c r="BX151" s="71">
        <f t="shared" si="26"/>
        <v>2658.7368062335827</v>
      </c>
      <c r="BY151" s="71">
        <f t="shared" si="32"/>
        <v>31904.841674802992</v>
      </c>
      <c r="BZ151" s="49">
        <f>VLOOKUP($C151,[1]PARAMETROS!$A:$I,7,0)</f>
        <v>43101</v>
      </c>
      <c r="CA151" s="74"/>
      <c r="CB151" s="74"/>
    </row>
    <row r="152" spans="1:80" s="75" customFormat="1">
      <c r="A152" s="43" t="s">
        <v>351</v>
      </c>
      <c r="B152" s="43" t="s">
        <v>0</v>
      </c>
      <c r="C152" s="43" t="s">
        <v>351</v>
      </c>
      <c r="D152" s="43" t="s">
        <v>628</v>
      </c>
      <c r="E152" s="44" t="s">
        <v>403</v>
      </c>
      <c r="F152" s="44" t="s">
        <v>63</v>
      </c>
      <c r="G152" s="44">
        <v>1</v>
      </c>
      <c r="H152" s="71">
        <v>1076.08</v>
      </c>
      <c r="I152" s="71">
        <v>1076.08</v>
      </c>
      <c r="J152" s="71"/>
      <c r="K152" s="71"/>
      <c r="L152" s="71"/>
      <c r="M152" s="71"/>
      <c r="N152" s="71"/>
      <c r="O152" s="71"/>
      <c r="P152" s="71">
        <v>35.217163636363637</v>
      </c>
      <c r="Q152" s="71">
        <v>1111.2971636363636</v>
      </c>
      <c r="R152" s="71">
        <v>222.25943272727272</v>
      </c>
      <c r="S152" s="71">
        <v>16.669457454545455</v>
      </c>
      <c r="T152" s="71">
        <v>11.112971636363637</v>
      </c>
      <c r="U152" s="71">
        <v>2.2225943272727271</v>
      </c>
      <c r="V152" s="71">
        <v>27.782429090909091</v>
      </c>
      <c r="W152" s="71">
        <v>88.903773090909098</v>
      </c>
      <c r="X152" s="71">
        <v>33.33891490909091</v>
      </c>
      <c r="Y152" s="71">
        <v>6.6677829818181822</v>
      </c>
      <c r="Z152" s="71">
        <v>408.95735621818187</v>
      </c>
      <c r="AA152" s="71">
        <v>92.608096969696959</v>
      </c>
      <c r="AB152" s="71">
        <v>123.46511488</v>
      </c>
      <c r="AC152" s="71">
        <v>79.514941960688503</v>
      </c>
      <c r="AD152" s="71">
        <v>295.58815381038551</v>
      </c>
      <c r="AE152" s="71">
        <v>97.435200000000009</v>
      </c>
      <c r="AF152" s="71">
        <v>397</v>
      </c>
      <c r="AG152" s="71">
        <v>0</v>
      </c>
      <c r="AH152" s="71">
        <v>33.44</v>
      </c>
      <c r="AI152" s="71">
        <v>0</v>
      </c>
      <c r="AJ152" s="71">
        <v>0</v>
      </c>
      <c r="AK152" s="71">
        <v>4.72</v>
      </c>
      <c r="AL152" s="71">
        <v>0</v>
      </c>
      <c r="AM152" s="71">
        <v>532.59519999999998</v>
      </c>
      <c r="AN152" s="71">
        <v>1237.1407100285674</v>
      </c>
      <c r="AO152" s="71">
        <v>5.5768510246913587</v>
      </c>
      <c r="AP152" s="71">
        <v>0.44614808197530864</v>
      </c>
      <c r="AQ152" s="71">
        <v>0.22307404098765432</v>
      </c>
      <c r="AR152" s="71">
        <v>3.8895400727272733</v>
      </c>
      <c r="AS152" s="71">
        <v>1.4313507467636368</v>
      </c>
      <c r="AT152" s="71">
        <v>47.785778036363631</v>
      </c>
      <c r="AU152" s="71">
        <v>1.8521619393939395</v>
      </c>
      <c r="AV152" s="71">
        <v>61.204903942902803</v>
      </c>
      <c r="AW152" s="71">
        <v>15.434682828282828</v>
      </c>
      <c r="AX152" s="71">
        <v>9.1373322343434342</v>
      </c>
      <c r="AY152" s="71">
        <v>0.23152024242424241</v>
      </c>
      <c r="AZ152" s="71">
        <v>3.7043238787878789</v>
      </c>
      <c r="BA152" s="71">
        <v>1.4405703973063972</v>
      </c>
      <c r="BB152" s="71">
        <v>11.021022085861281</v>
      </c>
      <c r="BC152" s="71">
        <v>40.969451667006062</v>
      </c>
      <c r="BD152" s="71"/>
      <c r="BE152" s="71">
        <v>0</v>
      </c>
      <c r="BF152" s="71">
        <v>40.969451667006062</v>
      </c>
      <c r="BG152" s="71">
        <v>55.485199999999999</v>
      </c>
      <c r="BH152" s="71">
        <v>7.928180650772723</v>
      </c>
      <c r="BI152" s="71">
        <v>2.4526045663956633</v>
      </c>
      <c r="BJ152" s="71">
        <v>1043.0029432725412</v>
      </c>
      <c r="BK152" s="71"/>
      <c r="BL152" s="71">
        <v>1108.8689284897096</v>
      </c>
      <c r="BM152" s="71">
        <v>3559.4811577645496</v>
      </c>
      <c r="BN152" s="71">
        <f t="shared" si="27"/>
        <v>168.33053012889113</v>
      </c>
      <c r="BO152" s="71">
        <f t="shared" si="22"/>
        <v>118.95357462441643</v>
      </c>
      <c r="BP152" s="72">
        <f t="shared" si="23"/>
        <v>8.6609686609686669</v>
      </c>
      <c r="BQ152" s="72">
        <f t="shared" si="24"/>
        <v>1.8803418803418819</v>
      </c>
      <c r="BR152" s="73">
        <v>3</v>
      </c>
      <c r="BS152" s="72">
        <f t="shared" si="29"/>
        <v>3.4188034188034218</v>
      </c>
      <c r="BT152" s="72">
        <f t="shared" si="30"/>
        <v>12.25</v>
      </c>
      <c r="BU152" s="72">
        <f t="shared" si="31"/>
        <v>13.960113960113972</v>
      </c>
      <c r="BV152" s="71">
        <f t="shared" si="28"/>
        <v>496.90762601271535</v>
      </c>
      <c r="BW152" s="71">
        <f t="shared" si="25"/>
        <v>784.19173076602294</v>
      </c>
      <c r="BX152" s="71">
        <f t="shared" si="26"/>
        <v>4343.6728885305729</v>
      </c>
      <c r="BY152" s="71">
        <f t="shared" si="32"/>
        <v>52124.074662366875</v>
      </c>
      <c r="BZ152" s="49">
        <f>VLOOKUP($C152,[1]PARAMETROS!$A:$I,7,0)</f>
        <v>43101</v>
      </c>
      <c r="CA152" s="74"/>
      <c r="CB152" s="74"/>
    </row>
    <row r="153" spans="1:80" s="75" customFormat="1">
      <c r="A153" s="43" t="s">
        <v>629</v>
      </c>
      <c r="B153" s="43" t="s">
        <v>2</v>
      </c>
      <c r="C153" s="43" t="s">
        <v>271</v>
      </c>
      <c r="D153" s="43" t="s">
        <v>630</v>
      </c>
      <c r="E153" s="44" t="s">
        <v>403</v>
      </c>
      <c r="F153" s="44" t="s">
        <v>63</v>
      </c>
      <c r="G153" s="44">
        <v>1</v>
      </c>
      <c r="H153" s="71">
        <v>260.39999999999998</v>
      </c>
      <c r="I153" s="71">
        <v>260.39999999999998</v>
      </c>
      <c r="J153" s="71"/>
      <c r="K153" s="71"/>
      <c r="L153" s="71"/>
      <c r="M153" s="71"/>
      <c r="N153" s="71"/>
      <c r="O153" s="71"/>
      <c r="P153" s="71">
        <v>8.5221818181818172</v>
      </c>
      <c r="Q153" s="71">
        <v>268.9221818181818</v>
      </c>
      <c r="R153" s="71">
        <v>53.78443636363636</v>
      </c>
      <c r="S153" s="71">
        <v>4.0338327272727268</v>
      </c>
      <c r="T153" s="71">
        <v>2.6892218181818182</v>
      </c>
      <c r="U153" s="71">
        <v>0.53784436363636356</v>
      </c>
      <c r="V153" s="71">
        <v>6.723054545454545</v>
      </c>
      <c r="W153" s="71">
        <v>21.513774545454545</v>
      </c>
      <c r="X153" s="71">
        <v>8.0676654545454536</v>
      </c>
      <c r="Y153" s="71">
        <v>1.6135330909090908</v>
      </c>
      <c r="Z153" s="71">
        <v>98.96336290909089</v>
      </c>
      <c r="AA153" s="71">
        <v>22.410181818181815</v>
      </c>
      <c r="AB153" s="71">
        <v>29.877254399999998</v>
      </c>
      <c r="AC153" s="71">
        <v>19.241776528290913</v>
      </c>
      <c r="AD153" s="71">
        <v>71.529212746472723</v>
      </c>
      <c r="AE153" s="71">
        <v>146.376</v>
      </c>
      <c r="AF153" s="71">
        <v>397</v>
      </c>
      <c r="AG153" s="71">
        <v>0</v>
      </c>
      <c r="AH153" s="71">
        <v>0</v>
      </c>
      <c r="AI153" s="71">
        <v>0</v>
      </c>
      <c r="AJ153" s="71">
        <v>0</v>
      </c>
      <c r="AK153" s="71">
        <v>4.72</v>
      </c>
      <c r="AL153" s="71">
        <v>0</v>
      </c>
      <c r="AM153" s="71">
        <v>548.096</v>
      </c>
      <c r="AN153" s="71">
        <v>718.58857565556355</v>
      </c>
      <c r="AO153" s="71">
        <v>1.349539074074074</v>
      </c>
      <c r="AP153" s="71">
        <v>0.10796312592592593</v>
      </c>
      <c r="AQ153" s="71">
        <v>5.3981562962962963E-2</v>
      </c>
      <c r="AR153" s="71">
        <v>0.94122763636363638</v>
      </c>
      <c r="AS153" s="71">
        <v>0.34637177018181831</v>
      </c>
      <c r="AT153" s="71">
        <v>11.563653818181816</v>
      </c>
      <c r="AU153" s="71">
        <v>0.44820363636363636</v>
      </c>
      <c r="AV153" s="71">
        <v>14.81094062405387</v>
      </c>
      <c r="AW153" s="71">
        <v>3.7350303030303027</v>
      </c>
      <c r="AX153" s="71">
        <v>2.2111379393939394</v>
      </c>
      <c r="AY153" s="71">
        <v>5.6025454545454538E-2</v>
      </c>
      <c r="AZ153" s="71">
        <v>0.89640727272727272</v>
      </c>
      <c r="BA153" s="71">
        <v>0.34860282828282824</v>
      </c>
      <c r="BB153" s="71">
        <v>2.6669709976565659</v>
      </c>
      <c r="BC153" s="71">
        <v>9.9141747956363648</v>
      </c>
      <c r="BD153" s="71"/>
      <c r="BE153" s="71">
        <v>0</v>
      </c>
      <c r="BF153" s="71">
        <v>9.9141747956363648</v>
      </c>
      <c r="BG153" s="71">
        <v>30.371766666666673</v>
      </c>
      <c r="BH153" s="71">
        <v>1.9820451626931808</v>
      </c>
      <c r="BI153" s="71">
        <v>0.61315114159891593</v>
      </c>
      <c r="BJ153" s="71">
        <v>260.75073581813524</v>
      </c>
      <c r="BK153" s="71"/>
      <c r="BL153" s="71">
        <v>293.71769878909402</v>
      </c>
      <c r="BM153" s="71">
        <v>1305.9535716825296</v>
      </c>
      <c r="BN153" s="71">
        <f t="shared" si="27"/>
        <v>168.33053012889113</v>
      </c>
      <c r="BO153" s="71">
        <f t="shared" si="22"/>
        <v>118.95357462441643</v>
      </c>
      <c r="BP153" s="72">
        <f t="shared" si="23"/>
        <v>8.6609686609686669</v>
      </c>
      <c r="BQ153" s="72">
        <f t="shared" si="24"/>
        <v>1.8803418803418819</v>
      </c>
      <c r="BR153" s="73">
        <v>3</v>
      </c>
      <c r="BS153" s="72">
        <f t="shared" si="29"/>
        <v>3.4188034188034218</v>
      </c>
      <c r="BT153" s="72">
        <f t="shared" si="30"/>
        <v>12.25</v>
      </c>
      <c r="BU153" s="72">
        <f t="shared" si="31"/>
        <v>13.960113960113972</v>
      </c>
      <c r="BV153" s="71">
        <f t="shared" si="28"/>
        <v>182.31260687305985</v>
      </c>
      <c r="BW153" s="71">
        <f t="shared" si="25"/>
        <v>469.59671162636744</v>
      </c>
      <c r="BX153" s="71">
        <f t="shared" si="26"/>
        <v>1775.5502833088972</v>
      </c>
      <c r="BY153" s="71">
        <f t="shared" si="32"/>
        <v>21306.603399706764</v>
      </c>
      <c r="BZ153" s="49">
        <f>VLOOKUP($C153,[1]PARAMETROS!$A:$I,7,0)</f>
        <v>43101</v>
      </c>
      <c r="CA153" s="74"/>
      <c r="CB153" s="74"/>
    </row>
    <row r="154" spans="1:80" s="75" customFormat="1">
      <c r="A154" s="43" t="s">
        <v>354</v>
      </c>
      <c r="B154" s="43" t="s">
        <v>0</v>
      </c>
      <c r="C154" s="43" t="s">
        <v>165</v>
      </c>
      <c r="D154" s="43" t="s">
        <v>631</v>
      </c>
      <c r="E154" s="44" t="s">
        <v>403</v>
      </c>
      <c r="F154" s="44" t="s">
        <v>63</v>
      </c>
      <c r="G154" s="44">
        <v>3</v>
      </c>
      <c r="H154" s="71">
        <v>1041.5999999999999</v>
      </c>
      <c r="I154" s="71">
        <v>3124.7999999999997</v>
      </c>
      <c r="J154" s="71"/>
      <c r="K154" s="71"/>
      <c r="L154" s="71"/>
      <c r="M154" s="71"/>
      <c r="N154" s="71"/>
      <c r="O154" s="71"/>
      <c r="P154" s="71">
        <v>102.26618181818182</v>
      </c>
      <c r="Q154" s="71">
        <v>3227.0661818181816</v>
      </c>
      <c r="R154" s="71">
        <v>645.41323636363632</v>
      </c>
      <c r="S154" s="71">
        <v>48.405992727272725</v>
      </c>
      <c r="T154" s="71">
        <v>32.270661818181814</v>
      </c>
      <c r="U154" s="71">
        <v>6.4541323636363632</v>
      </c>
      <c r="V154" s="71">
        <v>80.676654545454539</v>
      </c>
      <c r="W154" s="71">
        <v>258.16529454545451</v>
      </c>
      <c r="X154" s="71">
        <v>96.81198545454545</v>
      </c>
      <c r="Y154" s="71">
        <v>19.362397090909091</v>
      </c>
      <c r="Z154" s="71">
        <v>1187.5603549090908</v>
      </c>
      <c r="AA154" s="71">
        <v>268.9221818181818</v>
      </c>
      <c r="AB154" s="71">
        <v>358.52705279999998</v>
      </c>
      <c r="AC154" s="71">
        <v>230.90131833949096</v>
      </c>
      <c r="AD154" s="71">
        <v>858.35055295767279</v>
      </c>
      <c r="AE154" s="71">
        <v>298.51200000000006</v>
      </c>
      <c r="AF154" s="71">
        <v>1191</v>
      </c>
      <c r="AG154" s="71">
        <v>0</v>
      </c>
      <c r="AH154" s="71">
        <v>0</v>
      </c>
      <c r="AI154" s="71">
        <v>0</v>
      </c>
      <c r="AJ154" s="71">
        <v>0</v>
      </c>
      <c r="AK154" s="71">
        <v>14.16</v>
      </c>
      <c r="AL154" s="71">
        <v>0</v>
      </c>
      <c r="AM154" s="71">
        <v>1503.6720000000003</v>
      </c>
      <c r="AN154" s="71">
        <v>3549.5829078667639</v>
      </c>
      <c r="AO154" s="71">
        <v>16.194468888888888</v>
      </c>
      <c r="AP154" s="71">
        <v>1.2955575111111111</v>
      </c>
      <c r="AQ154" s="71">
        <v>0.64777875555555553</v>
      </c>
      <c r="AR154" s="71">
        <v>11.294731636363638</v>
      </c>
      <c r="AS154" s="71">
        <v>4.1564612421818197</v>
      </c>
      <c r="AT154" s="71">
        <v>138.76384581818181</v>
      </c>
      <c r="AU154" s="71">
        <v>5.3784436363636363</v>
      </c>
      <c r="AV154" s="71">
        <v>177.73128748864647</v>
      </c>
      <c r="AW154" s="71">
        <v>44.820363636363631</v>
      </c>
      <c r="AX154" s="71">
        <v>26.533655272727273</v>
      </c>
      <c r="AY154" s="71">
        <v>0.67230545454545443</v>
      </c>
      <c r="AZ154" s="71">
        <v>10.756887272727273</v>
      </c>
      <c r="BA154" s="71">
        <v>4.1832339393939391</v>
      </c>
      <c r="BB154" s="71">
        <v>32.003651971878789</v>
      </c>
      <c r="BC154" s="71">
        <v>118.97009754763636</v>
      </c>
      <c r="BD154" s="71"/>
      <c r="BE154" s="71">
        <v>0</v>
      </c>
      <c r="BF154" s="71">
        <v>118.97009754763636</v>
      </c>
      <c r="BG154" s="71">
        <v>166.4556</v>
      </c>
      <c r="BH154" s="71">
        <v>23.784541952318168</v>
      </c>
      <c r="BI154" s="71">
        <v>7.3578136991869894</v>
      </c>
      <c r="BJ154" s="71">
        <v>3129.0088298176233</v>
      </c>
      <c r="BK154" s="71"/>
      <c r="BL154" s="71">
        <v>3326.6067854691287</v>
      </c>
      <c r="BM154" s="71">
        <v>10399.957260190356</v>
      </c>
      <c r="BN154" s="71">
        <f t="shared" si="27"/>
        <v>504.99159038667335</v>
      </c>
      <c r="BO154" s="71">
        <f t="shared" si="22"/>
        <v>356.8607238732493</v>
      </c>
      <c r="BP154" s="72">
        <f t="shared" si="23"/>
        <v>8.6609686609686669</v>
      </c>
      <c r="BQ154" s="72">
        <f t="shared" si="24"/>
        <v>1.8803418803418819</v>
      </c>
      <c r="BR154" s="73">
        <v>3</v>
      </c>
      <c r="BS154" s="72">
        <f t="shared" si="29"/>
        <v>3.4188034188034218</v>
      </c>
      <c r="BT154" s="72">
        <f t="shared" si="30"/>
        <v>12.25</v>
      </c>
      <c r="BU154" s="72">
        <f t="shared" si="31"/>
        <v>13.960113960113972</v>
      </c>
      <c r="BV154" s="71">
        <f t="shared" si="28"/>
        <v>1451.8458853257207</v>
      </c>
      <c r="BW154" s="71">
        <f t="shared" si="25"/>
        <v>2313.6981995856431</v>
      </c>
      <c r="BX154" s="71">
        <f t="shared" si="26"/>
        <v>12713.655459776</v>
      </c>
      <c r="BY154" s="71">
        <f t="shared" si="32"/>
        <v>152563.86551731202</v>
      </c>
      <c r="BZ154" s="49">
        <f>VLOOKUP($C154,[1]PARAMETROS!$A:$I,7,0)</f>
        <v>43101</v>
      </c>
      <c r="CA154" s="74"/>
      <c r="CB154" s="74"/>
    </row>
    <row r="155" spans="1:80" s="75" customFormat="1">
      <c r="A155" s="43" t="s">
        <v>356</v>
      </c>
      <c r="B155" s="43" t="s">
        <v>0</v>
      </c>
      <c r="C155" s="43" t="s">
        <v>356</v>
      </c>
      <c r="D155" s="43" t="s">
        <v>632</v>
      </c>
      <c r="E155" s="44" t="s">
        <v>403</v>
      </c>
      <c r="F155" s="44" t="s">
        <v>63</v>
      </c>
      <c r="G155" s="44">
        <v>3</v>
      </c>
      <c r="H155" s="71">
        <v>1076.08</v>
      </c>
      <c r="I155" s="71">
        <v>3228.24</v>
      </c>
      <c r="J155" s="71"/>
      <c r="K155" s="71"/>
      <c r="L155" s="71"/>
      <c r="M155" s="71"/>
      <c r="N155" s="71"/>
      <c r="O155" s="71"/>
      <c r="P155" s="71">
        <v>105.65149090909091</v>
      </c>
      <c r="Q155" s="71">
        <v>3333.8914909090909</v>
      </c>
      <c r="R155" s="71">
        <v>666.77829818181817</v>
      </c>
      <c r="S155" s="71">
        <v>50.008372363636362</v>
      </c>
      <c r="T155" s="71">
        <v>33.33891490909091</v>
      </c>
      <c r="U155" s="71">
        <v>6.6677829818181822</v>
      </c>
      <c r="V155" s="71">
        <v>83.347287272727272</v>
      </c>
      <c r="W155" s="71">
        <v>266.71131927272728</v>
      </c>
      <c r="X155" s="71">
        <v>100.01674472727272</v>
      </c>
      <c r="Y155" s="71">
        <v>20.003348945454544</v>
      </c>
      <c r="Z155" s="71">
        <v>1226.8720686545453</v>
      </c>
      <c r="AA155" s="71">
        <v>277.82429090909091</v>
      </c>
      <c r="AB155" s="71">
        <v>370.39534464000002</v>
      </c>
      <c r="AC155" s="71">
        <v>238.54482588206551</v>
      </c>
      <c r="AD155" s="71">
        <v>886.76446143115652</v>
      </c>
      <c r="AE155" s="71">
        <v>292.30560000000003</v>
      </c>
      <c r="AF155" s="71">
        <v>1191</v>
      </c>
      <c r="AG155" s="71">
        <v>0</v>
      </c>
      <c r="AH155" s="71">
        <v>97.859999999999985</v>
      </c>
      <c r="AI155" s="71">
        <v>0</v>
      </c>
      <c r="AJ155" s="71">
        <v>0</v>
      </c>
      <c r="AK155" s="71">
        <v>14.16</v>
      </c>
      <c r="AL155" s="71">
        <v>0</v>
      </c>
      <c r="AM155" s="71">
        <v>1595.3256000000001</v>
      </c>
      <c r="AN155" s="71">
        <v>3708.962130085702</v>
      </c>
      <c r="AO155" s="71">
        <v>16.730553074074077</v>
      </c>
      <c r="AP155" s="71">
        <v>1.338444245925926</v>
      </c>
      <c r="AQ155" s="71">
        <v>0.66922212296296302</v>
      </c>
      <c r="AR155" s="71">
        <v>11.66862021818182</v>
      </c>
      <c r="AS155" s="71">
        <v>4.2940522402909105</v>
      </c>
      <c r="AT155" s="71">
        <v>143.35733410909089</v>
      </c>
      <c r="AU155" s="71">
        <v>5.5564858181818186</v>
      </c>
      <c r="AV155" s="71">
        <v>183.61471182870841</v>
      </c>
      <c r="AW155" s="71">
        <v>46.304048484848479</v>
      </c>
      <c r="AX155" s="71">
        <v>27.411996703030304</v>
      </c>
      <c r="AY155" s="71">
        <v>0.69456072727272722</v>
      </c>
      <c r="AZ155" s="71">
        <v>11.112971636363637</v>
      </c>
      <c r="BA155" s="71">
        <v>4.3217111919191922</v>
      </c>
      <c r="BB155" s="71">
        <v>33.063066257583841</v>
      </c>
      <c r="BC155" s="71">
        <v>122.90835500101819</v>
      </c>
      <c r="BD155" s="71"/>
      <c r="BE155" s="71">
        <v>0</v>
      </c>
      <c r="BF155" s="71">
        <v>122.90835500101819</v>
      </c>
      <c r="BG155" s="71">
        <v>166.4556</v>
      </c>
      <c r="BH155" s="71">
        <v>23.784541952318168</v>
      </c>
      <c r="BI155" s="71">
        <v>7.3578136991869894</v>
      </c>
      <c r="BJ155" s="71">
        <v>3129.0088298176233</v>
      </c>
      <c r="BK155" s="71"/>
      <c r="BL155" s="71">
        <v>3326.6067854691287</v>
      </c>
      <c r="BM155" s="71">
        <v>10675.983473293649</v>
      </c>
      <c r="BN155" s="71">
        <f t="shared" si="27"/>
        <v>504.99159038667335</v>
      </c>
      <c r="BO155" s="71">
        <f t="shared" si="22"/>
        <v>356.8607238732493</v>
      </c>
      <c r="BP155" s="72">
        <f t="shared" si="23"/>
        <v>8.6609686609686669</v>
      </c>
      <c r="BQ155" s="72">
        <f t="shared" si="24"/>
        <v>1.8803418803418819</v>
      </c>
      <c r="BR155" s="73">
        <v>3</v>
      </c>
      <c r="BS155" s="72">
        <f t="shared" si="29"/>
        <v>3.4188034188034218</v>
      </c>
      <c r="BT155" s="72">
        <f t="shared" si="30"/>
        <v>12.25</v>
      </c>
      <c r="BU155" s="72">
        <f t="shared" si="31"/>
        <v>13.960113960113972</v>
      </c>
      <c r="BV155" s="71">
        <f t="shared" si="28"/>
        <v>1490.3794592347272</v>
      </c>
      <c r="BW155" s="71">
        <f t="shared" si="25"/>
        <v>2352.23177349465</v>
      </c>
      <c r="BX155" s="71">
        <f t="shared" si="26"/>
        <v>13028.215246788299</v>
      </c>
      <c r="BY155" s="71">
        <f t="shared" si="32"/>
        <v>156338.58296145959</v>
      </c>
      <c r="BZ155" s="49">
        <f>VLOOKUP($C155,[1]PARAMETROS!$A:$I,7,0)</f>
        <v>43101</v>
      </c>
      <c r="CA155" s="74"/>
      <c r="CB155" s="74"/>
    </row>
    <row r="156" spans="1:80" s="75" customFormat="1">
      <c r="A156" s="43" t="s">
        <v>362</v>
      </c>
      <c r="B156" s="43" t="s">
        <v>0</v>
      </c>
      <c r="C156" s="43" t="s">
        <v>362</v>
      </c>
      <c r="D156" s="43" t="s">
        <v>633</v>
      </c>
      <c r="E156" s="44" t="s">
        <v>403</v>
      </c>
      <c r="F156" s="44" t="s">
        <v>63</v>
      </c>
      <c r="G156" s="44">
        <v>3</v>
      </c>
      <c r="H156" s="71">
        <v>1076.08</v>
      </c>
      <c r="I156" s="71">
        <v>3228.24</v>
      </c>
      <c r="J156" s="71"/>
      <c r="K156" s="71"/>
      <c r="L156" s="71"/>
      <c r="M156" s="71"/>
      <c r="N156" s="71"/>
      <c r="O156" s="71"/>
      <c r="P156" s="71">
        <v>105.65149090909091</v>
      </c>
      <c r="Q156" s="71">
        <v>3333.8914909090909</v>
      </c>
      <c r="R156" s="71">
        <v>666.77829818181817</v>
      </c>
      <c r="S156" s="71">
        <v>50.008372363636362</v>
      </c>
      <c r="T156" s="71">
        <v>33.33891490909091</v>
      </c>
      <c r="U156" s="71">
        <v>6.6677829818181822</v>
      </c>
      <c r="V156" s="71">
        <v>83.347287272727272</v>
      </c>
      <c r="W156" s="71">
        <v>266.71131927272728</v>
      </c>
      <c r="X156" s="71">
        <v>100.01674472727272</v>
      </c>
      <c r="Y156" s="71">
        <v>20.003348945454544</v>
      </c>
      <c r="Z156" s="71">
        <v>1226.8720686545453</v>
      </c>
      <c r="AA156" s="71">
        <v>277.82429090909091</v>
      </c>
      <c r="AB156" s="71">
        <v>370.39534464000002</v>
      </c>
      <c r="AC156" s="71">
        <v>238.54482588206551</v>
      </c>
      <c r="AD156" s="71">
        <v>886.76446143115652</v>
      </c>
      <c r="AE156" s="71">
        <v>292.30560000000003</v>
      </c>
      <c r="AF156" s="71">
        <v>1191</v>
      </c>
      <c r="AG156" s="71">
        <v>0</v>
      </c>
      <c r="AH156" s="71">
        <v>97.859999999999985</v>
      </c>
      <c r="AI156" s="71">
        <v>0</v>
      </c>
      <c r="AJ156" s="71">
        <v>0</v>
      </c>
      <c r="AK156" s="71">
        <v>14.16</v>
      </c>
      <c r="AL156" s="71">
        <v>0</v>
      </c>
      <c r="AM156" s="71">
        <v>1595.3256000000001</v>
      </c>
      <c r="AN156" s="71">
        <v>3708.962130085702</v>
      </c>
      <c r="AO156" s="71">
        <v>16.730553074074077</v>
      </c>
      <c r="AP156" s="71">
        <v>1.338444245925926</v>
      </c>
      <c r="AQ156" s="71">
        <v>0.66922212296296302</v>
      </c>
      <c r="AR156" s="71">
        <v>11.66862021818182</v>
      </c>
      <c r="AS156" s="71">
        <v>4.2940522402909105</v>
      </c>
      <c r="AT156" s="71">
        <v>143.35733410909089</v>
      </c>
      <c r="AU156" s="71">
        <v>5.5564858181818186</v>
      </c>
      <c r="AV156" s="71">
        <v>183.61471182870841</v>
      </c>
      <c r="AW156" s="71">
        <v>46.304048484848479</v>
      </c>
      <c r="AX156" s="71">
        <v>27.411996703030304</v>
      </c>
      <c r="AY156" s="71">
        <v>0.69456072727272722</v>
      </c>
      <c r="AZ156" s="71">
        <v>11.112971636363637</v>
      </c>
      <c r="BA156" s="71">
        <v>4.3217111919191922</v>
      </c>
      <c r="BB156" s="71">
        <v>33.063066257583841</v>
      </c>
      <c r="BC156" s="71">
        <v>122.90835500101819</v>
      </c>
      <c r="BD156" s="71"/>
      <c r="BE156" s="71">
        <v>0</v>
      </c>
      <c r="BF156" s="71">
        <v>122.90835500101819</v>
      </c>
      <c r="BG156" s="71">
        <v>166.4556</v>
      </c>
      <c r="BH156" s="71">
        <v>23.784541952318168</v>
      </c>
      <c r="BI156" s="71">
        <v>7.3578136991869894</v>
      </c>
      <c r="BJ156" s="71">
        <v>3129.0088298176233</v>
      </c>
      <c r="BK156" s="71"/>
      <c r="BL156" s="71">
        <v>3326.6067854691287</v>
      </c>
      <c r="BM156" s="71">
        <v>10675.983473293649</v>
      </c>
      <c r="BN156" s="71">
        <f t="shared" si="27"/>
        <v>504.99159038667335</v>
      </c>
      <c r="BO156" s="71">
        <f t="shared" si="22"/>
        <v>356.8607238732493</v>
      </c>
      <c r="BP156" s="72">
        <f t="shared" si="23"/>
        <v>8.6609686609686669</v>
      </c>
      <c r="BQ156" s="72">
        <f t="shared" si="24"/>
        <v>1.8803418803418819</v>
      </c>
      <c r="BR156" s="73">
        <v>3</v>
      </c>
      <c r="BS156" s="72">
        <f t="shared" si="29"/>
        <v>3.4188034188034218</v>
      </c>
      <c r="BT156" s="72">
        <f t="shared" si="30"/>
        <v>12.25</v>
      </c>
      <c r="BU156" s="72">
        <f t="shared" si="31"/>
        <v>13.960113960113972</v>
      </c>
      <c r="BV156" s="71">
        <f t="shared" si="28"/>
        <v>1490.3794592347272</v>
      </c>
      <c r="BW156" s="71">
        <f t="shared" si="25"/>
        <v>2352.23177349465</v>
      </c>
      <c r="BX156" s="71">
        <f t="shared" si="26"/>
        <v>13028.215246788299</v>
      </c>
      <c r="BY156" s="71">
        <f t="shared" si="32"/>
        <v>156338.58296145959</v>
      </c>
      <c r="BZ156" s="49">
        <f>VLOOKUP($C156,[1]PARAMETROS!$A:$I,7,0)</f>
        <v>43101</v>
      </c>
      <c r="CA156" s="74"/>
      <c r="CB156" s="74"/>
    </row>
    <row r="157" spans="1:80" s="75" customFormat="1">
      <c r="A157" s="43" t="s">
        <v>634</v>
      </c>
      <c r="B157" s="43" t="s">
        <v>2</v>
      </c>
      <c r="C157" s="43" t="s">
        <v>178</v>
      </c>
      <c r="D157" s="43" t="s">
        <v>635</v>
      </c>
      <c r="E157" s="44" t="s">
        <v>403</v>
      </c>
      <c r="F157" s="44" t="s">
        <v>63</v>
      </c>
      <c r="G157" s="44">
        <v>1</v>
      </c>
      <c r="H157" s="71">
        <v>260.39999999999998</v>
      </c>
      <c r="I157" s="71">
        <v>260.39999999999998</v>
      </c>
      <c r="J157" s="71"/>
      <c r="K157" s="71"/>
      <c r="L157" s="71"/>
      <c r="M157" s="71"/>
      <c r="N157" s="71"/>
      <c r="O157" s="71"/>
      <c r="P157" s="71">
        <v>8.5221818181818172</v>
      </c>
      <c r="Q157" s="71">
        <v>268.9221818181818</v>
      </c>
      <c r="R157" s="71">
        <v>53.78443636363636</v>
      </c>
      <c r="S157" s="71">
        <v>4.0338327272727268</v>
      </c>
      <c r="T157" s="71">
        <v>2.6892218181818182</v>
      </c>
      <c r="U157" s="71">
        <v>0.53784436363636356</v>
      </c>
      <c r="V157" s="71">
        <v>6.723054545454545</v>
      </c>
      <c r="W157" s="71">
        <v>21.513774545454545</v>
      </c>
      <c r="X157" s="71">
        <v>8.0676654545454536</v>
      </c>
      <c r="Y157" s="71">
        <v>1.6135330909090908</v>
      </c>
      <c r="Z157" s="71">
        <v>98.96336290909089</v>
      </c>
      <c r="AA157" s="71">
        <v>22.410181818181815</v>
      </c>
      <c r="AB157" s="71">
        <v>29.877254399999998</v>
      </c>
      <c r="AC157" s="71">
        <v>19.241776528290913</v>
      </c>
      <c r="AD157" s="71">
        <v>71.529212746472723</v>
      </c>
      <c r="AE157" s="71">
        <v>146.376</v>
      </c>
      <c r="AF157" s="71">
        <v>397</v>
      </c>
      <c r="AG157" s="71">
        <v>0</v>
      </c>
      <c r="AH157" s="71">
        <v>32.619999999999997</v>
      </c>
      <c r="AI157" s="71">
        <v>0</v>
      </c>
      <c r="AJ157" s="71">
        <v>0</v>
      </c>
      <c r="AK157" s="71">
        <v>4.72</v>
      </c>
      <c r="AL157" s="71">
        <v>0</v>
      </c>
      <c r="AM157" s="71">
        <v>580.71600000000001</v>
      </c>
      <c r="AN157" s="71">
        <v>751.20857565556355</v>
      </c>
      <c r="AO157" s="71">
        <v>1.349539074074074</v>
      </c>
      <c r="AP157" s="71">
        <v>0.10796312592592593</v>
      </c>
      <c r="AQ157" s="71">
        <v>5.3981562962962963E-2</v>
      </c>
      <c r="AR157" s="71">
        <v>0.94122763636363638</v>
      </c>
      <c r="AS157" s="71">
        <v>0.34637177018181831</v>
      </c>
      <c r="AT157" s="71">
        <v>11.563653818181816</v>
      </c>
      <c r="AU157" s="71">
        <v>0.44820363636363636</v>
      </c>
      <c r="AV157" s="71">
        <v>14.81094062405387</v>
      </c>
      <c r="AW157" s="71">
        <v>3.7350303030303027</v>
      </c>
      <c r="AX157" s="71">
        <v>2.2111379393939394</v>
      </c>
      <c r="AY157" s="71">
        <v>5.6025454545454538E-2</v>
      </c>
      <c r="AZ157" s="71">
        <v>0.89640727272727272</v>
      </c>
      <c r="BA157" s="71">
        <v>0.34860282828282824</v>
      </c>
      <c r="BB157" s="71">
        <v>2.6669709976565659</v>
      </c>
      <c r="BC157" s="71">
        <v>9.9141747956363648</v>
      </c>
      <c r="BD157" s="71"/>
      <c r="BE157" s="71">
        <v>0</v>
      </c>
      <c r="BF157" s="71">
        <v>9.9141747956363648</v>
      </c>
      <c r="BG157" s="71">
        <v>30.371766666666673</v>
      </c>
      <c r="BH157" s="71">
        <v>1.9820451626931808</v>
      </c>
      <c r="BI157" s="71">
        <v>0.61315114159891593</v>
      </c>
      <c r="BJ157" s="71">
        <v>260.75073581813524</v>
      </c>
      <c r="BK157" s="71"/>
      <c r="BL157" s="71">
        <v>293.71769878909402</v>
      </c>
      <c r="BM157" s="71">
        <v>1338.5735716825297</v>
      </c>
      <c r="BN157" s="71">
        <f t="shared" si="27"/>
        <v>168.33053012889113</v>
      </c>
      <c r="BO157" s="71">
        <f t="shared" si="22"/>
        <v>118.95357462441643</v>
      </c>
      <c r="BP157" s="72">
        <f t="shared" si="23"/>
        <v>8.6609686609686669</v>
      </c>
      <c r="BQ157" s="72">
        <f t="shared" si="24"/>
        <v>1.8803418803418819</v>
      </c>
      <c r="BR157" s="73">
        <v>3</v>
      </c>
      <c r="BS157" s="72">
        <f t="shared" si="29"/>
        <v>3.4188034188034218</v>
      </c>
      <c r="BT157" s="72">
        <f t="shared" si="30"/>
        <v>12.25</v>
      </c>
      <c r="BU157" s="72">
        <f t="shared" si="31"/>
        <v>13.960113960113972</v>
      </c>
      <c r="BV157" s="71">
        <f t="shared" si="28"/>
        <v>186.86639604684905</v>
      </c>
      <c r="BW157" s="71">
        <f t="shared" si="25"/>
        <v>474.15050080015658</v>
      </c>
      <c r="BX157" s="71">
        <f t="shared" si="26"/>
        <v>1812.7240724826863</v>
      </c>
      <c r="BY157" s="71">
        <f t="shared" si="32"/>
        <v>21752.688869792237</v>
      </c>
      <c r="BZ157" s="49">
        <f>VLOOKUP($C157,[1]PARAMETROS!$A:$I,7,0)</f>
        <v>43101</v>
      </c>
      <c r="CA157" s="74"/>
      <c r="CB157" s="74"/>
    </row>
    <row r="158" spans="1:80" s="75" customFormat="1">
      <c r="A158" s="43" t="s">
        <v>636</v>
      </c>
      <c r="B158" s="43" t="s">
        <v>2</v>
      </c>
      <c r="C158" s="43" t="s">
        <v>175</v>
      </c>
      <c r="D158" s="43" t="s">
        <v>637</v>
      </c>
      <c r="E158" s="44" t="s">
        <v>403</v>
      </c>
      <c r="F158" s="44" t="s">
        <v>63</v>
      </c>
      <c r="G158" s="44">
        <v>1</v>
      </c>
      <c r="H158" s="71">
        <v>260.39999999999998</v>
      </c>
      <c r="I158" s="71">
        <v>260.39999999999998</v>
      </c>
      <c r="J158" s="71"/>
      <c r="K158" s="71"/>
      <c r="L158" s="71"/>
      <c r="M158" s="71"/>
      <c r="N158" s="71"/>
      <c r="O158" s="71"/>
      <c r="P158" s="71">
        <v>8.5221818181818172</v>
      </c>
      <c r="Q158" s="71">
        <v>268.9221818181818</v>
      </c>
      <c r="R158" s="71">
        <v>53.78443636363636</v>
      </c>
      <c r="S158" s="71">
        <v>4.0338327272727268</v>
      </c>
      <c r="T158" s="71">
        <v>2.6892218181818182</v>
      </c>
      <c r="U158" s="71">
        <v>0.53784436363636356</v>
      </c>
      <c r="V158" s="71">
        <v>6.723054545454545</v>
      </c>
      <c r="W158" s="71">
        <v>21.513774545454545</v>
      </c>
      <c r="X158" s="71">
        <v>8.0676654545454536</v>
      </c>
      <c r="Y158" s="71">
        <v>1.6135330909090908</v>
      </c>
      <c r="Z158" s="71">
        <v>98.96336290909089</v>
      </c>
      <c r="AA158" s="71">
        <v>22.410181818181815</v>
      </c>
      <c r="AB158" s="71">
        <v>29.877254399999998</v>
      </c>
      <c r="AC158" s="71">
        <v>19.241776528290913</v>
      </c>
      <c r="AD158" s="71">
        <v>71.529212746472723</v>
      </c>
      <c r="AE158" s="71">
        <v>146.376</v>
      </c>
      <c r="AF158" s="71">
        <v>397</v>
      </c>
      <c r="AG158" s="71">
        <v>0</v>
      </c>
      <c r="AH158" s="71">
        <v>0</v>
      </c>
      <c r="AI158" s="71">
        <v>0</v>
      </c>
      <c r="AJ158" s="71">
        <v>0</v>
      </c>
      <c r="AK158" s="71">
        <v>4.72</v>
      </c>
      <c r="AL158" s="71">
        <v>0</v>
      </c>
      <c r="AM158" s="71">
        <v>548.096</v>
      </c>
      <c r="AN158" s="71">
        <v>718.58857565556355</v>
      </c>
      <c r="AO158" s="71">
        <v>1.349539074074074</v>
      </c>
      <c r="AP158" s="71">
        <v>0.10796312592592593</v>
      </c>
      <c r="AQ158" s="71">
        <v>5.3981562962962963E-2</v>
      </c>
      <c r="AR158" s="71">
        <v>0.94122763636363638</v>
      </c>
      <c r="AS158" s="71">
        <v>0.34637177018181831</v>
      </c>
      <c r="AT158" s="71">
        <v>11.563653818181816</v>
      </c>
      <c r="AU158" s="71">
        <v>0.44820363636363636</v>
      </c>
      <c r="AV158" s="71">
        <v>14.81094062405387</v>
      </c>
      <c r="AW158" s="71">
        <v>3.7350303030303027</v>
      </c>
      <c r="AX158" s="71">
        <v>2.2111379393939394</v>
      </c>
      <c r="AY158" s="71">
        <v>5.6025454545454538E-2</v>
      </c>
      <c r="AZ158" s="71">
        <v>0.89640727272727272</v>
      </c>
      <c r="BA158" s="71">
        <v>0.34860282828282824</v>
      </c>
      <c r="BB158" s="71">
        <v>2.6669709976565659</v>
      </c>
      <c r="BC158" s="71">
        <v>9.9141747956363648</v>
      </c>
      <c r="BD158" s="71"/>
      <c r="BE158" s="71">
        <v>0</v>
      </c>
      <c r="BF158" s="71">
        <v>9.9141747956363648</v>
      </c>
      <c r="BG158" s="71">
        <v>30.371766666666673</v>
      </c>
      <c r="BH158" s="71">
        <v>1.9820451626931808</v>
      </c>
      <c r="BI158" s="71">
        <v>0.61315114159891593</v>
      </c>
      <c r="BJ158" s="71">
        <v>260.75073581813524</v>
      </c>
      <c r="BK158" s="71"/>
      <c r="BL158" s="71">
        <v>293.71769878909402</v>
      </c>
      <c r="BM158" s="71">
        <v>1305.9535716825296</v>
      </c>
      <c r="BN158" s="71">
        <f t="shared" si="27"/>
        <v>168.33053012889113</v>
      </c>
      <c r="BO158" s="71">
        <f t="shared" si="22"/>
        <v>118.95357462441643</v>
      </c>
      <c r="BP158" s="72">
        <f t="shared" si="23"/>
        <v>8.6609686609686669</v>
      </c>
      <c r="BQ158" s="72">
        <f t="shared" si="24"/>
        <v>1.8803418803418819</v>
      </c>
      <c r="BR158" s="73">
        <v>3</v>
      </c>
      <c r="BS158" s="72">
        <f t="shared" si="29"/>
        <v>3.4188034188034218</v>
      </c>
      <c r="BT158" s="72">
        <f t="shared" si="30"/>
        <v>12.25</v>
      </c>
      <c r="BU158" s="72">
        <f t="shared" si="31"/>
        <v>13.960113960113972</v>
      </c>
      <c r="BV158" s="71">
        <f t="shared" si="28"/>
        <v>182.31260687305985</v>
      </c>
      <c r="BW158" s="71">
        <f t="shared" si="25"/>
        <v>469.59671162636744</v>
      </c>
      <c r="BX158" s="71">
        <f t="shared" si="26"/>
        <v>1775.5502833088972</v>
      </c>
      <c r="BY158" s="71">
        <f t="shared" si="32"/>
        <v>21306.603399706764</v>
      </c>
      <c r="BZ158" s="49">
        <f>VLOOKUP($C158,[1]PARAMETROS!$A:$I,7,0)</f>
        <v>43101</v>
      </c>
      <c r="CA158" s="74"/>
      <c r="CB158" s="74"/>
    </row>
    <row r="159" spans="1:80" s="75" customFormat="1">
      <c r="A159" s="43" t="s">
        <v>638</v>
      </c>
      <c r="B159" s="43" t="s">
        <v>1</v>
      </c>
      <c r="C159" s="43" t="s">
        <v>238</v>
      </c>
      <c r="D159" s="43" t="s">
        <v>639</v>
      </c>
      <c r="E159" s="44" t="s">
        <v>403</v>
      </c>
      <c r="F159" s="44" t="s">
        <v>63</v>
      </c>
      <c r="G159" s="44">
        <v>1</v>
      </c>
      <c r="H159" s="71">
        <v>520.79999999999995</v>
      </c>
      <c r="I159" s="71">
        <v>520.79999999999995</v>
      </c>
      <c r="J159" s="71"/>
      <c r="K159" s="71"/>
      <c r="L159" s="71"/>
      <c r="M159" s="71"/>
      <c r="N159" s="71"/>
      <c r="O159" s="71"/>
      <c r="P159" s="71">
        <v>17.044363636363634</v>
      </c>
      <c r="Q159" s="71">
        <v>537.8443636363636</v>
      </c>
      <c r="R159" s="71">
        <v>107.56887272727272</v>
      </c>
      <c r="S159" s="71">
        <v>8.0676654545454536</v>
      </c>
      <c r="T159" s="71">
        <v>5.3784436363636363</v>
      </c>
      <c r="U159" s="71">
        <v>1.0756887272727271</v>
      </c>
      <c r="V159" s="71">
        <v>13.44610909090909</v>
      </c>
      <c r="W159" s="71">
        <v>43.027549090909091</v>
      </c>
      <c r="X159" s="71">
        <v>16.135330909090907</v>
      </c>
      <c r="Y159" s="71">
        <v>3.2270661818181816</v>
      </c>
      <c r="Z159" s="71">
        <v>197.92672581818178</v>
      </c>
      <c r="AA159" s="71">
        <v>44.820363636363631</v>
      </c>
      <c r="AB159" s="71">
        <v>59.754508799999996</v>
      </c>
      <c r="AC159" s="71">
        <v>38.483553056581826</v>
      </c>
      <c r="AD159" s="71">
        <v>143.05842549294545</v>
      </c>
      <c r="AE159" s="71">
        <v>130.75200000000001</v>
      </c>
      <c r="AF159" s="71">
        <v>397</v>
      </c>
      <c r="AG159" s="71">
        <v>0</v>
      </c>
      <c r="AH159" s="71">
        <v>33.44</v>
      </c>
      <c r="AI159" s="71">
        <v>0</v>
      </c>
      <c r="AJ159" s="71">
        <v>0</v>
      </c>
      <c r="AK159" s="71">
        <v>4.72</v>
      </c>
      <c r="AL159" s="71">
        <v>0</v>
      </c>
      <c r="AM159" s="71">
        <v>565.91200000000003</v>
      </c>
      <c r="AN159" s="71">
        <v>906.89715131112723</v>
      </c>
      <c r="AO159" s="71">
        <v>2.6990781481481481</v>
      </c>
      <c r="AP159" s="71">
        <v>0.21592625185185185</v>
      </c>
      <c r="AQ159" s="71">
        <v>0.10796312592592593</v>
      </c>
      <c r="AR159" s="71">
        <v>1.8824552727272728</v>
      </c>
      <c r="AS159" s="71">
        <v>0.69274354036363661</v>
      </c>
      <c r="AT159" s="71">
        <v>23.127307636363632</v>
      </c>
      <c r="AU159" s="71">
        <v>0.89640727272727272</v>
      </c>
      <c r="AV159" s="71">
        <v>29.621881248107741</v>
      </c>
      <c r="AW159" s="71">
        <v>7.4700606060606054</v>
      </c>
      <c r="AX159" s="71">
        <v>4.4222758787878789</v>
      </c>
      <c r="AY159" s="71">
        <v>0.11205090909090908</v>
      </c>
      <c r="AZ159" s="71">
        <v>1.7928145454545454</v>
      </c>
      <c r="BA159" s="71">
        <v>0.69720565656565647</v>
      </c>
      <c r="BB159" s="71">
        <v>5.3339419953131317</v>
      </c>
      <c r="BC159" s="71">
        <v>19.82834959127273</v>
      </c>
      <c r="BD159" s="71"/>
      <c r="BE159" s="71">
        <v>0</v>
      </c>
      <c r="BF159" s="71">
        <v>19.82834959127273</v>
      </c>
      <c r="BG159" s="71">
        <v>30.371766666666673</v>
      </c>
      <c r="BH159" s="71">
        <v>3.9640903253863615</v>
      </c>
      <c r="BI159" s="71">
        <v>1.2263022831978319</v>
      </c>
      <c r="BJ159" s="71">
        <v>521.50147163627059</v>
      </c>
      <c r="BK159" s="71"/>
      <c r="BL159" s="71">
        <v>557.0636309115215</v>
      </c>
      <c r="BM159" s="71">
        <v>2051.2553766983929</v>
      </c>
      <c r="BN159" s="71">
        <f t="shared" si="27"/>
        <v>168.33053012889113</v>
      </c>
      <c r="BO159" s="71">
        <f t="shared" si="22"/>
        <v>118.95357462441643</v>
      </c>
      <c r="BP159" s="72">
        <f t="shared" si="23"/>
        <v>8.6609686609686669</v>
      </c>
      <c r="BQ159" s="72">
        <f t="shared" si="24"/>
        <v>1.8803418803418819</v>
      </c>
      <c r="BR159" s="73">
        <v>3</v>
      </c>
      <c r="BS159" s="72">
        <f t="shared" si="29"/>
        <v>3.4188034188034218</v>
      </c>
      <c r="BT159" s="72">
        <f t="shared" si="30"/>
        <v>12.25</v>
      </c>
      <c r="BU159" s="72">
        <f t="shared" si="31"/>
        <v>13.960113960113972</v>
      </c>
      <c r="BV159" s="71">
        <f t="shared" si="28"/>
        <v>286.35758820006077</v>
      </c>
      <c r="BW159" s="71">
        <f t="shared" si="25"/>
        <v>573.64169295336831</v>
      </c>
      <c r="BX159" s="71">
        <f t="shared" si="26"/>
        <v>2624.8970696517613</v>
      </c>
      <c r="BY159" s="71">
        <f t="shared" si="32"/>
        <v>31498.764835821137</v>
      </c>
      <c r="BZ159" s="49">
        <f>VLOOKUP($C159,[1]PARAMETROS!$A:$I,7,0)</f>
        <v>43101</v>
      </c>
      <c r="CA159" s="74"/>
      <c r="CB159" s="74"/>
    </row>
    <row r="160" spans="1:80" s="75" customFormat="1">
      <c r="A160" s="43" t="s">
        <v>640</v>
      </c>
      <c r="B160" s="43" t="s">
        <v>0</v>
      </c>
      <c r="C160" s="43" t="s">
        <v>165</v>
      </c>
      <c r="D160" s="43" t="s">
        <v>641</v>
      </c>
      <c r="E160" s="44" t="s">
        <v>403</v>
      </c>
      <c r="F160" s="44" t="s">
        <v>63</v>
      </c>
      <c r="G160" s="44">
        <v>1</v>
      </c>
      <c r="H160" s="71">
        <v>1041.5999999999999</v>
      </c>
      <c r="I160" s="71">
        <v>1041.5999999999999</v>
      </c>
      <c r="J160" s="71"/>
      <c r="K160" s="71"/>
      <c r="L160" s="71"/>
      <c r="M160" s="71"/>
      <c r="N160" s="71"/>
      <c r="O160" s="71"/>
      <c r="P160" s="71">
        <v>34.088727272727269</v>
      </c>
      <c r="Q160" s="71">
        <v>1075.6887272727272</v>
      </c>
      <c r="R160" s="71">
        <v>215.13774545454544</v>
      </c>
      <c r="S160" s="71">
        <v>16.135330909090907</v>
      </c>
      <c r="T160" s="71">
        <v>10.756887272727273</v>
      </c>
      <c r="U160" s="71">
        <v>2.1513774545454543</v>
      </c>
      <c r="V160" s="71">
        <v>26.89221818181818</v>
      </c>
      <c r="W160" s="71">
        <v>86.055098181818181</v>
      </c>
      <c r="X160" s="71">
        <v>32.270661818181814</v>
      </c>
      <c r="Y160" s="71">
        <v>6.4541323636363632</v>
      </c>
      <c r="Z160" s="71">
        <v>395.85345163636356</v>
      </c>
      <c r="AA160" s="71">
        <v>89.640727272727261</v>
      </c>
      <c r="AB160" s="71">
        <v>119.50901759999999</v>
      </c>
      <c r="AC160" s="71">
        <v>76.967106113163652</v>
      </c>
      <c r="AD160" s="71">
        <v>286.11685098589089</v>
      </c>
      <c r="AE160" s="71">
        <v>99.504000000000005</v>
      </c>
      <c r="AF160" s="71">
        <v>397</v>
      </c>
      <c r="AG160" s="71">
        <v>0</v>
      </c>
      <c r="AH160" s="71">
        <v>0</v>
      </c>
      <c r="AI160" s="71">
        <v>0</v>
      </c>
      <c r="AJ160" s="71">
        <v>0</v>
      </c>
      <c r="AK160" s="71">
        <v>4.72</v>
      </c>
      <c r="AL160" s="71">
        <v>0</v>
      </c>
      <c r="AM160" s="71">
        <v>501.22400000000005</v>
      </c>
      <c r="AN160" s="71">
        <v>1183.1943026222546</v>
      </c>
      <c r="AO160" s="71">
        <v>5.3981562962962961</v>
      </c>
      <c r="AP160" s="71">
        <v>0.43185250370370371</v>
      </c>
      <c r="AQ160" s="71">
        <v>0.21592625185185185</v>
      </c>
      <c r="AR160" s="71">
        <v>3.7649105454545455</v>
      </c>
      <c r="AS160" s="71">
        <v>1.3854870807272732</v>
      </c>
      <c r="AT160" s="71">
        <v>46.254615272727264</v>
      </c>
      <c r="AU160" s="71">
        <v>1.7928145454545454</v>
      </c>
      <c r="AV160" s="71">
        <v>59.243762496215481</v>
      </c>
      <c r="AW160" s="71">
        <v>14.940121212121211</v>
      </c>
      <c r="AX160" s="71">
        <v>8.8445517575757577</v>
      </c>
      <c r="AY160" s="71">
        <v>0.22410181818181815</v>
      </c>
      <c r="AZ160" s="71">
        <v>3.5856290909090909</v>
      </c>
      <c r="BA160" s="71">
        <v>1.3944113131313129</v>
      </c>
      <c r="BB160" s="71">
        <v>10.667883990626263</v>
      </c>
      <c r="BC160" s="71">
        <v>39.656699182545459</v>
      </c>
      <c r="BD160" s="71"/>
      <c r="BE160" s="71">
        <v>0</v>
      </c>
      <c r="BF160" s="71">
        <v>39.656699182545459</v>
      </c>
      <c r="BG160" s="71">
        <v>55.485199999999999</v>
      </c>
      <c r="BH160" s="71">
        <v>7.928180650772723</v>
      </c>
      <c r="BI160" s="71">
        <v>2.4526045663956633</v>
      </c>
      <c r="BJ160" s="71">
        <v>1043.0029432725412</v>
      </c>
      <c r="BK160" s="71"/>
      <c r="BL160" s="71">
        <v>1108.8689284897096</v>
      </c>
      <c r="BM160" s="71">
        <v>3466.6524200634522</v>
      </c>
      <c r="BN160" s="71">
        <f t="shared" si="27"/>
        <v>168.33053012889113</v>
      </c>
      <c r="BO160" s="71">
        <f t="shared" si="22"/>
        <v>118.95357462441643</v>
      </c>
      <c r="BP160" s="72">
        <f t="shared" si="23"/>
        <v>8.6118980169971699</v>
      </c>
      <c r="BQ160" s="72">
        <f t="shared" si="24"/>
        <v>1.8696883852691222</v>
      </c>
      <c r="BR160" s="73">
        <v>2.5</v>
      </c>
      <c r="BS160" s="72">
        <f t="shared" si="29"/>
        <v>2.8328611898017004</v>
      </c>
      <c r="BT160" s="72">
        <f t="shared" si="30"/>
        <v>11.75</v>
      </c>
      <c r="BU160" s="72">
        <f t="shared" si="31"/>
        <v>13.314447592067992</v>
      </c>
      <c r="BV160" s="71">
        <f t="shared" si="28"/>
        <v>461.56561966850512</v>
      </c>
      <c r="BW160" s="71">
        <f t="shared" si="25"/>
        <v>748.84972442181277</v>
      </c>
      <c r="BX160" s="71">
        <f t="shared" si="26"/>
        <v>4215.5021444852646</v>
      </c>
      <c r="BY160" s="71">
        <f t="shared" si="32"/>
        <v>50586.025733823175</v>
      </c>
      <c r="BZ160" s="49">
        <f>VLOOKUP($C160,[1]PARAMETROS!$A:$I,7,0)</f>
        <v>43101</v>
      </c>
      <c r="CA160" s="74"/>
      <c r="CB160" s="74"/>
    </row>
    <row r="161" spans="1:80" s="75" customFormat="1">
      <c r="A161" s="43" t="s">
        <v>368</v>
      </c>
      <c r="B161" s="43" t="s">
        <v>1</v>
      </c>
      <c r="C161" s="43" t="s">
        <v>74</v>
      </c>
      <c r="D161" s="43" t="s">
        <v>642</v>
      </c>
      <c r="E161" s="44" t="s">
        <v>403</v>
      </c>
      <c r="F161" s="44" t="s">
        <v>63</v>
      </c>
      <c r="G161" s="44">
        <v>1</v>
      </c>
      <c r="H161" s="71">
        <v>520.79999999999995</v>
      </c>
      <c r="I161" s="71">
        <v>520.79999999999995</v>
      </c>
      <c r="J161" s="71"/>
      <c r="K161" s="71"/>
      <c r="L161" s="71"/>
      <c r="M161" s="71"/>
      <c r="N161" s="71"/>
      <c r="O161" s="71"/>
      <c r="P161" s="71">
        <v>17.044363636363634</v>
      </c>
      <c r="Q161" s="71">
        <v>537.8443636363636</v>
      </c>
      <c r="R161" s="71">
        <v>107.56887272727272</v>
      </c>
      <c r="S161" s="71">
        <v>8.0676654545454536</v>
      </c>
      <c r="T161" s="71">
        <v>5.3784436363636363</v>
      </c>
      <c r="U161" s="71">
        <v>1.0756887272727271</v>
      </c>
      <c r="V161" s="71">
        <v>13.44610909090909</v>
      </c>
      <c r="W161" s="71">
        <v>43.027549090909091</v>
      </c>
      <c r="X161" s="71">
        <v>16.135330909090907</v>
      </c>
      <c r="Y161" s="71">
        <v>3.2270661818181816</v>
      </c>
      <c r="Z161" s="71">
        <v>197.92672581818178</v>
      </c>
      <c r="AA161" s="71">
        <v>44.820363636363631</v>
      </c>
      <c r="AB161" s="71">
        <v>59.754508799999996</v>
      </c>
      <c r="AC161" s="71">
        <v>38.483553056581826</v>
      </c>
      <c r="AD161" s="71">
        <v>143.05842549294545</v>
      </c>
      <c r="AE161" s="71">
        <v>130.75200000000001</v>
      </c>
      <c r="AF161" s="71">
        <v>0</v>
      </c>
      <c r="AG161" s="71">
        <v>264.83999999999997</v>
      </c>
      <c r="AH161" s="71">
        <v>27.01</v>
      </c>
      <c r="AI161" s="71">
        <v>0</v>
      </c>
      <c r="AJ161" s="71">
        <v>0</v>
      </c>
      <c r="AK161" s="71">
        <v>4.72</v>
      </c>
      <c r="AL161" s="71">
        <v>0</v>
      </c>
      <c r="AM161" s="71">
        <v>427.322</v>
      </c>
      <c r="AN161" s="71">
        <v>768.30715131112731</v>
      </c>
      <c r="AO161" s="71">
        <v>2.6990781481481481</v>
      </c>
      <c r="AP161" s="71">
        <v>0.21592625185185185</v>
      </c>
      <c r="AQ161" s="71">
        <v>0.10796312592592593</v>
      </c>
      <c r="AR161" s="71">
        <v>1.8824552727272728</v>
      </c>
      <c r="AS161" s="71">
        <v>0.69274354036363661</v>
      </c>
      <c r="AT161" s="71">
        <v>23.127307636363632</v>
      </c>
      <c r="AU161" s="71">
        <v>0.89640727272727272</v>
      </c>
      <c r="AV161" s="71">
        <v>29.621881248107741</v>
      </c>
      <c r="AW161" s="71">
        <v>7.4700606060606054</v>
      </c>
      <c r="AX161" s="71">
        <v>4.4222758787878789</v>
      </c>
      <c r="AY161" s="71">
        <v>0.11205090909090908</v>
      </c>
      <c r="AZ161" s="71">
        <v>1.7928145454545454</v>
      </c>
      <c r="BA161" s="71">
        <v>0.69720565656565647</v>
      </c>
      <c r="BB161" s="71">
        <v>5.3339419953131317</v>
      </c>
      <c r="BC161" s="71">
        <v>19.82834959127273</v>
      </c>
      <c r="BD161" s="71"/>
      <c r="BE161" s="71">
        <v>0</v>
      </c>
      <c r="BF161" s="71">
        <v>19.82834959127273</v>
      </c>
      <c r="BG161" s="71">
        <v>30.371766666666673</v>
      </c>
      <c r="BH161" s="71">
        <v>3.9640903253863615</v>
      </c>
      <c r="BI161" s="71">
        <v>1.2263022831978319</v>
      </c>
      <c r="BJ161" s="71">
        <v>521.50147163627059</v>
      </c>
      <c r="BK161" s="71"/>
      <c r="BL161" s="71">
        <v>557.0636309115215</v>
      </c>
      <c r="BM161" s="71">
        <v>1912.6653766983927</v>
      </c>
      <c r="BN161" s="71">
        <f t="shared" si="27"/>
        <v>168.33053012889113</v>
      </c>
      <c r="BO161" s="71">
        <f t="shared" si="22"/>
        <v>118.95357462441643</v>
      </c>
      <c r="BP161" s="72">
        <f t="shared" si="23"/>
        <v>8.5633802816901436</v>
      </c>
      <c r="BQ161" s="72">
        <f t="shared" si="24"/>
        <v>1.8591549295774654</v>
      </c>
      <c r="BR161" s="73">
        <v>2</v>
      </c>
      <c r="BS161" s="72">
        <f t="shared" si="29"/>
        <v>2.2535211267605644</v>
      </c>
      <c r="BT161" s="72">
        <f t="shared" si="30"/>
        <v>11.25</v>
      </c>
      <c r="BU161" s="72">
        <f t="shared" si="31"/>
        <v>12.676056338028173</v>
      </c>
      <c r="BV161" s="71">
        <f t="shared" si="28"/>
        <v>242.45054070824708</v>
      </c>
      <c r="BW161" s="71">
        <f t="shared" si="25"/>
        <v>529.73464546155469</v>
      </c>
      <c r="BX161" s="71">
        <f t="shared" si="26"/>
        <v>2442.4000221599472</v>
      </c>
      <c r="BY161" s="71">
        <f t="shared" si="32"/>
        <v>29308.800265919366</v>
      </c>
      <c r="BZ161" s="49">
        <f>VLOOKUP($C161,[1]PARAMETROS!$A:$I,7,0)</f>
        <v>43101</v>
      </c>
      <c r="CA161" s="74"/>
      <c r="CB161" s="74"/>
    </row>
    <row r="162" spans="1:80" s="75" customFormat="1">
      <c r="A162" s="43" t="s">
        <v>370</v>
      </c>
      <c r="B162" s="43" t="s">
        <v>0</v>
      </c>
      <c r="C162" s="43" t="s">
        <v>373</v>
      </c>
      <c r="D162" s="43" t="s">
        <v>643</v>
      </c>
      <c r="E162" s="44" t="s">
        <v>403</v>
      </c>
      <c r="F162" s="44" t="s">
        <v>63</v>
      </c>
      <c r="G162" s="44">
        <v>1</v>
      </c>
      <c r="H162" s="71">
        <v>1041.5999999999999</v>
      </c>
      <c r="I162" s="71">
        <v>1041.5999999999999</v>
      </c>
      <c r="J162" s="71"/>
      <c r="K162" s="71"/>
      <c r="L162" s="71"/>
      <c r="M162" s="71"/>
      <c r="N162" s="71"/>
      <c r="O162" s="71"/>
      <c r="P162" s="71">
        <v>34.088727272727269</v>
      </c>
      <c r="Q162" s="71">
        <v>1075.6887272727272</v>
      </c>
      <c r="R162" s="71">
        <v>215.13774545454544</v>
      </c>
      <c r="S162" s="71">
        <v>16.135330909090907</v>
      </c>
      <c r="T162" s="71">
        <v>10.756887272727273</v>
      </c>
      <c r="U162" s="71">
        <v>2.1513774545454543</v>
      </c>
      <c r="V162" s="71">
        <v>26.89221818181818</v>
      </c>
      <c r="W162" s="71">
        <v>86.055098181818181</v>
      </c>
      <c r="X162" s="71">
        <v>32.270661818181814</v>
      </c>
      <c r="Y162" s="71">
        <v>6.4541323636363632</v>
      </c>
      <c r="Z162" s="71">
        <v>395.85345163636356</v>
      </c>
      <c r="AA162" s="71">
        <v>89.640727272727261</v>
      </c>
      <c r="AB162" s="71">
        <v>119.50901759999999</v>
      </c>
      <c r="AC162" s="71">
        <v>76.967106113163652</v>
      </c>
      <c r="AD162" s="71">
        <v>286.11685098589089</v>
      </c>
      <c r="AE162" s="71">
        <v>99.504000000000005</v>
      </c>
      <c r="AF162" s="71">
        <v>397</v>
      </c>
      <c r="AG162" s="71">
        <v>0</v>
      </c>
      <c r="AH162" s="71">
        <v>35.89</v>
      </c>
      <c r="AI162" s="71">
        <v>0</v>
      </c>
      <c r="AJ162" s="71">
        <v>0</v>
      </c>
      <c r="AK162" s="71">
        <v>4.72</v>
      </c>
      <c r="AL162" s="71">
        <v>0</v>
      </c>
      <c r="AM162" s="71">
        <v>537.11400000000003</v>
      </c>
      <c r="AN162" s="71">
        <v>1219.0843026222544</v>
      </c>
      <c r="AO162" s="71">
        <v>5.3981562962962961</v>
      </c>
      <c r="AP162" s="71">
        <v>0.43185250370370371</v>
      </c>
      <c r="AQ162" s="71">
        <v>0.21592625185185185</v>
      </c>
      <c r="AR162" s="71">
        <v>3.7649105454545455</v>
      </c>
      <c r="AS162" s="71">
        <v>1.3854870807272732</v>
      </c>
      <c r="AT162" s="71">
        <v>46.254615272727264</v>
      </c>
      <c r="AU162" s="71">
        <v>1.7928145454545454</v>
      </c>
      <c r="AV162" s="71">
        <v>59.243762496215481</v>
      </c>
      <c r="AW162" s="71">
        <v>14.940121212121211</v>
      </c>
      <c r="AX162" s="71">
        <v>8.8445517575757577</v>
      </c>
      <c r="AY162" s="71">
        <v>0.22410181818181815</v>
      </c>
      <c r="AZ162" s="71">
        <v>3.5856290909090909</v>
      </c>
      <c r="BA162" s="71">
        <v>1.3944113131313129</v>
      </c>
      <c r="BB162" s="71">
        <v>10.667883990626263</v>
      </c>
      <c r="BC162" s="71">
        <v>39.656699182545459</v>
      </c>
      <c r="BD162" s="71"/>
      <c r="BE162" s="71">
        <v>0</v>
      </c>
      <c r="BF162" s="71">
        <v>39.656699182545459</v>
      </c>
      <c r="BG162" s="71">
        <v>55.485199999999999</v>
      </c>
      <c r="BH162" s="71">
        <v>7.928180650772723</v>
      </c>
      <c r="BI162" s="71">
        <v>2.4526045663956633</v>
      </c>
      <c r="BJ162" s="71">
        <v>1043.0029432725412</v>
      </c>
      <c r="BK162" s="71"/>
      <c r="BL162" s="71">
        <v>1108.8689284897096</v>
      </c>
      <c r="BM162" s="71">
        <v>3502.5424200634525</v>
      </c>
      <c r="BN162" s="71">
        <f t="shared" si="27"/>
        <v>168.33053012889113</v>
      </c>
      <c r="BO162" s="71">
        <f t="shared" si="22"/>
        <v>118.95357462441643</v>
      </c>
      <c r="BP162" s="72">
        <f t="shared" si="23"/>
        <v>8.6609686609686669</v>
      </c>
      <c r="BQ162" s="72">
        <f t="shared" si="24"/>
        <v>1.8803418803418819</v>
      </c>
      <c r="BR162" s="73">
        <v>3</v>
      </c>
      <c r="BS162" s="72">
        <f t="shared" si="29"/>
        <v>3.4188034188034218</v>
      </c>
      <c r="BT162" s="72">
        <f t="shared" si="30"/>
        <v>12.25</v>
      </c>
      <c r="BU162" s="72">
        <f t="shared" si="31"/>
        <v>13.960113960113972</v>
      </c>
      <c r="BV162" s="71">
        <f t="shared" si="28"/>
        <v>488.95891334219181</v>
      </c>
      <c r="BW162" s="71">
        <f t="shared" si="25"/>
        <v>776.24301809549945</v>
      </c>
      <c r="BX162" s="71">
        <f t="shared" si="26"/>
        <v>4278.7854381589523</v>
      </c>
      <c r="BY162" s="71">
        <f t="shared" si="32"/>
        <v>51345.425257907424</v>
      </c>
      <c r="BZ162" s="49">
        <f>VLOOKUP($C162,[1]PARAMETROS!$A:$I,7,0)</f>
        <v>43101</v>
      </c>
      <c r="CA162" s="74"/>
      <c r="CB162" s="74"/>
    </row>
    <row r="163" spans="1:80" s="75" customFormat="1">
      <c r="A163" s="43" t="s">
        <v>375</v>
      </c>
      <c r="B163" s="43" t="s">
        <v>1</v>
      </c>
      <c r="C163" s="43" t="s">
        <v>375</v>
      </c>
      <c r="D163" s="43" t="s">
        <v>644</v>
      </c>
      <c r="E163" s="44" t="s">
        <v>403</v>
      </c>
      <c r="F163" s="44" t="s">
        <v>63</v>
      </c>
      <c r="G163" s="44">
        <v>1</v>
      </c>
      <c r="H163" s="71">
        <v>538.04</v>
      </c>
      <c r="I163" s="71">
        <v>538.04</v>
      </c>
      <c r="J163" s="71"/>
      <c r="K163" s="71"/>
      <c r="L163" s="71"/>
      <c r="M163" s="71"/>
      <c r="N163" s="71"/>
      <c r="O163" s="71"/>
      <c r="P163" s="71">
        <v>17.608581818181818</v>
      </c>
      <c r="Q163" s="71">
        <v>555.64858181818181</v>
      </c>
      <c r="R163" s="71">
        <v>111.12971636363636</v>
      </c>
      <c r="S163" s="71">
        <v>8.3347287272727275</v>
      </c>
      <c r="T163" s="71">
        <v>5.5564858181818186</v>
      </c>
      <c r="U163" s="71">
        <v>1.1112971636363635</v>
      </c>
      <c r="V163" s="71">
        <v>13.891214545454545</v>
      </c>
      <c r="W163" s="71">
        <v>44.451886545454549</v>
      </c>
      <c r="X163" s="71">
        <v>16.669457454545455</v>
      </c>
      <c r="Y163" s="71">
        <v>3.3338914909090911</v>
      </c>
      <c r="Z163" s="71">
        <v>204.47867810909094</v>
      </c>
      <c r="AA163" s="71">
        <v>46.304048484848479</v>
      </c>
      <c r="AB163" s="71">
        <v>61.732557440000001</v>
      </c>
      <c r="AC163" s="71">
        <v>39.757470980344252</v>
      </c>
      <c r="AD163" s="71">
        <v>147.79407690519275</v>
      </c>
      <c r="AE163" s="71">
        <v>129.7176</v>
      </c>
      <c r="AF163" s="71">
        <v>397</v>
      </c>
      <c r="AG163" s="71">
        <v>0</v>
      </c>
      <c r="AH163" s="71">
        <v>32.619999999999997</v>
      </c>
      <c r="AI163" s="71">
        <v>0</v>
      </c>
      <c r="AJ163" s="71">
        <v>0</v>
      </c>
      <c r="AK163" s="71">
        <v>4.72</v>
      </c>
      <c r="AL163" s="71">
        <v>0</v>
      </c>
      <c r="AM163" s="71">
        <v>564.05759999999998</v>
      </c>
      <c r="AN163" s="71">
        <v>916.33035501428367</v>
      </c>
      <c r="AO163" s="71">
        <v>2.7884255123456794</v>
      </c>
      <c r="AP163" s="71">
        <v>0.22307404098765432</v>
      </c>
      <c r="AQ163" s="71">
        <v>0.11153702049382716</v>
      </c>
      <c r="AR163" s="71">
        <v>1.9447700363636367</v>
      </c>
      <c r="AS163" s="71">
        <v>0.71567537338181841</v>
      </c>
      <c r="AT163" s="71">
        <v>23.892889018181815</v>
      </c>
      <c r="AU163" s="71">
        <v>0.92608096969696974</v>
      </c>
      <c r="AV163" s="71">
        <v>30.602451971451401</v>
      </c>
      <c r="AW163" s="71">
        <v>7.7173414141414138</v>
      </c>
      <c r="AX163" s="71">
        <v>4.5686661171717171</v>
      </c>
      <c r="AY163" s="71">
        <v>0.1157601212121212</v>
      </c>
      <c r="AZ163" s="71">
        <v>1.8521619393939395</v>
      </c>
      <c r="BA163" s="71">
        <v>0.72028519865319862</v>
      </c>
      <c r="BB163" s="71">
        <v>5.5105110429306405</v>
      </c>
      <c r="BC163" s="71">
        <v>20.484725833503031</v>
      </c>
      <c r="BD163" s="71"/>
      <c r="BE163" s="71">
        <v>0</v>
      </c>
      <c r="BF163" s="71">
        <v>20.484725833503031</v>
      </c>
      <c r="BG163" s="71">
        <v>30.371766666666673</v>
      </c>
      <c r="BH163" s="71">
        <v>3.9640903253863615</v>
      </c>
      <c r="BI163" s="71">
        <v>1.2263022831978319</v>
      </c>
      <c r="BJ163" s="71">
        <v>521.50147163627059</v>
      </c>
      <c r="BK163" s="71"/>
      <c r="BL163" s="71">
        <v>557.0636309115215</v>
      </c>
      <c r="BM163" s="71">
        <v>2080.1297455489412</v>
      </c>
      <c r="BN163" s="71">
        <f t="shared" si="27"/>
        <v>168.33053012889113</v>
      </c>
      <c r="BO163" s="71">
        <f t="shared" si="22"/>
        <v>118.95357462441643</v>
      </c>
      <c r="BP163" s="72">
        <f t="shared" si="23"/>
        <v>8.6609686609686669</v>
      </c>
      <c r="BQ163" s="72">
        <f t="shared" si="24"/>
        <v>1.8803418803418819</v>
      </c>
      <c r="BR163" s="73">
        <v>3</v>
      </c>
      <c r="BS163" s="72">
        <f t="shared" si="29"/>
        <v>3.4188034188034218</v>
      </c>
      <c r="BT163" s="72">
        <f t="shared" si="30"/>
        <v>12.25</v>
      </c>
      <c r="BU163" s="72">
        <f t="shared" si="31"/>
        <v>13.960113960113972</v>
      </c>
      <c r="BV163" s="71">
        <f t="shared" si="28"/>
        <v>290.388482996861</v>
      </c>
      <c r="BW163" s="71">
        <f t="shared" si="25"/>
        <v>577.67258775016853</v>
      </c>
      <c r="BX163" s="71">
        <f t="shared" si="26"/>
        <v>2657.8023332991097</v>
      </c>
      <c r="BY163" s="71">
        <f t="shared" si="32"/>
        <v>31893.627999589316</v>
      </c>
      <c r="BZ163" s="49">
        <f>VLOOKUP($C163,[1]PARAMETROS!$A:$I,7,0)</f>
        <v>43101</v>
      </c>
      <c r="CA163" s="74"/>
      <c r="CB163" s="74"/>
    </row>
    <row r="164" spans="1:80" s="75" customFormat="1">
      <c r="A164" s="43" t="s">
        <v>375</v>
      </c>
      <c r="B164" s="43" t="s">
        <v>0</v>
      </c>
      <c r="C164" s="43" t="s">
        <v>375</v>
      </c>
      <c r="D164" s="43" t="s">
        <v>645</v>
      </c>
      <c r="E164" s="44" t="s">
        <v>403</v>
      </c>
      <c r="F164" s="44" t="s">
        <v>63</v>
      </c>
      <c r="G164" s="44">
        <v>4</v>
      </c>
      <c r="H164" s="71">
        <v>1076.08</v>
      </c>
      <c r="I164" s="71">
        <v>4304.32</v>
      </c>
      <c r="J164" s="71"/>
      <c r="K164" s="71"/>
      <c r="L164" s="71"/>
      <c r="M164" s="71"/>
      <c r="N164" s="71"/>
      <c r="O164" s="71"/>
      <c r="P164" s="71">
        <v>140.86865454545455</v>
      </c>
      <c r="Q164" s="71">
        <v>4445.1886545454545</v>
      </c>
      <c r="R164" s="71">
        <v>889.0377309090909</v>
      </c>
      <c r="S164" s="71">
        <v>66.67782981818182</v>
      </c>
      <c r="T164" s="71">
        <v>44.451886545454549</v>
      </c>
      <c r="U164" s="71">
        <v>8.8903773090909084</v>
      </c>
      <c r="V164" s="71">
        <v>111.12971636363636</v>
      </c>
      <c r="W164" s="71">
        <v>355.61509236363639</v>
      </c>
      <c r="X164" s="71">
        <v>133.35565963636364</v>
      </c>
      <c r="Y164" s="71">
        <v>26.671131927272729</v>
      </c>
      <c r="Z164" s="71">
        <v>1635.8294248727275</v>
      </c>
      <c r="AA164" s="71">
        <v>370.43238787878784</v>
      </c>
      <c r="AB164" s="71">
        <v>493.86045952000001</v>
      </c>
      <c r="AC164" s="71">
        <v>318.05976784275401</v>
      </c>
      <c r="AD164" s="71">
        <v>1182.352615241542</v>
      </c>
      <c r="AE164" s="71">
        <v>389.74080000000004</v>
      </c>
      <c r="AF164" s="71">
        <v>1588</v>
      </c>
      <c r="AG164" s="71">
        <v>0</v>
      </c>
      <c r="AH164" s="71">
        <v>130.47999999999999</v>
      </c>
      <c r="AI164" s="71">
        <v>0</v>
      </c>
      <c r="AJ164" s="71">
        <v>0</v>
      </c>
      <c r="AK164" s="71">
        <v>18.88</v>
      </c>
      <c r="AL164" s="71">
        <v>0</v>
      </c>
      <c r="AM164" s="71">
        <v>2127.1008000000002</v>
      </c>
      <c r="AN164" s="71">
        <v>4945.2828401142697</v>
      </c>
      <c r="AO164" s="71">
        <v>22.307404098765435</v>
      </c>
      <c r="AP164" s="71">
        <v>1.7845923279012346</v>
      </c>
      <c r="AQ164" s="71">
        <v>0.89229616395061728</v>
      </c>
      <c r="AR164" s="71">
        <v>15.558160290909093</v>
      </c>
      <c r="AS164" s="71">
        <v>5.7254029870545473</v>
      </c>
      <c r="AT164" s="71">
        <v>191.14311214545452</v>
      </c>
      <c r="AU164" s="71">
        <v>7.4086477575757579</v>
      </c>
      <c r="AV164" s="71">
        <v>244.81961577161121</v>
      </c>
      <c r="AW164" s="71">
        <v>61.738731313131311</v>
      </c>
      <c r="AX164" s="71">
        <v>36.549328937373737</v>
      </c>
      <c r="AY164" s="71">
        <v>0.92608096969696962</v>
      </c>
      <c r="AZ164" s="71">
        <v>14.817295515151516</v>
      </c>
      <c r="BA164" s="71">
        <v>5.762281589225589</v>
      </c>
      <c r="BB164" s="71">
        <v>44.084088343445124</v>
      </c>
      <c r="BC164" s="71">
        <v>163.87780666802425</v>
      </c>
      <c r="BD164" s="71"/>
      <c r="BE164" s="71">
        <v>0</v>
      </c>
      <c r="BF164" s="71">
        <v>163.87780666802425</v>
      </c>
      <c r="BG164" s="71">
        <v>221.9408</v>
      </c>
      <c r="BH164" s="71">
        <v>31.712722603090892</v>
      </c>
      <c r="BI164" s="71">
        <v>9.8104182655826531</v>
      </c>
      <c r="BJ164" s="71">
        <v>4172.0117730901648</v>
      </c>
      <c r="BK164" s="71"/>
      <c r="BL164" s="71">
        <v>4435.4757139588382</v>
      </c>
      <c r="BM164" s="71">
        <v>14234.644631058198</v>
      </c>
      <c r="BN164" s="71">
        <f t="shared" si="27"/>
        <v>673.32212051556451</v>
      </c>
      <c r="BO164" s="71">
        <f t="shared" si="22"/>
        <v>475.81429849766573</v>
      </c>
      <c r="BP164" s="72">
        <f t="shared" si="23"/>
        <v>8.6609686609686669</v>
      </c>
      <c r="BQ164" s="72">
        <f t="shared" si="24"/>
        <v>1.8803418803418819</v>
      </c>
      <c r="BR164" s="73">
        <v>3</v>
      </c>
      <c r="BS164" s="72">
        <f t="shared" si="29"/>
        <v>3.4188034188034218</v>
      </c>
      <c r="BT164" s="72">
        <f t="shared" si="30"/>
        <v>12.25</v>
      </c>
      <c r="BU164" s="72">
        <f t="shared" si="31"/>
        <v>13.960113960113972</v>
      </c>
      <c r="BV164" s="71">
        <f t="shared" si="28"/>
        <v>1987.1726123129695</v>
      </c>
      <c r="BW164" s="71">
        <f t="shared" si="25"/>
        <v>3136.3090313261996</v>
      </c>
      <c r="BX164" s="71">
        <f t="shared" si="26"/>
        <v>17370.953662384396</v>
      </c>
      <c r="BY164" s="71">
        <f t="shared" si="32"/>
        <v>208451.44394861275</v>
      </c>
      <c r="BZ164" s="49">
        <f>VLOOKUP($C164,[1]PARAMETROS!$A:$I,7,0)</f>
        <v>43101</v>
      </c>
      <c r="CA164" s="74"/>
      <c r="CB164" s="74"/>
    </row>
    <row r="165" spans="1:80" s="75" customFormat="1">
      <c r="A165" s="43" t="s">
        <v>381</v>
      </c>
      <c r="B165" s="43" t="s">
        <v>0</v>
      </c>
      <c r="C165" s="43" t="s">
        <v>381</v>
      </c>
      <c r="D165" s="43" t="s">
        <v>646</v>
      </c>
      <c r="E165" s="44" t="s">
        <v>403</v>
      </c>
      <c r="F165" s="44" t="s">
        <v>63</v>
      </c>
      <c r="G165" s="44">
        <v>7</v>
      </c>
      <c r="H165" s="71">
        <v>1076.08</v>
      </c>
      <c r="I165" s="71">
        <v>7532.5599999999995</v>
      </c>
      <c r="J165" s="71"/>
      <c r="K165" s="71"/>
      <c r="L165" s="71"/>
      <c r="M165" s="71"/>
      <c r="N165" s="71"/>
      <c r="O165" s="71"/>
      <c r="P165" s="71">
        <v>246.52014545454546</v>
      </c>
      <c r="Q165" s="71">
        <v>7779.0801454545453</v>
      </c>
      <c r="R165" s="71">
        <v>1555.8160290909091</v>
      </c>
      <c r="S165" s="71">
        <v>116.68620218181817</v>
      </c>
      <c r="T165" s="71">
        <v>77.790801454545459</v>
      </c>
      <c r="U165" s="71">
        <v>15.558160290909091</v>
      </c>
      <c r="V165" s="71">
        <v>194.47700363636363</v>
      </c>
      <c r="W165" s="71">
        <v>622.32641163636367</v>
      </c>
      <c r="X165" s="71">
        <v>233.37240436363635</v>
      </c>
      <c r="Y165" s="71">
        <v>46.674480872727273</v>
      </c>
      <c r="Z165" s="71">
        <v>2862.7014935272723</v>
      </c>
      <c r="AA165" s="71">
        <v>648.25667878787874</v>
      </c>
      <c r="AB165" s="71">
        <v>864.25580416000003</v>
      </c>
      <c r="AC165" s="71">
        <v>556.60459372481955</v>
      </c>
      <c r="AD165" s="71">
        <v>2069.1170766726982</v>
      </c>
      <c r="AE165" s="71">
        <v>682.04640000000006</v>
      </c>
      <c r="AF165" s="71">
        <v>0</v>
      </c>
      <c r="AG165" s="71">
        <v>1853.8799999999999</v>
      </c>
      <c r="AH165" s="71">
        <v>189.07000000000002</v>
      </c>
      <c r="AI165" s="71">
        <v>0</v>
      </c>
      <c r="AJ165" s="71">
        <v>0</v>
      </c>
      <c r="AK165" s="71">
        <v>33.04</v>
      </c>
      <c r="AL165" s="71">
        <v>0</v>
      </c>
      <c r="AM165" s="71">
        <v>2758.0364</v>
      </c>
      <c r="AN165" s="71">
        <v>7689.8549701999709</v>
      </c>
      <c r="AO165" s="71">
        <v>39.037957172839512</v>
      </c>
      <c r="AP165" s="71">
        <v>3.1230365738271608</v>
      </c>
      <c r="AQ165" s="71">
        <v>1.5615182869135804</v>
      </c>
      <c r="AR165" s="71">
        <v>27.226780509090911</v>
      </c>
      <c r="AS165" s="71">
        <v>10.019455227345459</v>
      </c>
      <c r="AT165" s="71">
        <v>334.50044625454541</v>
      </c>
      <c r="AU165" s="71">
        <v>12.965133575757577</v>
      </c>
      <c r="AV165" s="71">
        <v>428.43432760031965</v>
      </c>
      <c r="AW165" s="71">
        <v>108.04277979797979</v>
      </c>
      <c r="AX165" s="71">
        <v>63.961325640404041</v>
      </c>
      <c r="AY165" s="71">
        <v>1.6206416969696968</v>
      </c>
      <c r="AZ165" s="71">
        <v>25.930267151515153</v>
      </c>
      <c r="BA165" s="71">
        <v>10.083992781144781</v>
      </c>
      <c r="BB165" s="71">
        <v>77.147154601028973</v>
      </c>
      <c r="BC165" s="71">
        <v>286.78616166904243</v>
      </c>
      <c r="BD165" s="71"/>
      <c r="BE165" s="71">
        <v>0</v>
      </c>
      <c r="BF165" s="71">
        <v>286.78616166904243</v>
      </c>
      <c r="BG165" s="71">
        <v>388.39639999999997</v>
      </c>
      <c r="BH165" s="71">
        <v>55.49726455540906</v>
      </c>
      <c r="BI165" s="71">
        <v>17.168231964769642</v>
      </c>
      <c r="BJ165" s="71">
        <v>7301.0206029077881</v>
      </c>
      <c r="BK165" s="71"/>
      <c r="BL165" s="71">
        <v>7762.0824994279665</v>
      </c>
      <c r="BM165" s="71">
        <v>23946.238104351847</v>
      </c>
      <c r="BN165" s="71">
        <f t="shared" si="27"/>
        <v>1178.313710902238</v>
      </c>
      <c r="BO165" s="71">
        <f t="shared" si="22"/>
        <v>832.67502237091503</v>
      </c>
      <c r="BP165" s="72">
        <f t="shared" si="23"/>
        <v>8.6609686609686669</v>
      </c>
      <c r="BQ165" s="72">
        <f t="shared" si="24"/>
        <v>1.8803418803418819</v>
      </c>
      <c r="BR165" s="73">
        <v>3</v>
      </c>
      <c r="BS165" s="72">
        <f t="shared" si="29"/>
        <v>3.4188034188034218</v>
      </c>
      <c r="BT165" s="72">
        <f t="shared" si="30"/>
        <v>12.25</v>
      </c>
      <c r="BU165" s="72">
        <f t="shared" si="31"/>
        <v>13.960113960113972</v>
      </c>
      <c r="BV165" s="71">
        <f t="shared" si="28"/>
        <v>3342.9221285277536</v>
      </c>
      <c r="BW165" s="71">
        <f t="shared" si="25"/>
        <v>5353.9108618009068</v>
      </c>
      <c r="BX165" s="71">
        <f t="shared" si="26"/>
        <v>29300.148966152752</v>
      </c>
      <c r="BY165" s="71">
        <f t="shared" si="32"/>
        <v>351601.78759383305</v>
      </c>
      <c r="BZ165" s="49">
        <f>VLOOKUP($C165,[1]PARAMETROS!$A:$I,7,0)</f>
        <v>43101</v>
      </c>
      <c r="CA165" s="74"/>
      <c r="CB165" s="74"/>
    </row>
    <row r="166" spans="1:80" s="75" customFormat="1">
      <c r="A166" s="43" t="s">
        <v>647</v>
      </c>
      <c r="B166" s="43" t="s">
        <v>1</v>
      </c>
      <c r="C166" s="43" t="s">
        <v>67</v>
      </c>
      <c r="D166" s="43" t="s">
        <v>648</v>
      </c>
      <c r="E166" s="44" t="s">
        <v>403</v>
      </c>
      <c r="F166" s="44" t="s">
        <v>63</v>
      </c>
      <c r="G166" s="44">
        <v>1</v>
      </c>
      <c r="H166" s="71">
        <v>520.79999999999995</v>
      </c>
      <c r="I166" s="71">
        <v>520.79999999999995</v>
      </c>
      <c r="J166" s="71"/>
      <c r="K166" s="71"/>
      <c r="L166" s="71"/>
      <c r="M166" s="71"/>
      <c r="N166" s="71"/>
      <c r="O166" s="71"/>
      <c r="P166" s="71">
        <v>17.044363636363634</v>
      </c>
      <c r="Q166" s="71">
        <v>537.8443636363636</v>
      </c>
      <c r="R166" s="71">
        <v>107.56887272727272</v>
      </c>
      <c r="S166" s="71">
        <v>8.0676654545454536</v>
      </c>
      <c r="T166" s="71">
        <v>5.3784436363636363</v>
      </c>
      <c r="U166" s="71">
        <v>1.0756887272727271</v>
      </c>
      <c r="V166" s="71">
        <v>13.44610909090909</v>
      </c>
      <c r="W166" s="71">
        <v>43.027549090909091</v>
      </c>
      <c r="X166" s="71">
        <v>16.135330909090907</v>
      </c>
      <c r="Y166" s="71">
        <v>3.2270661818181816</v>
      </c>
      <c r="Z166" s="71">
        <v>197.92672581818178</v>
      </c>
      <c r="AA166" s="71">
        <v>44.820363636363631</v>
      </c>
      <c r="AB166" s="71">
        <v>59.754508799999996</v>
      </c>
      <c r="AC166" s="71">
        <v>38.483553056581826</v>
      </c>
      <c r="AD166" s="71">
        <v>143.05842549294545</v>
      </c>
      <c r="AE166" s="71">
        <v>130.75200000000001</v>
      </c>
      <c r="AF166" s="71">
        <v>397</v>
      </c>
      <c r="AG166" s="71">
        <v>0</v>
      </c>
      <c r="AH166" s="71">
        <v>0</v>
      </c>
      <c r="AI166" s="71">
        <v>9.84</v>
      </c>
      <c r="AJ166" s="71">
        <v>0</v>
      </c>
      <c r="AK166" s="71">
        <v>4.72</v>
      </c>
      <c r="AL166" s="71">
        <v>0</v>
      </c>
      <c r="AM166" s="71">
        <v>542.31200000000001</v>
      </c>
      <c r="AN166" s="71">
        <v>883.29715131112732</v>
      </c>
      <c r="AO166" s="71">
        <v>2.6990781481481481</v>
      </c>
      <c r="AP166" s="71">
        <v>0.21592625185185185</v>
      </c>
      <c r="AQ166" s="71">
        <v>0.10796312592592593</v>
      </c>
      <c r="AR166" s="71">
        <v>1.8824552727272728</v>
      </c>
      <c r="AS166" s="71">
        <v>0.69274354036363661</v>
      </c>
      <c r="AT166" s="71">
        <v>23.127307636363632</v>
      </c>
      <c r="AU166" s="71">
        <v>0.89640727272727272</v>
      </c>
      <c r="AV166" s="71">
        <v>29.621881248107741</v>
      </c>
      <c r="AW166" s="71">
        <v>7.4700606060606054</v>
      </c>
      <c r="AX166" s="71">
        <v>4.4222758787878789</v>
      </c>
      <c r="AY166" s="71">
        <v>0.11205090909090908</v>
      </c>
      <c r="AZ166" s="71">
        <v>1.7928145454545454</v>
      </c>
      <c r="BA166" s="71">
        <v>0.69720565656565647</v>
      </c>
      <c r="BB166" s="71">
        <v>5.3339419953131317</v>
      </c>
      <c r="BC166" s="71">
        <v>19.82834959127273</v>
      </c>
      <c r="BD166" s="71"/>
      <c r="BE166" s="71">
        <v>0</v>
      </c>
      <c r="BF166" s="71">
        <v>19.82834959127273</v>
      </c>
      <c r="BG166" s="71">
        <v>30.371766666666673</v>
      </c>
      <c r="BH166" s="71">
        <v>3.9640903253863615</v>
      </c>
      <c r="BI166" s="71">
        <v>1.2263022831978319</v>
      </c>
      <c r="BJ166" s="71">
        <v>521.50147163627059</v>
      </c>
      <c r="BK166" s="71"/>
      <c r="BL166" s="71">
        <v>557.0636309115215</v>
      </c>
      <c r="BM166" s="71">
        <v>2027.655376698393</v>
      </c>
      <c r="BN166" s="71">
        <f t="shared" si="27"/>
        <v>168.33053012889113</v>
      </c>
      <c r="BO166" s="71">
        <f t="shared" si="22"/>
        <v>118.95357462441643</v>
      </c>
      <c r="BP166" s="72">
        <f t="shared" si="23"/>
        <v>8.7608069164265068</v>
      </c>
      <c r="BQ166" s="72">
        <f t="shared" si="24"/>
        <v>1.9020172910662811</v>
      </c>
      <c r="BR166" s="73">
        <v>4</v>
      </c>
      <c r="BS166" s="72">
        <f t="shared" si="29"/>
        <v>4.6109510086455305</v>
      </c>
      <c r="BT166" s="72">
        <f t="shared" si="30"/>
        <v>13.25</v>
      </c>
      <c r="BU166" s="72">
        <f t="shared" si="31"/>
        <v>15.273775216138318</v>
      </c>
      <c r="BV166" s="71">
        <f t="shared" si="28"/>
        <v>309.69952439485519</v>
      </c>
      <c r="BW166" s="71">
        <f t="shared" si="25"/>
        <v>596.98362914816278</v>
      </c>
      <c r="BX166" s="71">
        <f t="shared" si="26"/>
        <v>2624.6390058465558</v>
      </c>
      <c r="BY166" s="71">
        <f t="shared" si="32"/>
        <v>31495.66807015867</v>
      </c>
      <c r="BZ166" s="49">
        <f>VLOOKUP($C166,[1]PARAMETROS!$A:$I,7,0)</f>
        <v>43101</v>
      </c>
      <c r="CA166" s="74"/>
      <c r="CB166" s="74"/>
    </row>
    <row r="167" spans="1:80" s="75" customFormat="1">
      <c r="A167" s="43" t="s">
        <v>649</v>
      </c>
      <c r="B167" s="43" t="s">
        <v>0</v>
      </c>
      <c r="C167" s="43" t="s">
        <v>238</v>
      </c>
      <c r="D167" s="43" t="s">
        <v>650</v>
      </c>
      <c r="E167" s="44" t="s">
        <v>403</v>
      </c>
      <c r="F167" s="44" t="s">
        <v>63</v>
      </c>
      <c r="G167" s="44">
        <v>1</v>
      </c>
      <c r="H167" s="71">
        <v>1041.5999999999999</v>
      </c>
      <c r="I167" s="71">
        <v>1041.5999999999999</v>
      </c>
      <c r="J167" s="71"/>
      <c r="K167" s="71"/>
      <c r="L167" s="71"/>
      <c r="M167" s="71"/>
      <c r="N167" s="71"/>
      <c r="O167" s="71"/>
      <c r="P167" s="71">
        <v>34.088727272727269</v>
      </c>
      <c r="Q167" s="71">
        <v>1075.6887272727272</v>
      </c>
      <c r="R167" s="71">
        <v>215.13774545454544</v>
      </c>
      <c r="S167" s="71">
        <v>16.135330909090907</v>
      </c>
      <c r="T167" s="71">
        <v>10.756887272727273</v>
      </c>
      <c r="U167" s="71">
        <v>2.1513774545454543</v>
      </c>
      <c r="V167" s="71">
        <v>26.89221818181818</v>
      </c>
      <c r="W167" s="71">
        <v>86.055098181818181</v>
      </c>
      <c r="X167" s="71">
        <v>32.270661818181814</v>
      </c>
      <c r="Y167" s="71">
        <v>6.4541323636363632</v>
      </c>
      <c r="Z167" s="71">
        <v>395.85345163636356</v>
      </c>
      <c r="AA167" s="71">
        <v>89.640727272727261</v>
      </c>
      <c r="AB167" s="71">
        <v>119.50901759999999</v>
      </c>
      <c r="AC167" s="71">
        <v>76.967106113163652</v>
      </c>
      <c r="AD167" s="71">
        <v>286.11685098589089</v>
      </c>
      <c r="AE167" s="71">
        <v>99.504000000000005</v>
      </c>
      <c r="AF167" s="71">
        <v>397</v>
      </c>
      <c r="AG167" s="71">
        <v>0</v>
      </c>
      <c r="AH167" s="71">
        <v>33.44</v>
      </c>
      <c r="AI167" s="71">
        <v>0</v>
      </c>
      <c r="AJ167" s="71">
        <v>0</v>
      </c>
      <c r="AK167" s="71">
        <v>4.72</v>
      </c>
      <c r="AL167" s="71">
        <v>0</v>
      </c>
      <c r="AM167" s="71">
        <v>534.66399999999999</v>
      </c>
      <c r="AN167" s="71">
        <v>1216.6343026222544</v>
      </c>
      <c r="AO167" s="71">
        <v>5.3981562962962961</v>
      </c>
      <c r="AP167" s="71">
        <v>0.43185250370370371</v>
      </c>
      <c r="AQ167" s="71">
        <v>0.21592625185185185</v>
      </c>
      <c r="AR167" s="71">
        <v>3.7649105454545455</v>
      </c>
      <c r="AS167" s="71">
        <v>1.3854870807272732</v>
      </c>
      <c r="AT167" s="71">
        <v>46.254615272727264</v>
      </c>
      <c r="AU167" s="71">
        <v>1.7928145454545454</v>
      </c>
      <c r="AV167" s="71">
        <v>59.243762496215481</v>
      </c>
      <c r="AW167" s="71">
        <v>14.940121212121211</v>
      </c>
      <c r="AX167" s="71">
        <v>8.8445517575757577</v>
      </c>
      <c r="AY167" s="71">
        <v>0.22410181818181815</v>
      </c>
      <c r="AZ167" s="71">
        <v>3.5856290909090909</v>
      </c>
      <c r="BA167" s="71">
        <v>1.3944113131313129</v>
      </c>
      <c r="BB167" s="71">
        <v>10.667883990626263</v>
      </c>
      <c r="BC167" s="71">
        <v>39.656699182545459</v>
      </c>
      <c r="BD167" s="71"/>
      <c r="BE167" s="71">
        <v>0</v>
      </c>
      <c r="BF167" s="71">
        <v>39.656699182545459</v>
      </c>
      <c r="BG167" s="71">
        <v>55.485199999999999</v>
      </c>
      <c r="BH167" s="71">
        <v>7.928180650772723</v>
      </c>
      <c r="BI167" s="71">
        <v>2.4526045663956633</v>
      </c>
      <c r="BJ167" s="71">
        <v>1043.0029432725412</v>
      </c>
      <c r="BK167" s="71"/>
      <c r="BL167" s="71">
        <v>1108.8689284897096</v>
      </c>
      <c r="BM167" s="71">
        <v>3500.0924200634522</v>
      </c>
      <c r="BN167" s="71">
        <f t="shared" si="27"/>
        <v>168.33053012889113</v>
      </c>
      <c r="BO167" s="71">
        <f t="shared" si="22"/>
        <v>118.95357462441643</v>
      </c>
      <c r="BP167" s="72">
        <f t="shared" si="23"/>
        <v>8.6609686609686669</v>
      </c>
      <c r="BQ167" s="72">
        <f t="shared" si="24"/>
        <v>1.8803418803418819</v>
      </c>
      <c r="BR167" s="73">
        <v>3</v>
      </c>
      <c r="BS167" s="72">
        <f t="shared" si="29"/>
        <v>3.4188034188034218</v>
      </c>
      <c r="BT167" s="72">
        <f t="shared" si="30"/>
        <v>12.25</v>
      </c>
      <c r="BU167" s="72">
        <f t="shared" si="31"/>
        <v>13.960113960113972</v>
      </c>
      <c r="BV167" s="71">
        <f t="shared" si="28"/>
        <v>488.61689055016899</v>
      </c>
      <c r="BW167" s="71">
        <f t="shared" si="25"/>
        <v>775.90099530347663</v>
      </c>
      <c r="BX167" s="71">
        <f t="shared" si="26"/>
        <v>4275.9934153669292</v>
      </c>
      <c r="BY167" s="71">
        <f t="shared" si="32"/>
        <v>51311.92098440315</v>
      </c>
      <c r="BZ167" s="49">
        <f>VLOOKUP($C167,[1]PARAMETROS!$A:$I,7,0)</f>
        <v>43101</v>
      </c>
      <c r="CA167" s="74"/>
      <c r="CB167" s="74"/>
    </row>
    <row r="168" spans="1:80" s="75" customFormat="1">
      <c r="A168" s="43" t="s">
        <v>651</v>
      </c>
      <c r="B168" s="43" t="s">
        <v>2</v>
      </c>
      <c r="C168" s="43" t="s">
        <v>271</v>
      </c>
      <c r="D168" s="43" t="s">
        <v>652</v>
      </c>
      <c r="E168" s="44" t="s">
        <v>403</v>
      </c>
      <c r="F168" s="44" t="s">
        <v>63</v>
      </c>
      <c r="G168" s="44">
        <v>1</v>
      </c>
      <c r="H168" s="71">
        <v>260.39999999999998</v>
      </c>
      <c r="I168" s="71">
        <v>260.39999999999998</v>
      </c>
      <c r="J168" s="71"/>
      <c r="K168" s="71"/>
      <c r="L168" s="71"/>
      <c r="M168" s="71"/>
      <c r="N168" s="71"/>
      <c r="O168" s="71"/>
      <c r="P168" s="71">
        <v>8.5221818181818172</v>
      </c>
      <c r="Q168" s="71">
        <v>268.9221818181818</v>
      </c>
      <c r="R168" s="71">
        <v>53.78443636363636</v>
      </c>
      <c r="S168" s="71">
        <v>4.0338327272727268</v>
      </c>
      <c r="T168" s="71">
        <v>2.6892218181818182</v>
      </c>
      <c r="U168" s="71">
        <v>0.53784436363636356</v>
      </c>
      <c r="V168" s="71">
        <v>6.723054545454545</v>
      </c>
      <c r="W168" s="71">
        <v>21.513774545454545</v>
      </c>
      <c r="X168" s="71">
        <v>8.0676654545454536</v>
      </c>
      <c r="Y168" s="71">
        <v>1.6135330909090908</v>
      </c>
      <c r="Z168" s="71">
        <v>98.96336290909089</v>
      </c>
      <c r="AA168" s="71">
        <v>22.410181818181815</v>
      </c>
      <c r="AB168" s="71">
        <v>29.877254399999998</v>
      </c>
      <c r="AC168" s="71">
        <v>19.241776528290913</v>
      </c>
      <c r="AD168" s="71">
        <v>71.529212746472723</v>
      </c>
      <c r="AE168" s="71">
        <v>146.376</v>
      </c>
      <c r="AF168" s="71">
        <v>397</v>
      </c>
      <c r="AG168" s="71">
        <v>0</v>
      </c>
      <c r="AH168" s="71">
        <v>0</v>
      </c>
      <c r="AI168" s="71">
        <v>0</v>
      </c>
      <c r="AJ168" s="71">
        <v>0</v>
      </c>
      <c r="AK168" s="71">
        <v>4.72</v>
      </c>
      <c r="AL168" s="71">
        <v>0</v>
      </c>
      <c r="AM168" s="71">
        <v>548.096</v>
      </c>
      <c r="AN168" s="71">
        <v>718.58857565556355</v>
      </c>
      <c r="AO168" s="71">
        <v>1.349539074074074</v>
      </c>
      <c r="AP168" s="71">
        <v>0.10796312592592593</v>
      </c>
      <c r="AQ168" s="71">
        <v>5.3981562962962963E-2</v>
      </c>
      <c r="AR168" s="71">
        <v>0.94122763636363638</v>
      </c>
      <c r="AS168" s="71">
        <v>0.34637177018181831</v>
      </c>
      <c r="AT168" s="71">
        <v>11.563653818181816</v>
      </c>
      <c r="AU168" s="71">
        <v>0.44820363636363636</v>
      </c>
      <c r="AV168" s="71">
        <v>14.81094062405387</v>
      </c>
      <c r="AW168" s="71">
        <v>3.7350303030303027</v>
      </c>
      <c r="AX168" s="71">
        <v>2.2111379393939394</v>
      </c>
      <c r="AY168" s="71">
        <v>5.6025454545454538E-2</v>
      </c>
      <c r="AZ168" s="71">
        <v>0.89640727272727272</v>
      </c>
      <c r="BA168" s="71">
        <v>0.34860282828282824</v>
      </c>
      <c r="BB168" s="71">
        <v>2.6669709976565659</v>
      </c>
      <c r="BC168" s="71">
        <v>9.9141747956363648</v>
      </c>
      <c r="BD168" s="71"/>
      <c r="BE168" s="71">
        <v>0</v>
      </c>
      <c r="BF168" s="71">
        <v>9.9141747956363648</v>
      </c>
      <c r="BG168" s="71">
        <v>30.371766666666673</v>
      </c>
      <c r="BH168" s="71">
        <v>1.9820451626931808</v>
      </c>
      <c r="BI168" s="71">
        <v>0.61315114159891593</v>
      </c>
      <c r="BJ168" s="71">
        <v>260.75073581813524</v>
      </c>
      <c r="BK168" s="71"/>
      <c r="BL168" s="71">
        <v>293.71769878909402</v>
      </c>
      <c r="BM168" s="71">
        <v>1305.9535716825296</v>
      </c>
      <c r="BN168" s="71">
        <f t="shared" si="27"/>
        <v>168.33053012889113</v>
      </c>
      <c r="BO168" s="71">
        <f t="shared" si="22"/>
        <v>118.95357462441643</v>
      </c>
      <c r="BP168" s="72">
        <f t="shared" si="23"/>
        <v>8.8629737609329435</v>
      </c>
      <c r="BQ168" s="72">
        <f t="shared" si="24"/>
        <v>1.9241982507288626</v>
      </c>
      <c r="BR168" s="73">
        <v>5</v>
      </c>
      <c r="BS168" s="72">
        <f t="shared" si="29"/>
        <v>5.8309037900874632</v>
      </c>
      <c r="BT168" s="72">
        <f t="shared" si="30"/>
        <v>14.25</v>
      </c>
      <c r="BU168" s="72">
        <f t="shared" si="31"/>
        <v>16.618075801749271</v>
      </c>
      <c r="BV168" s="71">
        <f t="shared" si="28"/>
        <v>217.02435447785476</v>
      </c>
      <c r="BW168" s="71">
        <f t="shared" si="25"/>
        <v>504.30845923116237</v>
      </c>
      <c r="BX168" s="71">
        <f t="shared" si="26"/>
        <v>1810.2620309136919</v>
      </c>
      <c r="BY168" s="71">
        <f t="shared" si="32"/>
        <v>21723.144370964303</v>
      </c>
      <c r="BZ168" s="49">
        <f>VLOOKUP($C168,[1]PARAMETROS!$A:$I,7,0)</f>
        <v>43101</v>
      </c>
      <c r="CA168" s="74"/>
      <c r="CB168" s="74"/>
    </row>
    <row r="169" spans="1:80" s="75" customFormat="1">
      <c r="A169" s="43" t="s">
        <v>390</v>
      </c>
      <c r="B169" s="43" t="s">
        <v>0</v>
      </c>
      <c r="C169" s="43" t="s">
        <v>390</v>
      </c>
      <c r="D169" s="43" t="s">
        <v>653</v>
      </c>
      <c r="E169" s="44" t="s">
        <v>403</v>
      </c>
      <c r="F169" s="44" t="s">
        <v>63</v>
      </c>
      <c r="G169" s="44">
        <v>1</v>
      </c>
      <c r="H169" s="71">
        <v>1076.08</v>
      </c>
      <c r="I169" s="71">
        <v>1076.08</v>
      </c>
      <c r="J169" s="71"/>
      <c r="K169" s="71"/>
      <c r="L169" s="71"/>
      <c r="M169" s="71"/>
      <c r="N169" s="71"/>
      <c r="O169" s="71"/>
      <c r="P169" s="71">
        <v>35.217163636363637</v>
      </c>
      <c r="Q169" s="71">
        <v>1111.2971636363636</v>
      </c>
      <c r="R169" s="71">
        <v>222.25943272727272</v>
      </c>
      <c r="S169" s="71">
        <v>16.669457454545455</v>
      </c>
      <c r="T169" s="71">
        <v>11.112971636363637</v>
      </c>
      <c r="U169" s="71">
        <v>2.2225943272727271</v>
      </c>
      <c r="V169" s="71">
        <v>27.782429090909091</v>
      </c>
      <c r="W169" s="71">
        <v>88.903773090909098</v>
      </c>
      <c r="X169" s="71">
        <v>33.33891490909091</v>
      </c>
      <c r="Y169" s="71">
        <v>6.6677829818181822</v>
      </c>
      <c r="Z169" s="71">
        <v>408.95735621818187</v>
      </c>
      <c r="AA169" s="71">
        <v>92.608096969696959</v>
      </c>
      <c r="AB169" s="71">
        <v>123.46511488</v>
      </c>
      <c r="AC169" s="71">
        <v>79.514941960688503</v>
      </c>
      <c r="AD169" s="71">
        <v>295.58815381038551</v>
      </c>
      <c r="AE169" s="71">
        <v>97.435200000000009</v>
      </c>
      <c r="AF169" s="71">
        <v>397</v>
      </c>
      <c r="AG169" s="71">
        <v>0</v>
      </c>
      <c r="AH169" s="71">
        <v>0</v>
      </c>
      <c r="AI169" s="71">
        <v>0</v>
      </c>
      <c r="AJ169" s="71">
        <v>0</v>
      </c>
      <c r="AK169" s="71">
        <v>4.72</v>
      </c>
      <c r="AL169" s="71">
        <v>0</v>
      </c>
      <c r="AM169" s="71">
        <v>499.15520000000004</v>
      </c>
      <c r="AN169" s="71">
        <v>1203.7007100285673</v>
      </c>
      <c r="AO169" s="71">
        <v>5.5768510246913587</v>
      </c>
      <c r="AP169" s="71">
        <v>0.44614808197530864</v>
      </c>
      <c r="AQ169" s="71">
        <v>0.22307404098765432</v>
      </c>
      <c r="AR169" s="71">
        <v>3.8895400727272733</v>
      </c>
      <c r="AS169" s="71">
        <v>1.4313507467636368</v>
      </c>
      <c r="AT169" s="71">
        <v>47.785778036363631</v>
      </c>
      <c r="AU169" s="71">
        <v>1.8521619393939395</v>
      </c>
      <c r="AV169" s="71">
        <v>61.204903942902803</v>
      </c>
      <c r="AW169" s="71">
        <v>15.434682828282828</v>
      </c>
      <c r="AX169" s="71">
        <v>9.1373322343434342</v>
      </c>
      <c r="AY169" s="71">
        <v>0.23152024242424241</v>
      </c>
      <c r="AZ169" s="71">
        <v>3.7043238787878789</v>
      </c>
      <c r="BA169" s="71">
        <v>1.4405703973063972</v>
      </c>
      <c r="BB169" s="71">
        <v>11.021022085861281</v>
      </c>
      <c r="BC169" s="71">
        <v>40.969451667006062</v>
      </c>
      <c r="BD169" s="71"/>
      <c r="BE169" s="71">
        <v>0</v>
      </c>
      <c r="BF169" s="71">
        <v>40.969451667006062</v>
      </c>
      <c r="BG169" s="71">
        <v>55.485199999999999</v>
      </c>
      <c r="BH169" s="71">
        <v>7.928180650772723</v>
      </c>
      <c r="BI169" s="71">
        <v>2.4526045663956633</v>
      </c>
      <c r="BJ169" s="71">
        <v>1043.0029432725412</v>
      </c>
      <c r="BK169" s="71"/>
      <c r="BL169" s="71">
        <v>1108.8689284897096</v>
      </c>
      <c r="BM169" s="71">
        <v>3526.0411577645491</v>
      </c>
      <c r="BN169" s="71">
        <f t="shared" si="27"/>
        <v>168.33053012889113</v>
      </c>
      <c r="BO169" s="71">
        <f t="shared" si="22"/>
        <v>118.95357462441643</v>
      </c>
      <c r="BP169" s="72">
        <f t="shared" si="23"/>
        <v>8.6609686609686669</v>
      </c>
      <c r="BQ169" s="72">
        <f t="shared" si="24"/>
        <v>1.8803418803418819</v>
      </c>
      <c r="BR169" s="73">
        <v>3</v>
      </c>
      <c r="BS169" s="72">
        <f t="shared" si="29"/>
        <v>3.4188034188034218</v>
      </c>
      <c r="BT169" s="72">
        <f t="shared" si="30"/>
        <v>12.25</v>
      </c>
      <c r="BU169" s="72">
        <f t="shared" si="31"/>
        <v>13.960113960113972</v>
      </c>
      <c r="BV169" s="71">
        <f t="shared" si="28"/>
        <v>492.23936390445311</v>
      </c>
      <c r="BW169" s="71">
        <f t="shared" si="25"/>
        <v>779.52346865776065</v>
      </c>
      <c r="BX169" s="71">
        <f t="shared" si="26"/>
        <v>4305.5646264223096</v>
      </c>
      <c r="BY169" s="71">
        <f t="shared" si="32"/>
        <v>51666.775517067712</v>
      </c>
      <c r="BZ169" s="49">
        <f>VLOOKUP($C169,[1]PARAMETROS!$A:$I,7,0)</f>
        <v>43101</v>
      </c>
      <c r="CA169" s="74"/>
      <c r="CB169" s="74"/>
    </row>
    <row r="170" spans="1:80" s="75" customFormat="1">
      <c r="A170" s="43" t="s">
        <v>395</v>
      </c>
      <c r="B170" s="43" t="s">
        <v>0</v>
      </c>
      <c r="C170" s="43" t="s">
        <v>396</v>
      </c>
      <c r="D170" s="43" t="s">
        <v>654</v>
      </c>
      <c r="E170" s="44" t="s">
        <v>403</v>
      </c>
      <c r="F170" s="44" t="s">
        <v>63</v>
      </c>
      <c r="G170" s="44">
        <v>1</v>
      </c>
      <c r="H170" s="71">
        <v>1041.5999999999999</v>
      </c>
      <c r="I170" s="71">
        <v>1041.5999999999999</v>
      </c>
      <c r="J170" s="71"/>
      <c r="K170" s="71"/>
      <c r="L170" s="71"/>
      <c r="M170" s="71"/>
      <c r="N170" s="71"/>
      <c r="O170" s="71"/>
      <c r="P170" s="71">
        <v>34.088727272727269</v>
      </c>
      <c r="Q170" s="71">
        <v>1075.6887272727272</v>
      </c>
      <c r="R170" s="71">
        <v>215.13774545454544</v>
      </c>
      <c r="S170" s="71">
        <v>16.135330909090907</v>
      </c>
      <c r="T170" s="71">
        <v>10.756887272727273</v>
      </c>
      <c r="U170" s="71">
        <v>2.1513774545454543</v>
      </c>
      <c r="V170" s="71">
        <v>26.89221818181818</v>
      </c>
      <c r="W170" s="71">
        <v>86.055098181818181</v>
      </c>
      <c r="X170" s="71">
        <v>32.270661818181814</v>
      </c>
      <c r="Y170" s="71">
        <v>6.4541323636363632</v>
      </c>
      <c r="Z170" s="71">
        <v>395.85345163636356</v>
      </c>
      <c r="AA170" s="71">
        <v>89.640727272727261</v>
      </c>
      <c r="AB170" s="71">
        <v>119.50901759999999</v>
      </c>
      <c r="AC170" s="71">
        <v>76.967106113163652</v>
      </c>
      <c r="AD170" s="71">
        <v>286.11685098589089</v>
      </c>
      <c r="AE170" s="71">
        <v>99.504000000000005</v>
      </c>
      <c r="AF170" s="71">
        <v>397</v>
      </c>
      <c r="AG170" s="71">
        <v>0</v>
      </c>
      <c r="AH170" s="71">
        <v>32.619999999999997</v>
      </c>
      <c r="AI170" s="71">
        <v>0</v>
      </c>
      <c r="AJ170" s="71">
        <v>0</v>
      </c>
      <c r="AK170" s="71">
        <v>4.72</v>
      </c>
      <c r="AL170" s="71">
        <v>0</v>
      </c>
      <c r="AM170" s="71">
        <v>533.84400000000005</v>
      </c>
      <c r="AN170" s="71">
        <v>1215.8143026222544</v>
      </c>
      <c r="AO170" s="71">
        <v>5.3981562962962961</v>
      </c>
      <c r="AP170" s="71">
        <v>0.43185250370370371</v>
      </c>
      <c r="AQ170" s="71">
        <v>0.21592625185185185</v>
      </c>
      <c r="AR170" s="71">
        <v>3.7649105454545455</v>
      </c>
      <c r="AS170" s="71">
        <v>1.3854870807272732</v>
      </c>
      <c r="AT170" s="71">
        <v>46.254615272727264</v>
      </c>
      <c r="AU170" s="71">
        <v>1.7928145454545454</v>
      </c>
      <c r="AV170" s="71">
        <v>59.243762496215481</v>
      </c>
      <c r="AW170" s="71">
        <v>14.940121212121211</v>
      </c>
      <c r="AX170" s="71">
        <v>8.8445517575757577</v>
      </c>
      <c r="AY170" s="71">
        <v>0.22410181818181815</v>
      </c>
      <c r="AZ170" s="71">
        <v>3.5856290909090909</v>
      </c>
      <c r="BA170" s="71">
        <v>1.3944113131313129</v>
      </c>
      <c r="BB170" s="71">
        <v>10.667883990626263</v>
      </c>
      <c r="BC170" s="71">
        <v>39.656699182545459</v>
      </c>
      <c r="BD170" s="71"/>
      <c r="BE170" s="71">
        <v>0</v>
      </c>
      <c r="BF170" s="71">
        <v>39.656699182545459</v>
      </c>
      <c r="BG170" s="71">
        <v>55.485199999999999</v>
      </c>
      <c r="BH170" s="71">
        <v>7.928180650772723</v>
      </c>
      <c r="BI170" s="71">
        <v>2.4526045663956633</v>
      </c>
      <c r="BJ170" s="71">
        <v>1043.0029432725412</v>
      </c>
      <c r="BK170" s="71"/>
      <c r="BL170" s="71">
        <v>1108.8689284897096</v>
      </c>
      <c r="BM170" s="71">
        <v>3499.272420063452</v>
      </c>
      <c r="BN170" s="71">
        <f t="shared" si="27"/>
        <v>168.33053012889113</v>
      </c>
      <c r="BO170" s="71">
        <f t="shared" si="22"/>
        <v>118.95357462441643</v>
      </c>
      <c r="BP170" s="72">
        <f t="shared" si="23"/>
        <v>8.6609686609686669</v>
      </c>
      <c r="BQ170" s="72">
        <f t="shared" si="24"/>
        <v>1.8803418803418819</v>
      </c>
      <c r="BR170" s="73">
        <v>3</v>
      </c>
      <c r="BS170" s="72">
        <f t="shared" si="29"/>
        <v>3.4188034188034218</v>
      </c>
      <c r="BT170" s="72">
        <f t="shared" si="30"/>
        <v>12.25</v>
      </c>
      <c r="BU170" s="72">
        <f t="shared" si="31"/>
        <v>13.960113960113972</v>
      </c>
      <c r="BV170" s="71">
        <f t="shared" si="28"/>
        <v>488.502417615696</v>
      </c>
      <c r="BW170" s="71">
        <f t="shared" si="25"/>
        <v>775.78652236900359</v>
      </c>
      <c r="BX170" s="71">
        <f t="shared" si="26"/>
        <v>4275.0589424324553</v>
      </c>
      <c r="BY170" s="71">
        <f t="shared" si="32"/>
        <v>51300.707309189464</v>
      </c>
      <c r="BZ170" s="49">
        <f>VLOOKUP($C170,[1]PARAMETROS!$A:$I,7,0)</f>
        <v>43101</v>
      </c>
      <c r="CA170" s="74"/>
      <c r="CB170" s="74"/>
    </row>
    <row r="171" spans="1:80">
      <c r="A171" s="54" t="s">
        <v>7</v>
      </c>
      <c r="B171" s="56"/>
      <c r="C171" s="56"/>
      <c r="D171" s="56"/>
      <c r="E171" s="56"/>
      <c r="F171" s="56"/>
      <c r="G171" s="78">
        <f t="shared" ref="G171:BO171" si="33">SUBTOTAL(9,G6:G170)</f>
        <v>285</v>
      </c>
      <c r="H171" s="56">
        <f t="shared" si="33"/>
        <v>103109.00000000004</v>
      </c>
      <c r="I171" s="56">
        <f t="shared" si="33"/>
        <v>228329.0399999996</v>
      </c>
      <c r="J171" s="56">
        <f t="shared" si="33"/>
        <v>0</v>
      </c>
      <c r="K171" s="56">
        <f t="shared" si="33"/>
        <v>0</v>
      </c>
      <c r="L171" s="56">
        <f t="shared" si="33"/>
        <v>0</v>
      </c>
      <c r="M171" s="56">
        <f t="shared" si="33"/>
        <v>0</v>
      </c>
      <c r="N171" s="56">
        <f t="shared" si="33"/>
        <v>0</v>
      </c>
      <c r="O171" s="56">
        <f t="shared" si="33"/>
        <v>0</v>
      </c>
      <c r="P171" s="56">
        <f t="shared" si="33"/>
        <v>7196.8810254545297</v>
      </c>
      <c r="Q171" s="56">
        <f t="shared" si="33"/>
        <v>235525.92102545427</v>
      </c>
      <c r="R171" s="56">
        <f t="shared" si="33"/>
        <v>47105.184205090918</v>
      </c>
      <c r="S171" s="56">
        <f t="shared" si="33"/>
        <v>3532.8888153818107</v>
      </c>
      <c r="T171" s="56">
        <f t="shared" si="33"/>
        <v>2355.2592102545432</v>
      </c>
      <c r="U171" s="56">
        <f t="shared" si="33"/>
        <v>471.05184205090853</v>
      </c>
      <c r="V171" s="56">
        <f t="shared" si="33"/>
        <v>5888.1480256363648</v>
      </c>
      <c r="W171" s="56">
        <f t="shared" si="33"/>
        <v>18842.073682036345</v>
      </c>
      <c r="X171" s="56">
        <f t="shared" si="33"/>
        <v>7065.7776307636213</v>
      </c>
      <c r="Y171" s="56">
        <f t="shared" si="33"/>
        <v>1413.1555261527271</v>
      </c>
      <c r="Z171" s="56">
        <f t="shared" si="33"/>
        <v>86673.538937367237</v>
      </c>
      <c r="AA171" s="56">
        <f t="shared" si="33"/>
        <v>19627.160085454554</v>
      </c>
      <c r="AB171" s="56">
        <f t="shared" si="33"/>
        <v>26166.929825927979</v>
      </c>
      <c r="AC171" s="56">
        <f t="shared" si="33"/>
        <v>16852.225087388804</v>
      </c>
      <c r="AD171" s="56">
        <f t="shared" si="33"/>
        <v>62646.314998771326</v>
      </c>
      <c r="AE171" s="56">
        <f t="shared" si="33"/>
        <v>41932.257599999997</v>
      </c>
      <c r="AF171" s="56">
        <f t="shared" si="33"/>
        <v>104330.20000000001</v>
      </c>
      <c r="AG171" s="56">
        <f t="shared" si="33"/>
        <v>5296.8</v>
      </c>
      <c r="AH171" s="56">
        <f t="shared" si="33"/>
        <v>7983.269999999995</v>
      </c>
      <c r="AI171" s="56">
        <f t="shared" si="33"/>
        <v>318.47999999999996</v>
      </c>
      <c r="AJ171" s="56">
        <f t="shared" si="33"/>
        <v>0</v>
      </c>
      <c r="AK171" s="56">
        <f t="shared" si="33"/>
        <v>1345.2000000000041</v>
      </c>
      <c r="AL171" s="56">
        <f t="shared" si="33"/>
        <v>845.77</v>
      </c>
      <c r="AM171" s="56">
        <f t="shared" si="33"/>
        <v>162051.97759999995</v>
      </c>
      <c r="AN171" s="56">
        <f t="shared" si="33"/>
        <v>311371.83153613866</v>
      </c>
      <c r="AO171" s="56">
        <f t="shared" si="33"/>
        <v>1181.945763016435</v>
      </c>
      <c r="AP171" s="56">
        <f t="shared" si="33"/>
        <v>94.555661041314806</v>
      </c>
      <c r="AQ171" s="56">
        <f t="shared" si="33"/>
        <v>47.277830520657403</v>
      </c>
      <c r="AR171" s="56">
        <f t="shared" si="33"/>
        <v>824.34072358909259</v>
      </c>
      <c r="AS171" s="56">
        <f t="shared" si="33"/>
        <v>303.35738628078548</v>
      </c>
      <c r="AT171" s="56">
        <f t="shared" si="33"/>
        <v>10127.614604094522</v>
      </c>
      <c r="AU171" s="56">
        <f t="shared" si="33"/>
        <v>392.54320170909119</v>
      </c>
      <c r="AV171" s="56">
        <f t="shared" si="33"/>
        <v>12971.635170251931</v>
      </c>
      <c r="AW171" s="56">
        <f t="shared" si="33"/>
        <v>3271.1933475757546</v>
      </c>
      <c r="AX171" s="56">
        <f t="shared" si="33"/>
        <v>1936.5464617648456</v>
      </c>
      <c r="AY171" s="56">
        <f t="shared" si="33"/>
        <v>49.067900213636392</v>
      </c>
      <c r="AZ171" s="56">
        <f t="shared" si="33"/>
        <v>785.08640341818239</v>
      </c>
      <c r="BA171" s="56">
        <f t="shared" si="33"/>
        <v>305.3113791070698</v>
      </c>
      <c r="BB171" s="56">
        <f t="shared" si="33"/>
        <v>2335.771621085255</v>
      </c>
      <c r="BC171" s="56">
        <f t="shared" si="33"/>
        <v>8682.9771131647594</v>
      </c>
      <c r="BD171" s="56">
        <f t="shared" si="33"/>
        <v>0</v>
      </c>
      <c r="BE171" s="56">
        <f t="shared" si="33"/>
        <v>0</v>
      </c>
      <c r="BF171" s="56">
        <f t="shared" si="33"/>
        <v>8682.9771131647594</v>
      </c>
      <c r="BG171" s="56">
        <f t="shared" si="33"/>
        <v>13082.323872222243</v>
      </c>
      <c r="BH171" s="56">
        <f t="shared" si="33"/>
        <v>1640.0522791666651</v>
      </c>
      <c r="BI171" s="56">
        <f t="shared" si="33"/>
        <v>535.89553249999881</v>
      </c>
      <c r="BJ171" s="56">
        <f t="shared" si="33"/>
        <v>215759.38158333325</v>
      </c>
      <c r="BK171" s="56">
        <f t="shared" si="33"/>
        <v>0</v>
      </c>
      <c r="BL171" s="56">
        <f t="shared" si="33"/>
        <v>231017.65326722225</v>
      </c>
      <c r="BM171" s="56">
        <f t="shared" si="33"/>
        <v>799570.01811223291</v>
      </c>
      <c r="BN171" s="56">
        <f t="shared" si="33"/>
        <v>47974.201086734196</v>
      </c>
      <c r="BO171" s="56">
        <f t="shared" si="33"/>
        <v>33901.768767958558</v>
      </c>
      <c r="BP171" s="56"/>
      <c r="BQ171" s="56"/>
      <c r="BR171" s="56"/>
      <c r="BS171" s="56"/>
      <c r="BT171" s="56"/>
      <c r="BU171" s="56"/>
      <c r="BV171" s="56">
        <f>SUBTOTAL(9,BV6:BV170)</f>
        <v>120695.33229938734</v>
      </c>
      <c r="BW171" s="56">
        <f>SUBTOTAL(9,BW6:BW170)</f>
        <v>202571.30215407984</v>
      </c>
      <c r="BX171" s="56">
        <f>SUBTOTAL(9,BX6:BX170)</f>
        <v>1002141.3202663111</v>
      </c>
      <c r="BY171" s="56">
        <f>SUBTOTAL(9,BY6:BY170)</f>
        <v>12025695.843195751</v>
      </c>
      <c r="BZ171" s="56"/>
      <c r="CA171" s="56"/>
      <c r="CB171" s="56"/>
    </row>
    <row r="172" spans="1:80">
      <c r="BI172" s="58"/>
      <c r="BL172" s="58"/>
      <c r="BM172" s="58">
        <f>BM171*12</f>
        <v>9594840.2173467949</v>
      </c>
      <c r="BN172" s="58"/>
      <c r="BO172" s="58"/>
      <c r="BP172" s="58"/>
      <c r="BQ172" s="58"/>
      <c r="BR172" s="58"/>
      <c r="BS172" s="58"/>
      <c r="BT172" s="58"/>
      <c r="BU172" s="58"/>
      <c r="BV172" s="58"/>
      <c r="BW172" s="58"/>
      <c r="BX172" s="58"/>
      <c r="BY172" s="58"/>
    </row>
    <row r="173" spans="1:80" ht="15">
      <c r="BV173" s="58">
        <f>BV171*12</f>
        <v>1448343.9875926482</v>
      </c>
      <c r="BW173" s="79"/>
      <c r="BX173" s="79"/>
      <c r="BY173" s="79"/>
    </row>
    <row r="174" spans="1:80" ht="15">
      <c r="BW174" s="79"/>
      <c r="BX174" s="79"/>
      <c r="BY174" s="79"/>
    </row>
    <row r="175" spans="1:80">
      <c r="A175" s="80"/>
      <c r="B175" s="10" t="s">
        <v>404</v>
      </c>
    </row>
  </sheetData>
  <autoFilter ref="A4:CB170"/>
  <mergeCells count="19">
    <mergeCell ref="H2:Q3"/>
    <mergeCell ref="R2:AN2"/>
    <mergeCell ref="AO2:AV3"/>
    <mergeCell ref="AW2:BF2"/>
    <mergeCell ref="BG2:BL3"/>
    <mergeCell ref="CD2:CD4"/>
    <mergeCell ref="R3:Z3"/>
    <mergeCell ref="AA3:AD3"/>
    <mergeCell ref="AE3:AM3"/>
    <mergeCell ref="AN3:AN4"/>
    <mergeCell ref="AW3:BC3"/>
    <mergeCell ref="BD3:BE3"/>
    <mergeCell ref="BN2:BW3"/>
    <mergeCell ref="BX2:BX4"/>
    <mergeCell ref="BY2:BY4"/>
    <mergeCell ref="BZ2:BZ4"/>
    <mergeCell ref="CA2:CA4"/>
    <mergeCell ref="CB2:CB4"/>
    <mergeCell ref="BM2:BM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197"/>
  <sheetViews>
    <sheetView showGridLines="0" zoomScaleNormal="100" workbookViewId="0">
      <pane xSplit="2" ySplit="5" topLeftCell="BQ185" activePane="bottomRight" state="frozen"/>
      <selection activeCell="BR192" sqref="BR192"/>
      <selection pane="topRight" activeCell="BR192" sqref="BR192"/>
      <selection pane="bottomLeft" activeCell="BR192" sqref="BR192"/>
      <selection pane="bottomRight" activeCell="BR192" sqref="BR192"/>
    </sheetView>
  </sheetViews>
  <sheetFormatPr defaultColWidth="9.140625" defaultRowHeight="12.75"/>
  <cols>
    <col min="1" max="1" width="25.140625" style="10" customWidth="1"/>
    <col min="2" max="2" width="45.140625" style="10" customWidth="1"/>
    <col min="3" max="4" width="30.285156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4.7109375" style="10" customWidth="1"/>
    <col min="9" max="77" width="16.5703125" style="10" customWidth="1"/>
    <col min="78" max="78" width="13" style="10" customWidth="1"/>
    <col min="79" max="79" width="22.5703125" style="10" customWidth="1"/>
    <col min="80" max="80" width="20.5703125" style="10" customWidth="1"/>
    <col min="81" max="16384" width="9.140625" style="10"/>
  </cols>
  <sheetData>
    <row r="1" spans="1:80" ht="35.25" customHeight="1">
      <c r="A1" s="8" t="s">
        <v>45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</row>
    <row r="2" spans="1:80" ht="35.25" customHeight="1">
      <c r="A2" s="11"/>
      <c r="B2" s="11"/>
      <c r="C2" s="11"/>
      <c r="D2" s="11"/>
      <c r="E2" s="11"/>
      <c r="F2" s="11"/>
      <c r="G2" s="11"/>
      <c r="H2" s="142" t="str">
        <f>'[2]BASE DE DADOS'!A10</f>
        <v>MÓDULO 1 - COMPOSIÇÃO DA REMUNERAÇÃO</v>
      </c>
      <c r="I2" s="143"/>
      <c r="J2" s="143"/>
      <c r="K2" s="143"/>
      <c r="L2" s="143"/>
      <c r="M2" s="143"/>
      <c r="N2" s="143"/>
      <c r="O2" s="143"/>
      <c r="P2" s="143"/>
      <c r="Q2" s="144"/>
      <c r="R2" s="152" t="str">
        <f>'[2]BASE DE DADOS'!A23</f>
        <v>MÓDULO 2 – ENCARGOS E BENEFÍCIOS MENSAIS E DIÁRIOS</v>
      </c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49" t="str">
        <f>'[2]BASE DE DADOS'!A60</f>
        <v>MÓDULO 3 – PROVISÃO PARA RESCISÃO</v>
      </c>
      <c r="AP2" s="149"/>
      <c r="AQ2" s="149"/>
      <c r="AR2" s="149"/>
      <c r="AS2" s="149"/>
      <c r="AT2" s="149"/>
      <c r="AU2" s="149"/>
      <c r="AV2" s="149"/>
      <c r="AW2" s="153" t="str">
        <f>'[2]BASE DE DADOS'!A72</f>
        <v>MÓDULO 4 – CUSTO DE REPOSIÇÃO DO PROFISSIONAL AUSENTE</v>
      </c>
      <c r="AX2" s="154"/>
      <c r="AY2" s="154"/>
      <c r="AZ2" s="154"/>
      <c r="BA2" s="154"/>
      <c r="BB2" s="154"/>
      <c r="BC2" s="154"/>
      <c r="BD2" s="154"/>
      <c r="BE2" s="154"/>
      <c r="BF2" s="155"/>
      <c r="BG2" s="151" t="str">
        <f>'[2]BASE DE DADOS'!A92</f>
        <v>MÓDULO 5 – INSUMOS DIVERSOS</v>
      </c>
      <c r="BH2" s="151"/>
      <c r="BI2" s="151"/>
      <c r="BJ2" s="151"/>
      <c r="BK2" s="151"/>
      <c r="BL2" s="151"/>
      <c r="BM2" s="156" t="s">
        <v>46</v>
      </c>
      <c r="BN2" s="138" t="str">
        <f>'[2]BASE DE DADOS'!A102</f>
        <v>MÓDULO 6 – CUSTOS INDIRETOS, TRIBUTOS E LUCRO</v>
      </c>
      <c r="BO2" s="138"/>
      <c r="BP2" s="138"/>
      <c r="BQ2" s="138"/>
      <c r="BR2" s="138"/>
      <c r="BS2" s="138"/>
      <c r="BT2" s="138"/>
      <c r="BU2" s="138"/>
      <c r="BV2" s="138"/>
      <c r="BW2" s="138"/>
      <c r="BX2" s="139" t="s">
        <v>47</v>
      </c>
      <c r="BY2" s="139" t="s">
        <v>19</v>
      </c>
      <c r="BZ2" s="140" t="s">
        <v>48</v>
      </c>
      <c r="CA2" s="140" t="s">
        <v>49</v>
      </c>
      <c r="CB2" s="140" t="s">
        <v>50</v>
      </c>
    </row>
    <row r="3" spans="1:80" ht="15" customHeight="1">
      <c r="H3" s="145"/>
      <c r="I3" s="146"/>
      <c r="J3" s="146"/>
      <c r="K3" s="146"/>
      <c r="L3" s="146"/>
      <c r="M3" s="146"/>
      <c r="N3" s="146"/>
      <c r="O3" s="146"/>
      <c r="P3" s="146"/>
      <c r="Q3" s="147"/>
      <c r="R3" s="129" t="str">
        <f>'[2]BASE DE DADOS'!B25</f>
        <v>Submódulo 2.1 - Encargos Previdenciários, FGTS e Outras Contribuições</v>
      </c>
      <c r="S3" s="129"/>
      <c r="T3" s="129"/>
      <c r="U3" s="129"/>
      <c r="V3" s="129"/>
      <c r="W3" s="129"/>
      <c r="X3" s="129"/>
      <c r="Y3" s="129"/>
      <c r="Z3" s="129"/>
      <c r="AA3" s="130" t="str">
        <f>'[2]BASE DE DADOS'!B36</f>
        <v>Submódulo 2.2 - 13º Salário, Férias e Adicional de Férias</v>
      </c>
      <c r="AB3" s="131"/>
      <c r="AC3" s="131"/>
      <c r="AD3" s="132"/>
      <c r="AE3" s="133" t="str">
        <f>'[2]BASE DE DADOS'!B43</f>
        <v>Submódulo 2.3 - Benefícios Mensais e Diários</v>
      </c>
      <c r="AF3" s="133"/>
      <c r="AG3" s="133"/>
      <c r="AH3" s="133"/>
      <c r="AI3" s="133"/>
      <c r="AJ3" s="133"/>
      <c r="AK3" s="133"/>
      <c r="AL3" s="133"/>
      <c r="AM3" s="133"/>
      <c r="AN3" s="159" t="str">
        <f>'[2]BASE DE DADOS'!A58</f>
        <v>Total do Módulo 2</v>
      </c>
      <c r="AO3" s="149"/>
      <c r="AP3" s="149"/>
      <c r="AQ3" s="149"/>
      <c r="AR3" s="149"/>
      <c r="AS3" s="149"/>
      <c r="AT3" s="149"/>
      <c r="AU3" s="149"/>
      <c r="AV3" s="149"/>
      <c r="AW3" s="161" t="str">
        <f>'[2]BASE DE DADOS'!B74</f>
        <v>Submódulo 4.1 - Ausências Legais</v>
      </c>
      <c r="AX3" s="161"/>
      <c r="AY3" s="161"/>
      <c r="AZ3" s="161"/>
      <c r="BA3" s="161"/>
      <c r="BB3" s="161"/>
      <c r="BC3" s="161"/>
      <c r="BD3" s="136" t="str">
        <f>'[2]BASE DE DADOS'!B83</f>
        <v>Submódulo 4.2 - Intrajornada</v>
      </c>
      <c r="BE3" s="162"/>
      <c r="BF3" s="163" t="str">
        <f>'[2]BASE DE DADOS'!A90</f>
        <v>Total do Módulo 4</v>
      </c>
      <c r="BG3" s="151"/>
      <c r="BH3" s="151"/>
      <c r="BI3" s="151"/>
      <c r="BJ3" s="151"/>
      <c r="BK3" s="151"/>
      <c r="BL3" s="151"/>
      <c r="BM3" s="157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9"/>
      <c r="BY3" s="139"/>
      <c r="BZ3" s="140"/>
      <c r="CA3" s="140"/>
      <c r="CB3" s="140"/>
    </row>
    <row r="4" spans="1:80" ht="76.5">
      <c r="A4" s="12" t="s">
        <v>51</v>
      </c>
      <c r="B4" s="12" t="s">
        <v>52</v>
      </c>
      <c r="C4" s="12" t="s">
        <v>53</v>
      </c>
      <c r="D4" s="12" t="s">
        <v>54</v>
      </c>
      <c r="E4" s="13" t="s">
        <v>55</v>
      </c>
      <c r="F4" s="13" t="s">
        <v>56</v>
      </c>
      <c r="G4" s="12" t="s">
        <v>57</v>
      </c>
      <c r="H4" s="14" t="str">
        <f>'[2]BASE DE DADOS'!B13</f>
        <v>Salário Base</v>
      </c>
      <c r="I4" s="14" t="s">
        <v>18</v>
      </c>
      <c r="J4" s="14" t="str">
        <f>'[2]BASE DE DADOS'!B14</f>
        <v xml:space="preserve">Adicional Periculosidade </v>
      </c>
      <c r="K4" s="14" t="str">
        <f>'[2]BASE DE DADOS'!B15</f>
        <v>Adicional Insalubridade</v>
      </c>
      <c r="L4" s="14" t="str">
        <f>'[2]BASE DE DADOS'!B16</f>
        <v>Adicional Noturno</v>
      </c>
      <c r="M4" s="14" t="str">
        <f>'[2]BASE DE DADOS'!B17</f>
        <v>Adicional de Hora Noturna Reduzida</v>
      </c>
      <c r="N4" s="14" t="str">
        <f>'[2]BASE DE DADOS'!B18</f>
        <v>Intervalo Intrajornada</v>
      </c>
      <c r="O4" s="14" t="str">
        <f>'[2]BASE DE DADOS'!B19</f>
        <v>Feriado Nacional - Súmula 444/2012 - TST</v>
      </c>
      <c r="P4" s="14" t="str">
        <f>'[2]BASE DE DADOS'!B20</f>
        <v>Adicional de Acúmulo de função</v>
      </c>
      <c r="Q4" s="14" t="str">
        <f>'[2]BASE DE DADOS'!A21</f>
        <v>Total do Módulo 1</v>
      </c>
      <c r="R4" s="15" t="str">
        <f>'[2]BASE DE DADOS'!$B26</f>
        <v>INSS</v>
      </c>
      <c r="S4" s="15" t="str">
        <f>'[2]BASE DE DADOS'!$B27</f>
        <v>SESI OU SENAC</v>
      </c>
      <c r="T4" s="15" t="str">
        <f>'[2]BASE DE DADOS'!$B28</f>
        <v>SENAI OU SENAC</v>
      </c>
      <c r="U4" s="15" t="str">
        <f>'[2]BASE DE DADOS'!$B29</f>
        <v>INCRA</v>
      </c>
      <c r="V4" s="15" t="str">
        <f>'[2]BASE DE DADOS'!$B30</f>
        <v>Salário Educação</v>
      </c>
      <c r="W4" s="15" t="str">
        <f>'[2]BASE DE DADOS'!$B31</f>
        <v>FGTS</v>
      </c>
      <c r="X4" s="15" t="str">
        <f>'[2]BASE DE DADOS'!$B32</f>
        <v>RAT</v>
      </c>
      <c r="Y4" s="15" t="str">
        <f>'[2]BASE DE DADOS'!$B33</f>
        <v>SEBRAE</v>
      </c>
      <c r="Z4" s="15" t="str">
        <f>'[2]BASE DE DADOS'!A34</f>
        <v>Total do Submódulo 2.1</v>
      </c>
      <c r="AA4" s="16" t="str">
        <f>'[2]BASE DE DADOS'!$B37</f>
        <v>13º salário (titular)</v>
      </c>
      <c r="AB4" s="16" t="str">
        <f>'[2]BASE DE DADOS'!$B38</f>
        <v>Férias e Adicional de Férias (titular)</v>
      </c>
      <c r="AC4" s="16" t="str">
        <f>'[2]BASE DE DADOS'!$B40</f>
        <v>Incidência do Submódulo 2.1 sobre 13º Salário, Férias e Adicional de Férias</v>
      </c>
      <c r="AD4" s="16" t="str">
        <f>'[2]BASE DE DADOS'!A41</f>
        <v>Total do Submódulo 2.2</v>
      </c>
      <c r="AE4" s="15" t="str">
        <f>'[2]BASE DE DADOS'!$B44</f>
        <v>Vale - Transporte (Descontada parcela do empregado)</v>
      </c>
      <c r="AF4" s="15" t="str">
        <f>'[2]BASE DE DADOS'!$B45</f>
        <v>Vale - Alimentação (Descontada parcela do empregado)</v>
      </c>
      <c r="AG4" s="15" t="str">
        <f>'[2]BASE DE DADOS'!$B46</f>
        <v>Cesta Básica</v>
      </c>
      <c r="AH4" s="15" t="str">
        <f>'[2]BASE DE DADOS'!$B47</f>
        <v>PAF</v>
      </c>
      <c r="AI4" s="15" t="str">
        <f>'[2]BASE DE DADOS'!$B48</f>
        <v>PQM</v>
      </c>
      <c r="AJ4" s="15" t="str">
        <f>'[2]BASE DE DADOS'!$B49</f>
        <v>PAT</v>
      </c>
      <c r="AK4" s="15" t="str">
        <f>'[2]BASE DE DADOS'!$B50</f>
        <v>Seguro de Vida</v>
      </c>
      <c r="AL4" s="15" t="str">
        <f>'[2]BASE DE DADOS'!$B51</f>
        <v>Despesas de Viagem</v>
      </c>
      <c r="AM4" s="15" t="str">
        <f>'[2]BASE DE DADOS'!A52</f>
        <v>Total do Submódulo 2.3</v>
      </c>
      <c r="AN4" s="160"/>
      <c r="AO4" s="17" t="str">
        <f>'[2]BASE DE DADOS'!$B63</f>
        <v>Aviso Prévio Indenizado (API) e Reflexo do Aviso Prévio Indenizado</v>
      </c>
      <c r="AP4" s="17" t="str">
        <f>'[2]BASE DE DADOS'!$B64</f>
        <v>Incidência do FGTS sobre API e Reflexo do API</v>
      </c>
      <c r="AQ4" s="17" t="str">
        <f>'[2]BASE DE DADOS'!$B65</f>
        <v>Multa do FGTS e Contribuição Social sobre o Aviso Prévio Indenizado</v>
      </c>
      <c r="AR4" s="17" t="str">
        <f>'[2]BASE DE DADOS'!$B66</f>
        <v>Aviso Prévio Trabalhado - APT</v>
      </c>
      <c r="AS4" s="17" t="str">
        <f>'[2]BASE DE DADOS'!$B67</f>
        <v>Incidência dos encargos do submódulo 2.1 sobre Aviso Prévio Trabalhado</v>
      </c>
      <c r="AT4" s="16" t="str">
        <f>'[2]BASE DE DADOS'!$B68</f>
        <v>Multa do FGTS e Contribuição Social - Rescisão sem Justa Causa</v>
      </c>
      <c r="AU4" s="17" t="str">
        <f>'[2]BASE DE DADOS'!$B69</f>
        <v>Indenização Adicional (Art. 9º da Lei nº 7.238/84)</v>
      </c>
      <c r="AV4" s="17" t="str">
        <f>'[2]BASE DE DADOS'!A70</f>
        <v>Total do Módulo 3</v>
      </c>
      <c r="AW4" s="18" t="str">
        <f>'[2]BASE DE DADOS'!$B75</f>
        <v>Ausência por Doença</v>
      </c>
      <c r="AX4" s="18" t="str">
        <f>'[2]BASE DE DADOS'!$B76</f>
        <v>Ausências Legais</v>
      </c>
      <c r="AY4" s="18" t="str">
        <f>'[2]BASE DE DADOS'!$B77</f>
        <v>Licença Paternidade</v>
      </c>
      <c r="AZ4" s="18" t="str">
        <f>'[2]BASE DE DADOS'!$B78</f>
        <v>Ausência por Acidente de Trabalho</v>
      </c>
      <c r="BA4" s="18" t="str">
        <f>'[2]BASE DE DADOS'!$B79</f>
        <v>Férias, Adicional de Férias e 13º  com empregada em gozo de Licença Maternidade</v>
      </c>
      <c r="BB4" s="18" t="str">
        <f>'[2]BASE DE DADOS'!$B80</f>
        <v>Incidência do Submódulo 2.1 sobre Ausências Legais</v>
      </c>
      <c r="BC4" s="18" t="str">
        <f>'[2]BASE DE DADOS'!A81</f>
        <v>Total do Submódulo 4.1</v>
      </c>
      <c r="BD4" s="19" t="str">
        <f>'[2]BASE DE DADOS'!B84</f>
        <v>Intervalo para Repouso ou Alimentação</v>
      </c>
      <c r="BE4" s="19" t="str">
        <f>'[2]BASE DE DADOS'!A85</f>
        <v>Total do Submódulo 4.2</v>
      </c>
      <c r="BF4" s="164"/>
      <c r="BG4" s="20" t="str">
        <f>'[2]BASE DE DADOS'!$B95</f>
        <v>Uniformes e EPIs</v>
      </c>
      <c r="BH4" s="20" t="str">
        <f>'[2]BASE DE DADOS'!$B96</f>
        <v>Materiais de Consumo</v>
      </c>
      <c r="BI4" s="20" t="str">
        <f>'[2]BASE DE DADOS'!$B97</f>
        <v>Máquinas e Equipamentos (depreciação)</v>
      </c>
      <c r="BJ4" s="20" t="str">
        <f>'[2]BASE DE DADOS'!$B98</f>
        <v>Produtos de Limpeza</v>
      </c>
      <c r="BK4" s="20" t="str">
        <f>'[2]BASE DE DADOS'!B99</f>
        <v>Materiais de Higiene</v>
      </c>
      <c r="BL4" s="20" t="str">
        <f>'[2]BASE DE DADOS'!$A100</f>
        <v>Total do Módulo 5</v>
      </c>
      <c r="BM4" s="158"/>
      <c r="BN4" s="21" t="str">
        <f>'[2]BASE DE DADOS'!$B105</f>
        <v>Custos Indiretos</v>
      </c>
      <c r="BO4" s="21" t="str">
        <f>'[2]BASE DE DADOS'!$B106</f>
        <v>Lucro</v>
      </c>
      <c r="BP4" s="21" t="str">
        <f>'[2]BASE DE DADOS'!$B108</f>
        <v>PIS</v>
      </c>
      <c r="BQ4" s="21" t="str">
        <f>'[2]BASE DE DADOS'!$B109</f>
        <v>COFINS</v>
      </c>
      <c r="BR4" s="21" t="str">
        <f>'[2]BASE DE DADOS'!$B110</f>
        <v>ISS</v>
      </c>
      <c r="BS4" s="22" t="s">
        <v>58</v>
      </c>
      <c r="BT4" s="23" t="s">
        <v>59</v>
      </c>
      <c r="BU4" s="23" t="s">
        <v>60</v>
      </c>
      <c r="BV4" s="21" t="s">
        <v>61</v>
      </c>
      <c r="BW4" s="21" t="str">
        <f>'[2]BASE DE DADOS'!A112</f>
        <v>Total do Módulo 6</v>
      </c>
      <c r="BX4" s="139"/>
      <c r="BY4" s="139"/>
      <c r="BZ4" s="140"/>
      <c r="CA4" s="140"/>
      <c r="CB4" s="140"/>
    </row>
    <row r="5" spans="1:80">
      <c r="A5" s="12"/>
      <c r="B5" s="12"/>
      <c r="C5" s="12"/>
      <c r="D5" s="12"/>
      <c r="E5" s="13"/>
      <c r="F5" s="13"/>
      <c r="G5" s="12"/>
      <c r="H5" s="14"/>
      <c r="I5" s="14"/>
      <c r="J5" s="24">
        <f>'[2]BASE DE DADOS'!D14</f>
        <v>0.3</v>
      </c>
      <c r="K5" s="25">
        <f>'[2]BASE DE DADOS'!D15</f>
        <v>190.8</v>
      </c>
      <c r="L5" s="24"/>
      <c r="M5" s="24">
        <f>'[2]BASE DE DADOS'!D17</f>
        <v>0</v>
      </c>
      <c r="N5" s="24">
        <f>'[2]BASE DE DADOS'!D18</f>
        <v>0</v>
      </c>
      <c r="O5" s="24"/>
      <c r="P5" s="24">
        <f>'[2]BASE DE DADOS'!D20</f>
        <v>0</v>
      </c>
      <c r="Q5" s="14"/>
      <c r="R5" s="26">
        <f>'[2]BASE DE DADOS'!D26</f>
        <v>0.2</v>
      </c>
      <c r="S5" s="26">
        <f>'[2]BASE DE DADOS'!D27</f>
        <v>1.4999999999999999E-2</v>
      </c>
      <c r="T5" s="26">
        <f>'[2]BASE DE DADOS'!D28</f>
        <v>0.01</v>
      </c>
      <c r="U5" s="26">
        <f>'[2]BASE DE DADOS'!D29</f>
        <v>2E-3</v>
      </c>
      <c r="V5" s="26">
        <f>'[2]BASE DE DADOS'!D30</f>
        <v>2.5000000000000001E-2</v>
      </c>
      <c r="W5" s="26">
        <f>'[2]BASE DE DADOS'!D31</f>
        <v>0.08</v>
      </c>
      <c r="X5" s="26">
        <f>'[2]BASE DE DADOS'!D32</f>
        <v>0.03</v>
      </c>
      <c r="Y5" s="26">
        <f>'[2]BASE DE DADOS'!D33</f>
        <v>6.0000000000000001E-3</v>
      </c>
      <c r="Z5" s="26">
        <f>'[2]BASE DE DADOS'!D34</f>
        <v>0.3680000000000001</v>
      </c>
      <c r="AA5" s="27">
        <f>'[2]BASE DE DADOS'!D37</f>
        <v>8.3333333333333329E-2</v>
      </c>
      <c r="AB5" s="27">
        <f>'[2]BASE DE DADOS'!D38</f>
        <v>0.1111111111111111</v>
      </c>
      <c r="AC5" s="27">
        <f>'[2]BASE DE DADOS'!D40</f>
        <v>7.1555555555555567E-2</v>
      </c>
      <c r="AD5" s="27">
        <f>'[2]BASE DE DADOS'!D41</f>
        <v>0.26600000000000001</v>
      </c>
      <c r="AE5" s="15"/>
      <c r="AF5" s="15"/>
      <c r="AG5" s="15"/>
      <c r="AH5" s="15"/>
      <c r="AI5" s="15"/>
      <c r="AJ5" s="15"/>
      <c r="AK5" s="28">
        <f>[2]PARAMETROS!B71</f>
        <v>4.72</v>
      </c>
      <c r="AL5" s="15"/>
      <c r="AM5" s="15"/>
      <c r="AN5" s="29"/>
      <c r="AO5" s="30">
        <f>'[2]BASE DE DADOS'!$D63</f>
        <v>5.0183256172839511E-3</v>
      </c>
      <c r="AP5" s="30">
        <f>'[2]BASE DE DADOS'!$D64</f>
        <v>4.0146604938271608E-4</v>
      </c>
      <c r="AQ5" s="30">
        <f>'[2]BASE DE DADOS'!$D65</f>
        <v>2.0073302469135804E-4</v>
      </c>
      <c r="AR5" s="30">
        <f>'[2]BASE DE DADOS'!$D66</f>
        <v>3.5000000000000005E-3</v>
      </c>
      <c r="AS5" s="30">
        <f>'[2]BASE DE DADOS'!$D67</f>
        <v>1.2880000000000005E-3</v>
      </c>
      <c r="AT5" s="27">
        <f>'[2]BASE DE DADOS'!$D68</f>
        <v>4.2999999999999997E-2</v>
      </c>
      <c r="AU5" s="30">
        <f>'[2]BASE DE DADOS'!$D69</f>
        <v>1.6666666666666668E-3</v>
      </c>
      <c r="AV5" s="30">
        <f>'[2]BASE DE DADOS'!D70</f>
        <v>5.5075191358024689E-2</v>
      </c>
      <c r="AW5" s="31">
        <f>'[2]BASE DE DADOS'!$D75</f>
        <v>1.3888888888888888E-2</v>
      </c>
      <c r="AX5" s="31">
        <f>'[2]BASE DE DADOS'!$D76</f>
        <v>8.2222222222222228E-3</v>
      </c>
      <c r="AY5" s="31">
        <f>'[2]BASE DE DADOS'!$D77</f>
        <v>2.0833333333333332E-4</v>
      </c>
      <c r="AZ5" s="31">
        <f>'[2]BASE DE DADOS'!$D78</f>
        <v>3.3333333333333335E-3</v>
      </c>
      <c r="BA5" s="31">
        <f>'[2]BASE DE DADOS'!$D79</f>
        <v>1.2962962962962963E-3</v>
      </c>
      <c r="BB5" s="31">
        <f>'[2]BASE DE DADOS'!$D80</f>
        <v>9.9172592592592611E-3</v>
      </c>
      <c r="BC5" s="31">
        <f>'[2]BASE DE DADOS'!$D81</f>
        <v>3.6866333333333334E-2</v>
      </c>
      <c r="BD5" s="32">
        <f>'[2]BASE DE DADOS'!D84</f>
        <v>0</v>
      </c>
      <c r="BE5" s="32">
        <f>'[2]BASE DE DADOS'!D85</f>
        <v>0</v>
      </c>
      <c r="BF5" s="33">
        <f>'[2]BASE DE DADOS'!D90</f>
        <v>3.6866333333333334E-2</v>
      </c>
      <c r="BG5" s="34"/>
      <c r="BH5" s="34"/>
      <c r="BI5" s="34"/>
      <c r="BJ5" s="34"/>
      <c r="BK5" s="34"/>
      <c r="BL5" s="34"/>
      <c r="BM5" s="35"/>
      <c r="BN5" s="36">
        <f>'[2]BASE DE DADOS'!C105</f>
        <v>245.50059275225348</v>
      </c>
      <c r="BO5" s="36">
        <f>'[2]BASE DE DADOS'!C106</f>
        <v>173.48708554492575</v>
      </c>
      <c r="BP5" s="37">
        <f>'[2]BASE DE DADOS'!C108</f>
        <v>7.6</v>
      </c>
      <c r="BQ5" s="37">
        <f>'[2]BASE DE DADOS'!C109</f>
        <v>1.65</v>
      </c>
      <c r="BR5" s="38"/>
      <c r="BS5" s="39"/>
      <c r="BT5" s="39"/>
      <c r="BU5" s="39"/>
      <c r="BV5" s="38"/>
      <c r="BW5" s="38"/>
      <c r="BX5" s="40"/>
      <c r="BY5" s="40"/>
      <c r="BZ5" s="41"/>
      <c r="CA5" s="41"/>
      <c r="CB5" s="41"/>
    </row>
    <row r="6" spans="1:80">
      <c r="A6" s="42" t="s">
        <v>65</v>
      </c>
      <c r="B6" s="42" t="s">
        <v>66</v>
      </c>
      <c r="C6" s="42" t="s">
        <v>67</v>
      </c>
      <c r="D6" s="43" t="s">
        <v>68</v>
      </c>
      <c r="E6" s="44" t="s">
        <v>62</v>
      </c>
      <c r="F6" s="44" t="s">
        <v>63</v>
      </c>
      <c r="G6" s="44">
        <v>1</v>
      </c>
      <c r="H6" s="45">
        <v>1281.1600000000001</v>
      </c>
      <c r="I6" s="46">
        <v>1281.1600000000001</v>
      </c>
      <c r="J6" s="46"/>
      <c r="K6" s="46"/>
      <c r="L6" s="46"/>
      <c r="M6" s="46"/>
      <c r="N6" s="46"/>
      <c r="O6" s="46"/>
      <c r="P6" s="46"/>
      <c r="Q6" s="46">
        <v>1281.1600000000001</v>
      </c>
      <c r="R6" s="46">
        <v>256.23200000000003</v>
      </c>
      <c r="S6" s="46">
        <v>19.217400000000001</v>
      </c>
      <c r="T6" s="46">
        <v>12.8116</v>
      </c>
      <c r="U6" s="46">
        <v>2.5623200000000002</v>
      </c>
      <c r="V6" s="46">
        <v>32.029000000000003</v>
      </c>
      <c r="W6" s="46">
        <v>102.4928</v>
      </c>
      <c r="X6" s="46">
        <v>38.434800000000003</v>
      </c>
      <c r="Y6" s="46">
        <v>7.6869600000000009</v>
      </c>
      <c r="Z6" s="46">
        <v>471.46688</v>
      </c>
      <c r="AA6" s="46">
        <v>106.76333333333334</v>
      </c>
      <c r="AB6" s="46">
        <v>142.35111111111112</v>
      </c>
      <c r="AC6" s="46">
        <v>91.674115555555574</v>
      </c>
      <c r="AD6" s="46">
        <v>340.78856000000007</v>
      </c>
      <c r="AE6" s="46">
        <v>85.130399999999995</v>
      </c>
      <c r="AF6" s="46">
        <v>397</v>
      </c>
      <c r="AG6" s="46">
        <v>0</v>
      </c>
      <c r="AH6" s="46">
        <v>0</v>
      </c>
      <c r="AI6" s="46">
        <v>9.84</v>
      </c>
      <c r="AJ6" s="46">
        <v>0</v>
      </c>
      <c r="AK6" s="46">
        <v>4.72</v>
      </c>
      <c r="AL6" s="46">
        <v>0</v>
      </c>
      <c r="AM6" s="46">
        <v>496.69040000000001</v>
      </c>
      <c r="AN6" s="46">
        <v>1308.9458400000001</v>
      </c>
      <c r="AO6" s="46">
        <v>6.4292780478395075</v>
      </c>
      <c r="AP6" s="46">
        <v>0.51434224382716054</v>
      </c>
      <c r="AQ6" s="46">
        <v>0.25717112191358027</v>
      </c>
      <c r="AR6" s="46">
        <v>4.4840600000000013</v>
      </c>
      <c r="AS6" s="46">
        <v>1.6501340800000008</v>
      </c>
      <c r="AT6" s="46">
        <v>55.089880000000001</v>
      </c>
      <c r="AU6" s="46">
        <v>2.1352666666666669</v>
      </c>
      <c r="AV6" s="46">
        <v>70.560132160246923</v>
      </c>
      <c r="AW6" s="46">
        <v>17.79388888888889</v>
      </c>
      <c r="AX6" s="46">
        <v>10.533982222222223</v>
      </c>
      <c r="AY6" s="46">
        <v>0.26690833333333336</v>
      </c>
      <c r="AZ6" s="46">
        <v>4.2705333333333337</v>
      </c>
      <c r="BA6" s="46">
        <v>1.660762962962963</v>
      </c>
      <c r="BB6" s="46">
        <v>12.705595872592596</v>
      </c>
      <c r="BC6" s="46">
        <v>47.23167161333334</v>
      </c>
      <c r="BD6" s="46">
        <v>174.70363636363635</v>
      </c>
      <c r="BE6" s="46">
        <v>174.70363636363635</v>
      </c>
      <c r="BF6" s="46">
        <v>221.93530797696968</v>
      </c>
      <c r="BG6" s="46">
        <v>66.11548611111111</v>
      </c>
      <c r="BH6" s="46"/>
      <c r="BI6" s="46">
        <v>0</v>
      </c>
      <c r="BJ6" s="46"/>
      <c r="BK6" s="46"/>
      <c r="BL6" s="46">
        <v>66.11548611111111</v>
      </c>
      <c r="BM6" s="46">
        <v>2948.7167662483284</v>
      </c>
      <c r="BN6" s="46">
        <f t="shared" ref="BN6:BN69" si="0">$BN$5*G6</f>
        <v>245.50059275225348</v>
      </c>
      <c r="BO6" s="46">
        <f t="shared" ref="BO6:BO69" si="1">$BO$5*G6</f>
        <v>173.48708554492575</v>
      </c>
      <c r="BP6" s="47">
        <f>((100/((100-$BT6)%)-100)*$BP$5)/$BT6</f>
        <v>8.6609686609686669</v>
      </c>
      <c r="BQ6" s="47">
        <f t="shared" ref="BQ6:BQ69" si="2">((100/((100-$BT6)%)-100)*$BQ$5)/$BT6</f>
        <v>1.8803418803418819</v>
      </c>
      <c r="BR6" s="48">
        <v>3</v>
      </c>
      <c r="BS6" s="47">
        <f>((100/((100-$BT6)%)-100)*BR6)/$BT6</f>
        <v>3.4188034188034218</v>
      </c>
      <c r="BT6" s="47">
        <f>$BP$5+$BQ$5+BR6</f>
        <v>12.25</v>
      </c>
      <c r="BU6" s="47">
        <f>BP6+BQ6+BS6</f>
        <v>13.960113960113972</v>
      </c>
      <c r="BV6" s="46">
        <f>((BM6)*BU6)%</f>
        <v>411.64422092925417</v>
      </c>
      <c r="BW6" s="46">
        <f>BN6+BO6+BV6</f>
        <v>830.63189922643346</v>
      </c>
      <c r="BX6" s="46">
        <f>BM6+BW6</f>
        <v>3779.3486654747621</v>
      </c>
      <c r="BY6" s="46">
        <f>BX6*12</f>
        <v>45352.183985697149</v>
      </c>
      <c r="BZ6" s="49">
        <f>VLOOKUP($C6,[2]PARAMETROS!$A:$I,7,0)</f>
        <v>43101</v>
      </c>
      <c r="CA6" s="50">
        <f>VLOOKUP($C6,[2]PARAMETROS!$A:$I,8,0)</f>
        <v>0</v>
      </c>
      <c r="CB6" s="50">
        <f>VLOOKUP($C6,[2]PARAMETROS!$A:$I,9,0)</f>
        <v>0</v>
      </c>
    </row>
    <row r="7" spans="1:80">
      <c r="A7" s="42" t="s">
        <v>69</v>
      </c>
      <c r="B7" s="42" t="s">
        <v>66</v>
      </c>
      <c r="C7" s="42" t="s">
        <v>70</v>
      </c>
      <c r="D7" s="43" t="s">
        <v>71</v>
      </c>
      <c r="E7" s="44" t="s">
        <v>62</v>
      </c>
      <c r="F7" s="44" t="s">
        <v>63</v>
      </c>
      <c r="G7" s="44">
        <v>1</v>
      </c>
      <c r="H7" s="45">
        <v>1281.1600000000001</v>
      </c>
      <c r="I7" s="46">
        <v>1281.1600000000001</v>
      </c>
      <c r="J7" s="46"/>
      <c r="K7" s="46"/>
      <c r="L7" s="46"/>
      <c r="M7" s="46"/>
      <c r="N7" s="46"/>
      <c r="O7" s="46"/>
      <c r="P7" s="46"/>
      <c r="Q7" s="46">
        <v>1281.1600000000001</v>
      </c>
      <c r="R7" s="46">
        <v>256.23200000000003</v>
      </c>
      <c r="S7" s="46">
        <v>19.217400000000001</v>
      </c>
      <c r="T7" s="46">
        <v>12.8116</v>
      </c>
      <c r="U7" s="46">
        <v>2.5623200000000002</v>
      </c>
      <c r="V7" s="46">
        <v>32.029000000000003</v>
      </c>
      <c r="W7" s="46">
        <v>102.4928</v>
      </c>
      <c r="X7" s="46">
        <v>38.434800000000003</v>
      </c>
      <c r="Y7" s="46">
        <v>7.6869600000000009</v>
      </c>
      <c r="Z7" s="46">
        <v>471.46688</v>
      </c>
      <c r="AA7" s="46">
        <v>106.76333333333334</v>
      </c>
      <c r="AB7" s="46">
        <v>142.35111111111112</v>
      </c>
      <c r="AC7" s="46">
        <v>91.674115555555574</v>
      </c>
      <c r="AD7" s="46">
        <v>340.78856000000007</v>
      </c>
      <c r="AE7" s="46">
        <v>85.130399999999995</v>
      </c>
      <c r="AF7" s="46">
        <v>397</v>
      </c>
      <c r="AG7" s="46">
        <v>0</v>
      </c>
      <c r="AH7" s="46">
        <v>32.619999999999997</v>
      </c>
      <c r="AI7" s="46">
        <v>0</v>
      </c>
      <c r="AJ7" s="46">
        <v>0</v>
      </c>
      <c r="AK7" s="46">
        <v>4.72</v>
      </c>
      <c r="AL7" s="46">
        <v>0</v>
      </c>
      <c r="AM7" s="46">
        <v>519.47040000000004</v>
      </c>
      <c r="AN7" s="46">
        <v>1331.7258400000001</v>
      </c>
      <c r="AO7" s="46">
        <v>6.4292780478395075</v>
      </c>
      <c r="AP7" s="46">
        <v>0.51434224382716054</v>
      </c>
      <c r="AQ7" s="46">
        <v>0.25717112191358027</v>
      </c>
      <c r="AR7" s="46">
        <v>4.4840600000000013</v>
      </c>
      <c r="AS7" s="46">
        <v>1.6501340800000008</v>
      </c>
      <c r="AT7" s="46">
        <v>55.089880000000001</v>
      </c>
      <c r="AU7" s="46">
        <v>2.1352666666666669</v>
      </c>
      <c r="AV7" s="46">
        <v>70.560132160246923</v>
      </c>
      <c r="AW7" s="46">
        <v>17.79388888888889</v>
      </c>
      <c r="AX7" s="46">
        <v>10.533982222222223</v>
      </c>
      <c r="AY7" s="46">
        <v>0.26690833333333336</v>
      </c>
      <c r="AZ7" s="46">
        <v>4.2705333333333337</v>
      </c>
      <c r="BA7" s="46">
        <v>1.660762962962963</v>
      </c>
      <c r="BB7" s="46">
        <v>12.705595872592596</v>
      </c>
      <c r="BC7" s="46">
        <v>47.23167161333334</v>
      </c>
      <c r="BD7" s="46">
        <v>174.70363636363635</v>
      </c>
      <c r="BE7" s="46">
        <v>174.70363636363635</v>
      </c>
      <c r="BF7" s="46">
        <v>221.93530797696968</v>
      </c>
      <c r="BG7" s="46">
        <v>66.11548611111111</v>
      </c>
      <c r="BH7" s="46"/>
      <c r="BI7" s="46">
        <v>0</v>
      </c>
      <c r="BJ7" s="46"/>
      <c r="BK7" s="46"/>
      <c r="BL7" s="46">
        <v>66.11548611111111</v>
      </c>
      <c r="BM7" s="46">
        <v>2971.4967662483282</v>
      </c>
      <c r="BN7" s="46">
        <f t="shared" si="0"/>
        <v>245.50059275225348</v>
      </c>
      <c r="BO7" s="46">
        <f t="shared" si="1"/>
        <v>173.48708554492575</v>
      </c>
      <c r="BP7" s="47">
        <f t="shared" ref="BP7:BP70" si="3">((100/((100-$BT7)%)-100)*$BP$5)/$BT7</f>
        <v>8.6609686609686669</v>
      </c>
      <c r="BQ7" s="47">
        <f t="shared" si="2"/>
        <v>1.8803418803418819</v>
      </c>
      <c r="BR7" s="48">
        <v>3</v>
      </c>
      <c r="BS7" s="47">
        <f t="shared" ref="BS7:BS70" si="4">((100/((100-$BT7)%)-100)*BR7)/$BT7</f>
        <v>3.4188034188034218</v>
      </c>
      <c r="BT7" s="47">
        <f t="shared" ref="BT7:BT70" si="5">$BP$5+$BQ$5+BR7</f>
        <v>12.25</v>
      </c>
      <c r="BU7" s="47">
        <f t="shared" ref="BU7:BU70" si="6">BP7+BQ7+BS7</f>
        <v>13.960113960113972</v>
      </c>
      <c r="BV7" s="46">
        <f t="shared" ref="BV7:BV70" si="7">((BM7)*BU7)%</f>
        <v>414.82433488936812</v>
      </c>
      <c r="BW7" s="46">
        <f t="shared" ref="BW7:BW70" si="8">BN7+BO7+BV7</f>
        <v>833.81201318654735</v>
      </c>
      <c r="BX7" s="46">
        <f t="shared" ref="BX7:BX70" si="9">BM7+BW7</f>
        <v>3805.3087794348758</v>
      </c>
      <c r="BY7" s="46">
        <f t="shared" ref="BY7:BY70" si="10">BX7*12</f>
        <v>45663.705353218509</v>
      </c>
      <c r="BZ7" s="49">
        <f>VLOOKUP($C7,[2]PARAMETROS!$A:$I,7,0)</f>
        <v>43101</v>
      </c>
      <c r="CA7" s="50">
        <f>VLOOKUP($C7,[2]PARAMETROS!$A:$I,8,0)</f>
        <v>0</v>
      </c>
      <c r="CB7" s="50">
        <f>VLOOKUP($C7,[2]PARAMETROS!$A:$I,9,0)</f>
        <v>0</v>
      </c>
    </row>
    <row r="8" spans="1:80">
      <c r="A8" s="42" t="s">
        <v>72</v>
      </c>
      <c r="B8" s="42" t="s">
        <v>73</v>
      </c>
      <c r="C8" s="42" t="s">
        <v>74</v>
      </c>
      <c r="D8" s="43" t="s">
        <v>75</v>
      </c>
      <c r="E8" s="44" t="s">
        <v>62</v>
      </c>
      <c r="F8" s="44" t="s">
        <v>63</v>
      </c>
      <c r="G8" s="44">
        <v>2</v>
      </c>
      <c r="H8" s="45">
        <v>1041.5999999999999</v>
      </c>
      <c r="I8" s="46">
        <v>2083.1999999999998</v>
      </c>
      <c r="J8" s="46"/>
      <c r="K8" s="46"/>
      <c r="L8" s="46"/>
      <c r="M8" s="46"/>
      <c r="N8" s="46"/>
      <c r="O8" s="46"/>
      <c r="P8" s="46"/>
      <c r="Q8" s="46">
        <v>2083.1999999999998</v>
      </c>
      <c r="R8" s="46">
        <v>416.64</v>
      </c>
      <c r="S8" s="46">
        <v>31.247999999999998</v>
      </c>
      <c r="T8" s="46">
        <v>20.831999999999997</v>
      </c>
      <c r="U8" s="46">
        <v>4.1663999999999994</v>
      </c>
      <c r="V8" s="46">
        <v>52.08</v>
      </c>
      <c r="W8" s="46">
        <v>166.65599999999998</v>
      </c>
      <c r="X8" s="46">
        <v>62.495999999999995</v>
      </c>
      <c r="Y8" s="46">
        <v>12.499199999999998</v>
      </c>
      <c r="Z8" s="46">
        <v>766.61759999999992</v>
      </c>
      <c r="AA8" s="46">
        <v>173.59999999999997</v>
      </c>
      <c r="AB8" s="46">
        <v>231.46666666666664</v>
      </c>
      <c r="AC8" s="46">
        <v>149.06453333333334</v>
      </c>
      <c r="AD8" s="46">
        <v>554.13119999999992</v>
      </c>
      <c r="AE8" s="46">
        <v>199.00800000000001</v>
      </c>
      <c r="AF8" s="46">
        <v>0</v>
      </c>
      <c r="AG8" s="46">
        <v>529.67999999999995</v>
      </c>
      <c r="AH8" s="46">
        <v>54.02</v>
      </c>
      <c r="AI8" s="46">
        <v>0</v>
      </c>
      <c r="AJ8" s="46">
        <v>0</v>
      </c>
      <c r="AK8" s="46">
        <v>9.44</v>
      </c>
      <c r="AL8" s="46">
        <v>0</v>
      </c>
      <c r="AM8" s="46">
        <v>792.14800000000002</v>
      </c>
      <c r="AN8" s="46">
        <v>2112.8968</v>
      </c>
      <c r="AO8" s="46">
        <v>10.454175925925925</v>
      </c>
      <c r="AP8" s="46">
        <v>0.83633407407407401</v>
      </c>
      <c r="AQ8" s="46">
        <v>0.418167037037037</v>
      </c>
      <c r="AR8" s="46">
        <v>7.2912000000000008</v>
      </c>
      <c r="AS8" s="46">
        <v>2.6831616000000009</v>
      </c>
      <c r="AT8" s="46">
        <v>89.57759999999999</v>
      </c>
      <c r="AU8" s="46">
        <v>3.472</v>
      </c>
      <c r="AV8" s="46">
        <v>114.73263863703703</v>
      </c>
      <c r="AW8" s="46">
        <v>28.93333333333333</v>
      </c>
      <c r="AX8" s="46">
        <v>17.128533333333333</v>
      </c>
      <c r="AY8" s="46">
        <v>0.43399999999999994</v>
      </c>
      <c r="AZ8" s="46">
        <v>6.944</v>
      </c>
      <c r="BA8" s="46">
        <v>2.700444444444444</v>
      </c>
      <c r="BB8" s="46">
        <v>20.659634488888891</v>
      </c>
      <c r="BC8" s="46">
        <v>76.799945600000001</v>
      </c>
      <c r="BD8" s="46"/>
      <c r="BE8" s="46">
        <v>0</v>
      </c>
      <c r="BF8" s="46">
        <v>76.799945600000001</v>
      </c>
      <c r="BG8" s="46">
        <v>87.135000000000005</v>
      </c>
      <c r="BH8" s="46"/>
      <c r="BI8" s="46">
        <v>0</v>
      </c>
      <c r="BJ8" s="46"/>
      <c r="BK8" s="46"/>
      <c r="BL8" s="46">
        <v>87.135000000000005</v>
      </c>
      <c r="BM8" s="46">
        <v>4474.7643842370362</v>
      </c>
      <c r="BN8" s="46">
        <f t="shared" si="0"/>
        <v>491.00118550450696</v>
      </c>
      <c r="BO8" s="46">
        <f t="shared" si="1"/>
        <v>346.9741710898515</v>
      </c>
      <c r="BP8" s="47">
        <f t="shared" si="3"/>
        <v>8.6609686609686669</v>
      </c>
      <c r="BQ8" s="47">
        <f t="shared" si="2"/>
        <v>1.8803418803418819</v>
      </c>
      <c r="BR8" s="48">
        <v>3</v>
      </c>
      <c r="BS8" s="47">
        <f t="shared" si="4"/>
        <v>3.4188034188034218</v>
      </c>
      <c r="BT8" s="47">
        <f t="shared" si="5"/>
        <v>12.25</v>
      </c>
      <c r="BU8" s="47">
        <f t="shared" si="6"/>
        <v>13.960113960113972</v>
      </c>
      <c r="BV8" s="46">
        <f t="shared" si="7"/>
        <v>624.68220748608246</v>
      </c>
      <c r="BW8" s="46">
        <f t="shared" si="8"/>
        <v>1462.6575640804408</v>
      </c>
      <c r="BX8" s="46">
        <f t="shared" si="9"/>
        <v>5937.4219483174766</v>
      </c>
      <c r="BY8" s="46">
        <f t="shared" si="10"/>
        <v>71249.063379809726</v>
      </c>
      <c r="BZ8" s="49">
        <f>VLOOKUP($C8,[2]PARAMETROS!$A:$I,7,0)</f>
        <v>43101</v>
      </c>
      <c r="CA8" s="50">
        <f>VLOOKUP($C8,[2]PARAMETROS!$A:$I,8,0)</f>
        <v>0</v>
      </c>
      <c r="CB8" s="50">
        <f>VLOOKUP($C8,[2]PARAMETROS!$A:$I,9,0)</f>
        <v>0</v>
      </c>
    </row>
    <row r="9" spans="1:80">
      <c r="A9" s="42" t="s">
        <v>72</v>
      </c>
      <c r="B9" s="42" t="s">
        <v>16</v>
      </c>
      <c r="C9" s="42" t="s">
        <v>74</v>
      </c>
      <c r="D9" s="43" t="s">
        <v>76</v>
      </c>
      <c r="E9" s="44" t="s">
        <v>62</v>
      </c>
      <c r="F9" s="44" t="s">
        <v>63</v>
      </c>
      <c r="G9" s="44">
        <v>1</v>
      </c>
      <c r="H9" s="45">
        <v>2216.6799999999998</v>
      </c>
      <c r="I9" s="46">
        <v>2216.6799999999998</v>
      </c>
      <c r="J9" s="46"/>
      <c r="K9" s="46"/>
      <c r="L9" s="46"/>
      <c r="M9" s="46"/>
      <c r="N9" s="46"/>
      <c r="O9" s="46"/>
      <c r="P9" s="46"/>
      <c r="Q9" s="46">
        <v>2216.6799999999998</v>
      </c>
      <c r="R9" s="46">
        <v>443.33600000000001</v>
      </c>
      <c r="S9" s="46">
        <v>33.2502</v>
      </c>
      <c r="T9" s="46">
        <v>22.166799999999999</v>
      </c>
      <c r="U9" s="46">
        <v>4.4333599999999995</v>
      </c>
      <c r="V9" s="46">
        <v>55.417000000000002</v>
      </c>
      <c r="W9" s="46">
        <v>177.33439999999999</v>
      </c>
      <c r="X9" s="46">
        <v>66.500399999999999</v>
      </c>
      <c r="Y9" s="46">
        <v>13.300079999999999</v>
      </c>
      <c r="Z9" s="46">
        <v>815.73824000000002</v>
      </c>
      <c r="AA9" s="46">
        <v>184.7233333333333</v>
      </c>
      <c r="AB9" s="46">
        <v>246.29777777777775</v>
      </c>
      <c r="AC9" s="46">
        <v>158.61576888888891</v>
      </c>
      <c r="AD9" s="46">
        <v>589.63688000000002</v>
      </c>
      <c r="AE9" s="46">
        <v>28.999200000000002</v>
      </c>
      <c r="AF9" s="46">
        <v>0</v>
      </c>
      <c r="AG9" s="46">
        <v>264.83999999999997</v>
      </c>
      <c r="AH9" s="46">
        <v>27.01</v>
      </c>
      <c r="AI9" s="46">
        <v>0</v>
      </c>
      <c r="AJ9" s="46">
        <v>0</v>
      </c>
      <c r="AK9" s="46">
        <v>4.72</v>
      </c>
      <c r="AL9" s="46">
        <v>0</v>
      </c>
      <c r="AM9" s="46">
        <v>325.56920000000002</v>
      </c>
      <c r="AN9" s="46">
        <v>1730.9443200000001</v>
      </c>
      <c r="AO9" s="46">
        <v>11.124022029320988</v>
      </c>
      <c r="AP9" s="46">
        <v>0.88992176234567899</v>
      </c>
      <c r="AQ9" s="46">
        <v>0.4449608811728395</v>
      </c>
      <c r="AR9" s="46">
        <v>7.7583800000000007</v>
      </c>
      <c r="AS9" s="46">
        <v>2.8550838400000011</v>
      </c>
      <c r="AT9" s="46">
        <v>95.317239999999984</v>
      </c>
      <c r="AU9" s="46">
        <v>3.6944666666666666</v>
      </c>
      <c r="AV9" s="46">
        <v>122.08407517950616</v>
      </c>
      <c r="AW9" s="46">
        <v>30.787222222222219</v>
      </c>
      <c r="AX9" s="46">
        <v>18.226035555555555</v>
      </c>
      <c r="AY9" s="46">
        <v>0.46180833333333327</v>
      </c>
      <c r="AZ9" s="46">
        <v>7.3889333333333331</v>
      </c>
      <c r="BA9" s="46">
        <v>2.8734740740740738</v>
      </c>
      <c r="BB9" s="46">
        <v>21.983390254814818</v>
      </c>
      <c r="BC9" s="46">
        <v>81.720863773333335</v>
      </c>
      <c r="BD9" s="46"/>
      <c r="BE9" s="46">
        <v>0</v>
      </c>
      <c r="BF9" s="46">
        <v>81.720863773333335</v>
      </c>
      <c r="BG9" s="46">
        <v>66.11548611111111</v>
      </c>
      <c r="BH9" s="46"/>
      <c r="BI9" s="46">
        <v>0</v>
      </c>
      <c r="BJ9" s="46"/>
      <c r="BK9" s="46"/>
      <c r="BL9" s="46">
        <v>66.11548611111111</v>
      </c>
      <c r="BM9" s="46">
        <v>4217.5447450639504</v>
      </c>
      <c r="BN9" s="46">
        <f t="shared" si="0"/>
        <v>245.50059275225348</v>
      </c>
      <c r="BO9" s="46">
        <f t="shared" si="1"/>
        <v>173.48708554492575</v>
      </c>
      <c r="BP9" s="47">
        <f t="shared" si="3"/>
        <v>8.6609686609686669</v>
      </c>
      <c r="BQ9" s="47">
        <f t="shared" si="2"/>
        <v>1.8803418803418819</v>
      </c>
      <c r="BR9" s="48">
        <v>3</v>
      </c>
      <c r="BS9" s="47">
        <f t="shared" si="4"/>
        <v>3.4188034188034218</v>
      </c>
      <c r="BT9" s="47">
        <f t="shared" si="5"/>
        <v>12.25</v>
      </c>
      <c r="BU9" s="47">
        <f t="shared" si="6"/>
        <v>13.960113960113972</v>
      </c>
      <c r="BV9" s="46">
        <f t="shared" si="7"/>
        <v>588.77405272972578</v>
      </c>
      <c r="BW9" s="46">
        <f t="shared" si="8"/>
        <v>1007.761731026905</v>
      </c>
      <c r="BX9" s="46">
        <f t="shared" si="9"/>
        <v>5225.3064760908555</v>
      </c>
      <c r="BY9" s="46">
        <f t="shared" si="10"/>
        <v>62703.677713090263</v>
      </c>
      <c r="BZ9" s="49">
        <f>VLOOKUP($C9,[2]PARAMETROS!$A:$I,7,0)</f>
        <v>43101</v>
      </c>
      <c r="CA9" s="50">
        <f>VLOOKUP($C9,[2]PARAMETROS!$A:$I,8,0)</f>
        <v>0</v>
      </c>
      <c r="CB9" s="50">
        <f>VLOOKUP($C9,[2]PARAMETROS!$A:$I,9,0)</f>
        <v>0</v>
      </c>
    </row>
    <row r="10" spans="1:80">
      <c r="A10" s="42" t="s">
        <v>77</v>
      </c>
      <c r="B10" s="42" t="s">
        <v>78</v>
      </c>
      <c r="C10" s="42" t="s">
        <v>79</v>
      </c>
      <c r="D10" s="43" t="s">
        <v>80</v>
      </c>
      <c r="E10" s="44" t="s">
        <v>62</v>
      </c>
      <c r="F10" s="44" t="s">
        <v>63</v>
      </c>
      <c r="G10" s="44">
        <v>1</v>
      </c>
      <c r="H10" s="45">
        <v>2790.09</v>
      </c>
      <c r="I10" s="46">
        <v>2790.09</v>
      </c>
      <c r="J10" s="46"/>
      <c r="K10" s="46"/>
      <c r="L10" s="46"/>
      <c r="M10" s="46"/>
      <c r="N10" s="46"/>
      <c r="O10" s="46"/>
      <c r="P10" s="46"/>
      <c r="Q10" s="46">
        <v>2790.09</v>
      </c>
      <c r="R10" s="46">
        <v>558.01800000000003</v>
      </c>
      <c r="S10" s="46">
        <v>41.851350000000004</v>
      </c>
      <c r="T10" s="46">
        <v>27.900900000000004</v>
      </c>
      <c r="U10" s="46">
        <v>5.5801800000000004</v>
      </c>
      <c r="V10" s="46">
        <v>69.752250000000004</v>
      </c>
      <c r="W10" s="46">
        <v>223.20720000000003</v>
      </c>
      <c r="X10" s="46">
        <v>83.702700000000007</v>
      </c>
      <c r="Y10" s="46">
        <v>16.740540000000003</v>
      </c>
      <c r="Z10" s="46">
        <v>1026.7531200000001</v>
      </c>
      <c r="AA10" s="46">
        <v>232.50749999999999</v>
      </c>
      <c r="AB10" s="46">
        <v>310.01</v>
      </c>
      <c r="AC10" s="46">
        <v>199.64644000000004</v>
      </c>
      <c r="AD10" s="46">
        <v>742.16393999999991</v>
      </c>
      <c r="AE10" s="46">
        <v>0</v>
      </c>
      <c r="AF10" s="46">
        <v>304.2</v>
      </c>
      <c r="AG10" s="46">
        <v>0</v>
      </c>
      <c r="AH10" s="46">
        <v>0</v>
      </c>
      <c r="AI10" s="46">
        <v>0</v>
      </c>
      <c r="AJ10" s="46">
        <v>0</v>
      </c>
      <c r="AK10" s="46">
        <v>4.72</v>
      </c>
      <c r="AL10" s="46">
        <v>293.88</v>
      </c>
      <c r="AM10" s="46">
        <v>602.79999999999995</v>
      </c>
      <c r="AN10" s="46">
        <v>2371.7170599999999</v>
      </c>
      <c r="AO10" s="46">
        <v>14.00158012152778</v>
      </c>
      <c r="AP10" s="46">
        <v>1.1201264097222223</v>
      </c>
      <c r="AQ10" s="46">
        <v>0.56006320486111116</v>
      </c>
      <c r="AR10" s="46">
        <v>9.7653150000000011</v>
      </c>
      <c r="AS10" s="46">
        <v>3.5936359200000014</v>
      </c>
      <c r="AT10" s="46">
        <v>119.97386999999999</v>
      </c>
      <c r="AU10" s="46">
        <v>4.6501500000000009</v>
      </c>
      <c r="AV10" s="46">
        <v>153.66474065611109</v>
      </c>
      <c r="AW10" s="46">
        <v>38.751249999999999</v>
      </c>
      <c r="AX10" s="46">
        <v>22.940740000000002</v>
      </c>
      <c r="AY10" s="46">
        <v>0.58126875</v>
      </c>
      <c r="AZ10" s="46">
        <v>9.3003000000000018</v>
      </c>
      <c r="BA10" s="46">
        <v>3.6167833333333332</v>
      </c>
      <c r="BB10" s="46">
        <v>27.670045886666674</v>
      </c>
      <c r="BC10" s="46">
        <v>102.86038797</v>
      </c>
      <c r="BD10" s="46"/>
      <c r="BE10" s="46">
        <v>0</v>
      </c>
      <c r="BF10" s="46">
        <v>102.86038797</v>
      </c>
      <c r="BG10" s="46">
        <v>94.380486111111111</v>
      </c>
      <c r="BH10" s="46"/>
      <c r="BI10" s="46">
        <v>0</v>
      </c>
      <c r="BJ10" s="46"/>
      <c r="BK10" s="46"/>
      <c r="BL10" s="46">
        <v>94.380486111111111</v>
      </c>
      <c r="BM10" s="46">
        <v>5512.7126747372231</v>
      </c>
      <c r="BN10" s="46">
        <f t="shared" si="0"/>
        <v>245.50059275225348</v>
      </c>
      <c r="BO10" s="46">
        <f t="shared" si="1"/>
        <v>173.48708554492575</v>
      </c>
      <c r="BP10" s="47">
        <f t="shared" si="3"/>
        <v>8.5633802816901436</v>
      </c>
      <c r="BQ10" s="47">
        <f t="shared" si="2"/>
        <v>1.8591549295774654</v>
      </c>
      <c r="BR10" s="48">
        <v>2</v>
      </c>
      <c r="BS10" s="47">
        <f t="shared" si="4"/>
        <v>2.2535211267605644</v>
      </c>
      <c r="BT10" s="47">
        <f t="shared" si="5"/>
        <v>11.25</v>
      </c>
      <c r="BU10" s="47">
        <f t="shared" si="6"/>
        <v>12.676056338028173</v>
      </c>
      <c r="BV10" s="46">
        <f t="shared" si="7"/>
        <v>698.79456440331023</v>
      </c>
      <c r="BW10" s="46">
        <f t="shared" si="8"/>
        <v>1117.7822427004894</v>
      </c>
      <c r="BX10" s="46">
        <f t="shared" si="9"/>
        <v>6630.4949174377125</v>
      </c>
      <c r="BY10" s="46">
        <f t="shared" si="10"/>
        <v>79565.939009252557</v>
      </c>
      <c r="BZ10" s="51">
        <f>VLOOKUP($C10,[2]PARAMETROS!$A:$I,7,0)</f>
        <v>42370</v>
      </c>
      <c r="CA10" s="50">
        <f>VLOOKUP($C10,[2]PARAMETROS!$A:$I,8,0)</f>
        <v>0</v>
      </c>
      <c r="CB10" s="50">
        <f>VLOOKUP($C10,[2]PARAMETROS!$A:$I,9,0)</f>
        <v>0</v>
      </c>
    </row>
    <row r="11" spans="1:80">
      <c r="A11" s="42" t="s">
        <v>77</v>
      </c>
      <c r="B11" s="42" t="s">
        <v>17</v>
      </c>
      <c r="C11" s="42" t="s">
        <v>77</v>
      </c>
      <c r="D11" s="43" t="s">
        <v>81</v>
      </c>
      <c r="E11" s="44" t="s">
        <v>62</v>
      </c>
      <c r="F11" s="44" t="s">
        <v>63</v>
      </c>
      <c r="G11" s="44">
        <v>1</v>
      </c>
      <c r="H11" s="45">
        <v>1511.38</v>
      </c>
      <c r="I11" s="46">
        <v>1511.38</v>
      </c>
      <c r="J11" s="46"/>
      <c r="K11" s="46"/>
      <c r="L11" s="46"/>
      <c r="M11" s="46"/>
      <c r="N11" s="46"/>
      <c r="O11" s="46"/>
      <c r="P11" s="46"/>
      <c r="Q11" s="46">
        <v>1511.38</v>
      </c>
      <c r="R11" s="46">
        <v>302.27600000000001</v>
      </c>
      <c r="S11" s="46">
        <v>22.6707</v>
      </c>
      <c r="T11" s="46">
        <v>15.113800000000001</v>
      </c>
      <c r="U11" s="46">
        <v>3.0227600000000003</v>
      </c>
      <c r="V11" s="46">
        <v>37.784500000000001</v>
      </c>
      <c r="W11" s="46">
        <v>120.91040000000001</v>
      </c>
      <c r="X11" s="46">
        <v>45.3414</v>
      </c>
      <c r="Y11" s="46">
        <v>9.0682800000000015</v>
      </c>
      <c r="Z11" s="46">
        <v>556.18784000000005</v>
      </c>
      <c r="AA11" s="46">
        <v>125.94833333333334</v>
      </c>
      <c r="AB11" s="46">
        <v>167.93111111111111</v>
      </c>
      <c r="AC11" s="46">
        <v>108.14763555555558</v>
      </c>
      <c r="AD11" s="46">
        <v>402.02708000000007</v>
      </c>
      <c r="AE11" s="46">
        <v>71.3172</v>
      </c>
      <c r="AF11" s="46">
        <v>397</v>
      </c>
      <c r="AG11" s="46">
        <v>0</v>
      </c>
      <c r="AH11" s="46">
        <v>36.92</v>
      </c>
      <c r="AI11" s="46">
        <v>0</v>
      </c>
      <c r="AJ11" s="46">
        <v>0</v>
      </c>
      <c r="AK11" s="46">
        <v>4.72</v>
      </c>
      <c r="AL11" s="46">
        <v>0</v>
      </c>
      <c r="AM11" s="46">
        <v>509.95720000000006</v>
      </c>
      <c r="AN11" s="46">
        <v>1468.1721200000002</v>
      </c>
      <c r="AO11" s="46">
        <v>7.584596971450619</v>
      </c>
      <c r="AP11" s="46">
        <v>0.60676775771604952</v>
      </c>
      <c r="AQ11" s="46">
        <v>0.30338387885802476</v>
      </c>
      <c r="AR11" s="46">
        <v>5.2898300000000011</v>
      </c>
      <c r="AS11" s="46">
        <v>1.946657440000001</v>
      </c>
      <c r="AT11" s="46">
        <v>64.989339999999999</v>
      </c>
      <c r="AU11" s="46">
        <v>2.518966666666667</v>
      </c>
      <c r="AV11" s="46">
        <v>83.239542714691368</v>
      </c>
      <c r="AW11" s="46">
        <v>20.991388888888888</v>
      </c>
      <c r="AX11" s="46">
        <v>12.426902222222225</v>
      </c>
      <c r="AY11" s="46">
        <v>0.31487083333333332</v>
      </c>
      <c r="AZ11" s="46">
        <v>5.037933333333334</v>
      </c>
      <c r="BA11" s="46">
        <v>1.9591962962962963</v>
      </c>
      <c r="BB11" s="46">
        <v>14.988747299259263</v>
      </c>
      <c r="BC11" s="46">
        <v>55.719038873333346</v>
      </c>
      <c r="BD11" s="46"/>
      <c r="BE11" s="46">
        <v>0</v>
      </c>
      <c r="BF11" s="46">
        <v>55.719038873333346</v>
      </c>
      <c r="BG11" s="46">
        <v>66.11548611111111</v>
      </c>
      <c r="BH11" s="46"/>
      <c r="BI11" s="46">
        <v>0</v>
      </c>
      <c r="BJ11" s="46"/>
      <c r="BK11" s="46"/>
      <c r="BL11" s="46">
        <v>66.11548611111111</v>
      </c>
      <c r="BM11" s="46">
        <v>3184.6261876991362</v>
      </c>
      <c r="BN11" s="46">
        <f t="shared" si="0"/>
        <v>245.50059275225348</v>
      </c>
      <c r="BO11" s="46">
        <f t="shared" si="1"/>
        <v>173.48708554492575</v>
      </c>
      <c r="BP11" s="47">
        <f t="shared" si="3"/>
        <v>8.5633802816901436</v>
      </c>
      <c r="BQ11" s="47">
        <f t="shared" si="2"/>
        <v>1.8591549295774654</v>
      </c>
      <c r="BR11" s="48">
        <v>2</v>
      </c>
      <c r="BS11" s="47">
        <f t="shared" si="4"/>
        <v>2.2535211267605644</v>
      </c>
      <c r="BT11" s="47">
        <f t="shared" si="5"/>
        <v>11.25</v>
      </c>
      <c r="BU11" s="47">
        <f t="shared" si="6"/>
        <v>12.676056338028173</v>
      </c>
      <c r="BV11" s="46">
        <f t="shared" si="7"/>
        <v>403.68500970834134</v>
      </c>
      <c r="BW11" s="46">
        <f t="shared" si="8"/>
        <v>822.67268800552051</v>
      </c>
      <c r="BX11" s="46">
        <f t="shared" si="9"/>
        <v>4007.2988757046569</v>
      </c>
      <c r="BY11" s="46">
        <f t="shared" si="10"/>
        <v>48087.586508455883</v>
      </c>
      <c r="BZ11" s="49">
        <f>VLOOKUP($C11,[2]PARAMETROS!$A:$I,7,0)</f>
        <v>43101</v>
      </c>
      <c r="CA11" s="50">
        <f>VLOOKUP($C11,[2]PARAMETROS!$A:$I,8,0)</f>
        <v>0</v>
      </c>
      <c r="CB11" s="50">
        <f>VLOOKUP($C11,[2]PARAMETROS!$A:$I,9,0)</f>
        <v>0</v>
      </c>
    </row>
    <row r="12" spans="1:80">
      <c r="A12" s="42" t="s">
        <v>77</v>
      </c>
      <c r="B12" s="42" t="s">
        <v>16</v>
      </c>
      <c r="C12" s="42" t="s">
        <v>77</v>
      </c>
      <c r="D12" s="43" t="s">
        <v>82</v>
      </c>
      <c r="E12" s="44" t="s">
        <v>62</v>
      </c>
      <c r="F12" s="44" t="s">
        <v>63</v>
      </c>
      <c r="G12" s="44">
        <v>1</v>
      </c>
      <c r="H12" s="45">
        <v>2216.69</v>
      </c>
      <c r="I12" s="46">
        <v>2216.69</v>
      </c>
      <c r="J12" s="46"/>
      <c r="K12" s="46"/>
      <c r="L12" s="46"/>
      <c r="M12" s="46"/>
      <c r="N12" s="46"/>
      <c r="O12" s="46"/>
      <c r="P12" s="46"/>
      <c r="Q12" s="46">
        <v>2216.69</v>
      </c>
      <c r="R12" s="46">
        <v>443.33800000000002</v>
      </c>
      <c r="S12" s="46">
        <v>33.250349999999997</v>
      </c>
      <c r="T12" s="46">
        <v>22.166900000000002</v>
      </c>
      <c r="U12" s="46">
        <v>4.4333800000000005</v>
      </c>
      <c r="V12" s="46">
        <v>55.417250000000003</v>
      </c>
      <c r="W12" s="46">
        <v>177.33520000000001</v>
      </c>
      <c r="X12" s="46">
        <v>66.500699999999995</v>
      </c>
      <c r="Y12" s="46">
        <v>13.300140000000001</v>
      </c>
      <c r="Z12" s="46">
        <v>815.74191999999994</v>
      </c>
      <c r="AA12" s="46">
        <v>184.72416666666666</v>
      </c>
      <c r="AB12" s="46">
        <v>246.29888888888888</v>
      </c>
      <c r="AC12" s="46">
        <v>158.61648444444447</v>
      </c>
      <c r="AD12" s="46">
        <v>589.63954000000001</v>
      </c>
      <c r="AE12" s="46">
        <v>28.99860000000001</v>
      </c>
      <c r="AF12" s="46">
        <v>397</v>
      </c>
      <c r="AG12" s="46">
        <v>0</v>
      </c>
      <c r="AH12" s="46">
        <v>36.92</v>
      </c>
      <c r="AI12" s="46">
        <v>0</v>
      </c>
      <c r="AJ12" s="46">
        <v>0</v>
      </c>
      <c r="AK12" s="46">
        <v>4.72</v>
      </c>
      <c r="AL12" s="46">
        <v>0</v>
      </c>
      <c r="AM12" s="46">
        <v>467.63860000000005</v>
      </c>
      <c r="AN12" s="46">
        <v>1873.0200600000001</v>
      </c>
      <c r="AO12" s="46">
        <v>11.124072212577161</v>
      </c>
      <c r="AP12" s="46">
        <v>0.88992577700617292</v>
      </c>
      <c r="AQ12" s="46">
        <v>0.44496288850308646</v>
      </c>
      <c r="AR12" s="46">
        <v>7.7584150000000012</v>
      </c>
      <c r="AS12" s="46">
        <v>2.855096720000001</v>
      </c>
      <c r="AT12" s="46">
        <v>95.317669999999993</v>
      </c>
      <c r="AU12" s="46">
        <v>3.6944833333333338</v>
      </c>
      <c r="AV12" s="46">
        <v>122.08462593141975</v>
      </c>
      <c r="AW12" s="46">
        <v>30.78736111111111</v>
      </c>
      <c r="AX12" s="46">
        <v>18.22611777777778</v>
      </c>
      <c r="AY12" s="46">
        <v>0.46181041666666667</v>
      </c>
      <c r="AZ12" s="46">
        <v>7.3889666666666676</v>
      </c>
      <c r="BA12" s="46">
        <v>2.8734870370370369</v>
      </c>
      <c r="BB12" s="46">
        <v>21.983489427407413</v>
      </c>
      <c r="BC12" s="46">
        <v>81.721232436666668</v>
      </c>
      <c r="BD12" s="46"/>
      <c r="BE12" s="46">
        <v>0</v>
      </c>
      <c r="BF12" s="46">
        <v>81.721232436666668</v>
      </c>
      <c r="BG12" s="46">
        <v>66.11548611111111</v>
      </c>
      <c r="BH12" s="46"/>
      <c r="BI12" s="46">
        <v>0</v>
      </c>
      <c r="BJ12" s="46"/>
      <c r="BK12" s="46"/>
      <c r="BL12" s="46">
        <v>66.11548611111111</v>
      </c>
      <c r="BM12" s="46">
        <v>4359.631404479197</v>
      </c>
      <c r="BN12" s="46">
        <f t="shared" si="0"/>
        <v>245.50059275225348</v>
      </c>
      <c r="BO12" s="46">
        <f t="shared" si="1"/>
        <v>173.48708554492575</v>
      </c>
      <c r="BP12" s="47">
        <f t="shared" si="3"/>
        <v>8.5633802816901436</v>
      </c>
      <c r="BQ12" s="47">
        <f t="shared" si="2"/>
        <v>1.8591549295774654</v>
      </c>
      <c r="BR12" s="48">
        <v>2</v>
      </c>
      <c r="BS12" s="47">
        <f t="shared" si="4"/>
        <v>2.2535211267605644</v>
      </c>
      <c r="BT12" s="47">
        <f t="shared" si="5"/>
        <v>11.25</v>
      </c>
      <c r="BU12" s="47">
        <f t="shared" si="6"/>
        <v>12.676056338028173</v>
      </c>
      <c r="BV12" s="46">
        <f t="shared" si="7"/>
        <v>552.62933296215192</v>
      </c>
      <c r="BW12" s="46">
        <f t="shared" si="8"/>
        <v>971.61701125933109</v>
      </c>
      <c r="BX12" s="46">
        <f t="shared" si="9"/>
        <v>5331.2484157385279</v>
      </c>
      <c r="BY12" s="46">
        <f t="shared" si="10"/>
        <v>63974.980988862335</v>
      </c>
      <c r="BZ12" s="49">
        <f>VLOOKUP($C12,[2]PARAMETROS!$A:$I,7,0)</f>
        <v>43101</v>
      </c>
      <c r="CA12" s="50">
        <f>VLOOKUP($C12,[2]PARAMETROS!$A:$I,8,0)</f>
        <v>0</v>
      </c>
      <c r="CB12" s="50">
        <f>VLOOKUP($C12,[2]PARAMETROS!$A:$I,9,0)</f>
        <v>0</v>
      </c>
    </row>
    <row r="13" spans="1:80">
      <c r="A13" s="42" t="s">
        <v>83</v>
      </c>
      <c r="B13" s="42" t="s">
        <v>16</v>
      </c>
      <c r="C13" s="42" t="s">
        <v>84</v>
      </c>
      <c r="D13" s="43" t="s">
        <v>85</v>
      </c>
      <c r="E13" s="44" t="s">
        <v>62</v>
      </c>
      <c r="F13" s="44" t="s">
        <v>63</v>
      </c>
      <c r="G13" s="44">
        <v>1</v>
      </c>
      <c r="H13" s="45">
        <v>2216.69</v>
      </c>
      <c r="I13" s="46">
        <v>2216.69</v>
      </c>
      <c r="J13" s="46"/>
      <c r="K13" s="46"/>
      <c r="L13" s="46"/>
      <c r="M13" s="46"/>
      <c r="N13" s="46"/>
      <c r="O13" s="46"/>
      <c r="P13" s="46"/>
      <c r="Q13" s="46">
        <v>2216.69</v>
      </c>
      <c r="R13" s="46">
        <v>443.33800000000002</v>
      </c>
      <c r="S13" s="46">
        <v>33.250349999999997</v>
      </c>
      <c r="T13" s="46">
        <v>22.166900000000002</v>
      </c>
      <c r="U13" s="46">
        <v>4.4333800000000005</v>
      </c>
      <c r="V13" s="46">
        <v>55.417250000000003</v>
      </c>
      <c r="W13" s="46">
        <v>177.33520000000001</v>
      </c>
      <c r="X13" s="46">
        <v>66.500699999999995</v>
      </c>
      <c r="Y13" s="46">
        <v>13.300140000000001</v>
      </c>
      <c r="Z13" s="46">
        <v>815.74191999999994</v>
      </c>
      <c r="AA13" s="46">
        <v>184.72416666666666</v>
      </c>
      <c r="AB13" s="46">
        <v>246.29888888888888</v>
      </c>
      <c r="AC13" s="46">
        <v>158.61648444444447</v>
      </c>
      <c r="AD13" s="46">
        <v>589.63954000000001</v>
      </c>
      <c r="AE13" s="46">
        <v>28.99860000000001</v>
      </c>
      <c r="AF13" s="46">
        <v>397</v>
      </c>
      <c r="AG13" s="46">
        <v>0</v>
      </c>
      <c r="AH13" s="46">
        <v>32.619999999999997</v>
      </c>
      <c r="AI13" s="46">
        <v>0</v>
      </c>
      <c r="AJ13" s="46">
        <v>0</v>
      </c>
      <c r="AK13" s="46">
        <v>4.72</v>
      </c>
      <c r="AL13" s="46">
        <v>0</v>
      </c>
      <c r="AM13" s="46">
        <v>463.33860000000004</v>
      </c>
      <c r="AN13" s="46">
        <v>1868.7200600000001</v>
      </c>
      <c r="AO13" s="46">
        <v>11.124072212577161</v>
      </c>
      <c r="AP13" s="46">
        <v>0.88992577700617292</v>
      </c>
      <c r="AQ13" s="46">
        <v>0.44496288850308646</v>
      </c>
      <c r="AR13" s="46">
        <v>7.7584150000000012</v>
      </c>
      <c r="AS13" s="46">
        <v>2.855096720000001</v>
      </c>
      <c r="AT13" s="46">
        <v>95.317669999999993</v>
      </c>
      <c r="AU13" s="46">
        <v>3.6944833333333338</v>
      </c>
      <c r="AV13" s="46">
        <v>122.08462593141975</v>
      </c>
      <c r="AW13" s="46">
        <v>30.78736111111111</v>
      </c>
      <c r="AX13" s="46">
        <v>18.22611777777778</v>
      </c>
      <c r="AY13" s="46">
        <v>0.46181041666666667</v>
      </c>
      <c r="AZ13" s="46">
        <v>7.3889666666666676</v>
      </c>
      <c r="BA13" s="46">
        <v>2.8734870370370369</v>
      </c>
      <c r="BB13" s="46">
        <v>21.983489427407413</v>
      </c>
      <c r="BC13" s="46">
        <v>81.721232436666668</v>
      </c>
      <c r="BD13" s="46"/>
      <c r="BE13" s="46">
        <v>0</v>
      </c>
      <c r="BF13" s="46">
        <v>81.721232436666668</v>
      </c>
      <c r="BG13" s="46">
        <v>66.11548611111111</v>
      </c>
      <c r="BH13" s="46"/>
      <c r="BI13" s="46">
        <v>0</v>
      </c>
      <c r="BJ13" s="46"/>
      <c r="BK13" s="46"/>
      <c r="BL13" s="46">
        <v>66.11548611111111</v>
      </c>
      <c r="BM13" s="46">
        <v>4355.3314044791969</v>
      </c>
      <c r="BN13" s="46">
        <f t="shared" si="0"/>
        <v>245.50059275225348</v>
      </c>
      <c r="BO13" s="46">
        <f t="shared" si="1"/>
        <v>173.48708554492575</v>
      </c>
      <c r="BP13" s="47">
        <f t="shared" si="3"/>
        <v>8.5633802816901436</v>
      </c>
      <c r="BQ13" s="47">
        <f t="shared" si="2"/>
        <v>1.8591549295774654</v>
      </c>
      <c r="BR13" s="48">
        <v>2</v>
      </c>
      <c r="BS13" s="47">
        <f t="shared" si="4"/>
        <v>2.2535211267605644</v>
      </c>
      <c r="BT13" s="47">
        <f t="shared" si="5"/>
        <v>11.25</v>
      </c>
      <c r="BU13" s="47">
        <f t="shared" si="6"/>
        <v>12.676056338028173</v>
      </c>
      <c r="BV13" s="46">
        <f t="shared" si="7"/>
        <v>552.0842625396167</v>
      </c>
      <c r="BW13" s="46">
        <f t="shared" si="8"/>
        <v>971.07194083679587</v>
      </c>
      <c r="BX13" s="46">
        <f t="shared" si="9"/>
        <v>5326.4033453159927</v>
      </c>
      <c r="BY13" s="46">
        <f t="shared" si="10"/>
        <v>63916.840143791909</v>
      </c>
      <c r="BZ13" s="49">
        <f>VLOOKUP($C13,[2]PARAMETROS!$A:$I,7,0)</f>
        <v>43101</v>
      </c>
      <c r="CA13" s="50">
        <f>VLOOKUP($C13,[2]PARAMETROS!$A:$I,8,0)</f>
        <v>0</v>
      </c>
      <c r="CB13" s="50">
        <f>VLOOKUP($C13,[2]PARAMETROS!$A:$I,9,0)</f>
        <v>0</v>
      </c>
    </row>
    <row r="14" spans="1:80">
      <c r="A14" s="42" t="s">
        <v>86</v>
      </c>
      <c r="B14" s="42" t="s">
        <v>66</v>
      </c>
      <c r="C14" s="42" t="s">
        <v>67</v>
      </c>
      <c r="D14" s="43" t="s">
        <v>87</v>
      </c>
      <c r="E14" s="44" t="s">
        <v>62</v>
      </c>
      <c r="F14" s="44" t="s">
        <v>63</v>
      </c>
      <c r="G14" s="44">
        <v>1</v>
      </c>
      <c r="H14" s="45">
        <v>1281.1600000000001</v>
      </c>
      <c r="I14" s="46">
        <v>1281.1600000000001</v>
      </c>
      <c r="J14" s="46"/>
      <c r="K14" s="46"/>
      <c r="L14" s="46"/>
      <c r="M14" s="46"/>
      <c r="N14" s="46"/>
      <c r="O14" s="46"/>
      <c r="P14" s="46"/>
      <c r="Q14" s="46">
        <v>1281.1600000000001</v>
      </c>
      <c r="R14" s="46">
        <v>256.23200000000003</v>
      </c>
      <c r="S14" s="46">
        <v>19.217400000000001</v>
      </c>
      <c r="T14" s="46">
        <v>12.8116</v>
      </c>
      <c r="U14" s="46">
        <v>2.5623200000000002</v>
      </c>
      <c r="V14" s="46">
        <v>32.029000000000003</v>
      </c>
      <c r="W14" s="46">
        <v>102.4928</v>
      </c>
      <c r="X14" s="46">
        <v>38.434800000000003</v>
      </c>
      <c r="Y14" s="46">
        <v>7.6869600000000009</v>
      </c>
      <c r="Z14" s="46">
        <v>471.46688</v>
      </c>
      <c r="AA14" s="46">
        <v>106.76333333333334</v>
      </c>
      <c r="AB14" s="46">
        <v>142.35111111111112</v>
      </c>
      <c r="AC14" s="46">
        <v>91.674115555555574</v>
      </c>
      <c r="AD14" s="46">
        <v>340.78856000000007</v>
      </c>
      <c r="AE14" s="46">
        <v>85.130399999999995</v>
      </c>
      <c r="AF14" s="46">
        <v>397</v>
      </c>
      <c r="AG14" s="46">
        <v>0</v>
      </c>
      <c r="AH14" s="46">
        <v>0</v>
      </c>
      <c r="AI14" s="46">
        <v>9.84</v>
      </c>
      <c r="AJ14" s="46">
        <v>0</v>
      </c>
      <c r="AK14" s="46">
        <v>4.72</v>
      </c>
      <c r="AL14" s="46">
        <v>0</v>
      </c>
      <c r="AM14" s="46">
        <v>496.69040000000001</v>
      </c>
      <c r="AN14" s="46">
        <v>1308.9458400000001</v>
      </c>
      <c r="AO14" s="46">
        <v>6.4292780478395075</v>
      </c>
      <c r="AP14" s="46">
        <v>0.51434224382716054</v>
      </c>
      <c r="AQ14" s="46">
        <v>0.25717112191358027</v>
      </c>
      <c r="AR14" s="46">
        <v>4.4840600000000013</v>
      </c>
      <c r="AS14" s="46">
        <v>1.6501340800000008</v>
      </c>
      <c r="AT14" s="46">
        <v>55.089880000000001</v>
      </c>
      <c r="AU14" s="46">
        <v>2.1352666666666669</v>
      </c>
      <c r="AV14" s="46">
        <v>70.560132160246923</v>
      </c>
      <c r="AW14" s="46">
        <v>17.79388888888889</v>
      </c>
      <c r="AX14" s="46">
        <v>10.533982222222223</v>
      </c>
      <c r="AY14" s="46">
        <v>0.26690833333333336</v>
      </c>
      <c r="AZ14" s="46">
        <v>4.2705333333333337</v>
      </c>
      <c r="BA14" s="46">
        <v>1.660762962962963</v>
      </c>
      <c r="BB14" s="46">
        <v>12.705595872592596</v>
      </c>
      <c r="BC14" s="46">
        <v>47.23167161333334</v>
      </c>
      <c r="BD14" s="46">
        <v>174.70363636363635</v>
      </c>
      <c r="BE14" s="46">
        <v>174.70363636363635</v>
      </c>
      <c r="BF14" s="46">
        <v>221.93530797696968</v>
      </c>
      <c r="BG14" s="46">
        <v>66.11548611111111</v>
      </c>
      <c r="BH14" s="46"/>
      <c r="BI14" s="46">
        <v>0</v>
      </c>
      <c r="BJ14" s="46"/>
      <c r="BK14" s="46"/>
      <c r="BL14" s="46">
        <v>66.11548611111111</v>
      </c>
      <c r="BM14" s="46">
        <v>2948.7167662483284</v>
      </c>
      <c r="BN14" s="46">
        <f t="shared" si="0"/>
        <v>245.50059275225348</v>
      </c>
      <c r="BO14" s="46">
        <f t="shared" si="1"/>
        <v>173.48708554492575</v>
      </c>
      <c r="BP14" s="47">
        <f t="shared" si="3"/>
        <v>8.6609686609686669</v>
      </c>
      <c r="BQ14" s="47">
        <f t="shared" si="2"/>
        <v>1.8803418803418819</v>
      </c>
      <c r="BR14" s="48">
        <v>3</v>
      </c>
      <c r="BS14" s="47">
        <f t="shared" si="4"/>
        <v>3.4188034188034218</v>
      </c>
      <c r="BT14" s="47">
        <f t="shared" si="5"/>
        <v>12.25</v>
      </c>
      <c r="BU14" s="47">
        <f t="shared" si="6"/>
        <v>13.960113960113972</v>
      </c>
      <c r="BV14" s="46">
        <f t="shared" si="7"/>
        <v>411.64422092925417</v>
      </c>
      <c r="BW14" s="46">
        <f t="shared" si="8"/>
        <v>830.63189922643346</v>
      </c>
      <c r="BX14" s="46">
        <f t="shared" si="9"/>
        <v>3779.3486654747621</v>
      </c>
      <c r="BY14" s="46">
        <f t="shared" si="10"/>
        <v>45352.183985697149</v>
      </c>
      <c r="BZ14" s="49">
        <f>VLOOKUP($C14,[2]PARAMETROS!$A:$I,7,0)</f>
        <v>43101</v>
      </c>
      <c r="CA14" s="50">
        <f>VLOOKUP($C14,[2]PARAMETROS!$A:$I,8,0)</f>
        <v>0</v>
      </c>
      <c r="CB14" s="50">
        <f>VLOOKUP($C14,[2]PARAMETROS!$A:$I,9,0)</f>
        <v>0</v>
      </c>
    </row>
    <row r="15" spans="1:80">
      <c r="A15" s="42" t="s">
        <v>88</v>
      </c>
      <c r="B15" s="42" t="s">
        <v>78</v>
      </c>
      <c r="C15" s="42" t="s">
        <v>89</v>
      </c>
      <c r="D15" s="43" t="s">
        <v>90</v>
      </c>
      <c r="E15" s="44" t="s">
        <v>62</v>
      </c>
      <c r="F15" s="44" t="s">
        <v>63</v>
      </c>
      <c r="G15" s="44">
        <v>2</v>
      </c>
      <c r="H15" s="45">
        <v>3035.23</v>
      </c>
      <c r="I15" s="46">
        <v>6070.46</v>
      </c>
      <c r="J15" s="46"/>
      <c r="K15" s="46"/>
      <c r="L15" s="46"/>
      <c r="M15" s="46"/>
      <c r="N15" s="46"/>
      <c r="O15" s="46"/>
      <c r="P15" s="46"/>
      <c r="Q15" s="46">
        <v>6070.46</v>
      </c>
      <c r="R15" s="46">
        <v>1214.0920000000001</v>
      </c>
      <c r="S15" s="46">
        <v>91.056899999999999</v>
      </c>
      <c r="T15" s="46">
        <v>60.704599999999999</v>
      </c>
      <c r="U15" s="46">
        <v>12.140919999999999</v>
      </c>
      <c r="V15" s="46">
        <v>151.76150000000001</v>
      </c>
      <c r="W15" s="46">
        <v>485.63679999999999</v>
      </c>
      <c r="X15" s="46">
        <v>182.1138</v>
      </c>
      <c r="Y15" s="46">
        <v>36.422760000000004</v>
      </c>
      <c r="Z15" s="46">
        <v>2233.9292800000003</v>
      </c>
      <c r="AA15" s="46">
        <v>505.87166666666667</v>
      </c>
      <c r="AB15" s="46">
        <v>674.49555555555548</v>
      </c>
      <c r="AC15" s="46">
        <v>434.37513777777787</v>
      </c>
      <c r="AD15" s="46">
        <v>1614.74236</v>
      </c>
      <c r="AE15" s="46">
        <v>0</v>
      </c>
      <c r="AF15" s="46">
        <v>794</v>
      </c>
      <c r="AG15" s="46">
        <v>0</v>
      </c>
      <c r="AH15" s="46">
        <v>30</v>
      </c>
      <c r="AI15" s="46">
        <v>0</v>
      </c>
      <c r="AJ15" s="46">
        <v>0</v>
      </c>
      <c r="AK15" s="46">
        <v>9.44</v>
      </c>
      <c r="AL15" s="46">
        <v>587.76</v>
      </c>
      <c r="AM15" s="46">
        <v>1421.2</v>
      </c>
      <c r="AN15" s="46">
        <v>5269.8716400000003</v>
      </c>
      <c r="AO15" s="46">
        <v>30.463544926697534</v>
      </c>
      <c r="AP15" s="46">
        <v>2.4370835941358027</v>
      </c>
      <c r="AQ15" s="46">
        <v>1.2185417970679013</v>
      </c>
      <c r="AR15" s="46">
        <v>21.246610000000004</v>
      </c>
      <c r="AS15" s="46">
        <v>7.8187524800000032</v>
      </c>
      <c r="AT15" s="46">
        <v>261.02977999999996</v>
      </c>
      <c r="AU15" s="46">
        <v>10.117433333333334</v>
      </c>
      <c r="AV15" s="46">
        <v>334.33174613123452</v>
      </c>
      <c r="AW15" s="46">
        <v>84.311944444444435</v>
      </c>
      <c r="AX15" s="46">
        <v>49.912671111111116</v>
      </c>
      <c r="AY15" s="46">
        <v>1.2646791666666666</v>
      </c>
      <c r="AZ15" s="46">
        <v>20.234866666666669</v>
      </c>
      <c r="BA15" s="46">
        <v>7.8691148148148145</v>
      </c>
      <c r="BB15" s="46">
        <v>60.202325642962975</v>
      </c>
      <c r="BC15" s="46">
        <v>223.79560184666667</v>
      </c>
      <c r="BD15" s="46"/>
      <c r="BE15" s="46">
        <v>0</v>
      </c>
      <c r="BF15" s="46">
        <v>223.79560184666667</v>
      </c>
      <c r="BG15" s="46">
        <v>188.76097222222222</v>
      </c>
      <c r="BH15" s="46"/>
      <c r="BI15" s="46">
        <v>0</v>
      </c>
      <c r="BJ15" s="46"/>
      <c r="BK15" s="46"/>
      <c r="BL15" s="46">
        <v>188.76097222222222</v>
      </c>
      <c r="BM15" s="46">
        <v>12087.219960200124</v>
      </c>
      <c r="BN15" s="46">
        <f t="shared" si="0"/>
        <v>491.00118550450696</v>
      </c>
      <c r="BO15" s="46">
        <f t="shared" si="1"/>
        <v>346.9741710898515</v>
      </c>
      <c r="BP15" s="47">
        <f t="shared" si="3"/>
        <v>8.7106017191977063</v>
      </c>
      <c r="BQ15" s="47">
        <f t="shared" si="2"/>
        <v>1.8911174785100282</v>
      </c>
      <c r="BR15" s="48">
        <v>3.5000000000000004</v>
      </c>
      <c r="BS15" s="47">
        <f t="shared" si="4"/>
        <v>4.0114613180515759</v>
      </c>
      <c r="BT15" s="47">
        <f t="shared" si="5"/>
        <v>12.75</v>
      </c>
      <c r="BU15" s="47">
        <f t="shared" si="6"/>
        <v>14.613180515759311</v>
      </c>
      <c r="BV15" s="46">
        <f t="shared" si="7"/>
        <v>1766.3272721209348</v>
      </c>
      <c r="BW15" s="46">
        <f t="shared" si="8"/>
        <v>2604.3026287152934</v>
      </c>
      <c r="BX15" s="46">
        <f t="shared" si="9"/>
        <v>14691.522588915417</v>
      </c>
      <c r="BY15" s="46">
        <f t="shared" si="10"/>
        <v>176298.27106698501</v>
      </c>
      <c r="BZ15" s="49">
        <f>VLOOKUP($C15,[2]PARAMETROS!$A:$I,7,0)</f>
        <v>43101</v>
      </c>
      <c r="CA15" s="50">
        <f>VLOOKUP($C15,[2]PARAMETROS!$A:$I,8,0)</f>
        <v>0</v>
      </c>
      <c r="CB15" s="50">
        <f>VLOOKUP($C15,[2]PARAMETROS!$A:$I,9,0)</f>
        <v>0</v>
      </c>
    </row>
    <row r="16" spans="1:80">
      <c r="A16" s="42" t="s">
        <v>91</v>
      </c>
      <c r="B16" s="42" t="s">
        <v>92</v>
      </c>
      <c r="C16" s="42" t="s">
        <v>93</v>
      </c>
      <c r="D16" s="43" t="s">
        <v>94</v>
      </c>
      <c r="E16" s="44" t="s">
        <v>62</v>
      </c>
      <c r="F16" s="44" t="s">
        <v>63</v>
      </c>
      <c r="G16" s="44">
        <v>11</v>
      </c>
      <c r="H16" s="45">
        <v>1498.3</v>
      </c>
      <c r="I16" s="46">
        <v>16481.3</v>
      </c>
      <c r="J16" s="46"/>
      <c r="K16" s="46"/>
      <c r="L16" s="46"/>
      <c r="M16" s="46"/>
      <c r="N16" s="46"/>
      <c r="O16" s="46"/>
      <c r="P16" s="46"/>
      <c r="Q16" s="46">
        <v>16481.3</v>
      </c>
      <c r="R16" s="46">
        <v>3296.26</v>
      </c>
      <c r="S16" s="46">
        <v>247.21949999999998</v>
      </c>
      <c r="T16" s="46">
        <v>164.81299999999999</v>
      </c>
      <c r="U16" s="46">
        <v>32.962600000000002</v>
      </c>
      <c r="V16" s="46">
        <v>412.03250000000003</v>
      </c>
      <c r="W16" s="46">
        <v>1318.5039999999999</v>
      </c>
      <c r="X16" s="46">
        <v>494.43899999999996</v>
      </c>
      <c r="Y16" s="46">
        <v>98.887799999999999</v>
      </c>
      <c r="Z16" s="46">
        <v>6065.1184000000012</v>
      </c>
      <c r="AA16" s="46">
        <v>1373.4416666666666</v>
      </c>
      <c r="AB16" s="46">
        <v>1831.2555555555555</v>
      </c>
      <c r="AC16" s="46">
        <v>1179.3285777777778</v>
      </c>
      <c r="AD16" s="46">
        <v>4384.0257999999994</v>
      </c>
      <c r="AE16" s="46">
        <v>2047.1220000000001</v>
      </c>
      <c r="AF16" s="46">
        <v>4367</v>
      </c>
      <c r="AG16" s="46">
        <v>0</v>
      </c>
      <c r="AH16" s="46">
        <v>534.38</v>
      </c>
      <c r="AI16" s="46">
        <v>0</v>
      </c>
      <c r="AJ16" s="46">
        <v>0</v>
      </c>
      <c r="AK16" s="46">
        <v>51.919999999999995</v>
      </c>
      <c r="AL16" s="46">
        <v>755.81</v>
      </c>
      <c r="AM16" s="46">
        <v>7756.232</v>
      </c>
      <c r="AN16" s="46">
        <v>18205.376199999999</v>
      </c>
      <c r="AO16" s="46">
        <v>82.708529996141976</v>
      </c>
      <c r="AP16" s="46">
        <v>6.6166823996913582</v>
      </c>
      <c r="AQ16" s="46">
        <v>3.3083411998456791</v>
      </c>
      <c r="AR16" s="46">
        <v>57.684550000000009</v>
      </c>
      <c r="AS16" s="46">
        <v>21.227914400000007</v>
      </c>
      <c r="AT16" s="46">
        <v>708.69589999999994</v>
      </c>
      <c r="AU16" s="46">
        <v>27.468833333333333</v>
      </c>
      <c r="AV16" s="46">
        <v>907.71075132901228</v>
      </c>
      <c r="AW16" s="46">
        <v>228.90694444444443</v>
      </c>
      <c r="AX16" s="46">
        <v>135.51291111111112</v>
      </c>
      <c r="AY16" s="46">
        <v>3.4336041666666661</v>
      </c>
      <c r="AZ16" s="46">
        <v>54.937666666666665</v>
      </c>
      <c r="BA16" s="46">
        <v>21.364648148148145</v>
      </c>
      <c r="BB16" s="46">
        <v>163.44932502962965</v>
      </c>
      <c r="BC16" s="46">
        <v>607.60509956666669</v>
      </c>
      <c r="BD16" s="46"/>
      <c r="BE16" s="46">
        <v>0</v>
      </c>
      <c r="BF16" s="46">
        <v>607.60509956666669</v>
      </c>
      <c r="BG16" s="46">
        <v>505.71583333333336</v>
      </c>
      <c r="BH16" s="46"/>
      <c r="BI16" s="46">
        <v>0</v>
      </c>
      <c r="BJ16" s="46"/>
      <c r="BK16" s="46"/>
      <c r="BL16" s="46">
        <v>505.71583333333336</v>
      </c>
      <c r="BM16" s="46">
        <v>36707.707884229014</v>
      </c>
      <c r="BN16" s="46">
        <f t="shared" si="0"/>
        <v>2700.5065202747883</v>
      </c>
      <c r="BO16" s="46">
        <f t="shared" si="1"/>
        <v>1908.3579409941833</v>
      </c>
      <c r="BP16" s="47">
        <f t="shared" si="3"/>
        <v>8.8629737609329435</v>
      </c>
      <c r="BQ16" s="47">
        <f t="shared" si="2"/>
        <v>1.9241982507288626</v>
      </c>
      <c r="BR16" s="48">
        <v>5</v>
      </c>
      <c r="BS16" s="47">
        <f t="shared" si="4"/>
        <v>5.8309037900874632</v>
      </c>
      <c r="BT16" s="47">
        <f t="shared" si="5"/>
        <v>14.25</v>
      </c>
      <c r="BU16" s="47">
        <f t="shared" si="6"/>
        <v>16.618075801749271</v>
      </c>
      <c r="BV16" s="46">
        <f t="shared" si="7"/>
        <v>6100.1147212858705</v>
      </c>
      <c r="BW16" s="46">
        <f t="shared" si="8"/>
        <v>10708.979182554842</v>
      </c>
      <c r="BX16" s="46">
        <f t="shared" si="9"/>
        <v>47416.687066783852</v>
      </c>
      <c r="BY16" s="46">
        <f t="shared" si="10"/>
        <v>569000.24480140628</v>
      </c>
      <c r="BZ16" s="49">
        <f>VLOOKUP($C16,[2]PARAMETROS!$A:$I,7,0)</f>
        <v>43101</v>
      </c>
      <c r="CA16" s="50">
        <f>VLOOKUP($C16,[2]PARAMETROS!$A:$I,8,0)</f>
        <v>0</v>
      </c>
      <c r="CB16" s="50">
        <f>VLOOKUP($C16,[2]PARAMETROS!$A:$I,9,0)</f>
        <v>0</v>
      </c>
    </row>
    <row r="17" spans="1:80">
      <c r="A17" s="42" t="s">
        <v>91</v>
      </c>
      <c r="B17" s="42" t="s">
        <v>95</v>
      </c>
      <c r="C17" s="42" t="s">
        <v>93</v>
      </c>
      <c r="D17" s="43" t="s">
        <v>96</v>
      </c>
      <c r="E17" s="44" t="s">
        <v>62</v>
      </c>
      <c r="F17" s="44" t="s">
        <v>63</v>
      </c>
      <c r="G17" s="44">
        <v>2</v>
      </c>
      <c r="H17" s="45">
        <v>1130.5999999999999</v>
      </c>
      <c r="I17" s="46">
        <v>2261.1999999999998</v>
      </c>
      <c r="J17" s="46"/>
      <c r="K17" s="46"/>
      <c r="L17" s="46"/>
      <c r="M17" s="46"/>
      <c r="N17" s="46"/>
      <c r="O17" s="46"/>
      <c r="P17" s="46"/>
      <c r="Q17" s="46">
        <v>2261.1999999999998</v>
      </c>
      <c r="R17" s="46">
        <v>452.24</v>
      </c>
      <c r="S17" s="46">
        <v>33.917999999999999</v>
      </c>
      <c r="T17" s="46">
        <v>22.611999999999998</v>
      </c>
      <c r="U17" s="46">
        <v>4.5223999999999993</v>
      </c>
      <c r="V17" s="46">
        <v>56.53</v>
      </c>
      <c r="W17" s="46">
        <v>180.89599999999999</v>
      </c>
      <c r="X17" s="46">
        <v>67.835999999999999</v>
      </c>
      <c r="Y17" s="46">
        <v>13.5672</v>
      </c>
      <c r="Z17" s="46">
        <v>832.12159999999994</v>
      </c>
      <c r="AA17" s="46">
        <v>188.43333333333331</v>
      </c>
      <c r="AB17" s="46">
        <v>251.24444444444441</v>
      </c>
      <c r="AC17" s="46">
        <v>161.80142222222224</v>
      </c>
      <c r="AD17" s="46">
        <v>601.47919999999999</v>
      </c>
      <c r="AE17" s="46">
        <v>416.32799999999997</v>
      </c>
      <c r="AF17" s="46">
        <v>794</v>
      </c>
      <c r="AG17" s="46">
        <v>0</v>
      </c>
      <c r="AH17" s="46">
        <v>97.16</v>
      </c>
      <c r="AI17" s="46">
        <v>0</v>
      </c>
      <c r="AJ17" s="46">
        <v>0</v>
      </c>
      <c r="AK17" s="46">
        <v>9.44</v>
      </c>
      <c r="AL17" s="46">
        <v>137.41999999999999</v>
      </c>
      <c r="AM17" s="46">
        <v>1454.3480000000002</v>
      </c>
      <c r="AN17" s="46">
        <v>2887.9488000000001</v>
      </c>
      <c r="AO17" s="46">
        <v>11.347437885802469</v>
      </c>
      <c r="AP17" s="46">
        <v>0.90779503086419755</v>
      </c>
      <c r="AQ17" s="46">
        <v>0.45389751543209877</v>
      </c>
      <c r="AR17" s="46">
        <v>7.9142000000000001</v>
      </c>
      <c r="AS17" s="46">
        <v>2.9124256000000011</v>
      </c>
      <c r="AT17" s="46">
        <v>97.231599999999986</v>
      </c>
      <c r="AU17" s="46">
        <v>3.7686666666666664</v>
      </c>
      <c r="AV17" s="46">
        <v>124.53602269876541</v>
      </c>
      <c r="AW17" s="46">
        <v>31.405555555555551</v>
      </c>
      <c r="AX17" s="46">
        <v>18.592088888888888</v>
      </c>
      <c r="AY17" s="46">
        <v>0.47108333333333324</v>
      </c>
      <c r="AZ17" s="46">
        <v>7.5373333333333328</v>
      </c>
      <c r="BA17" s="46">
        <v>2.9311851851851847</v>
      </c>
      <c r="BB17" s="46">
        <v>22.42490663703704</v>
      </c>
      <c r="BC17" s="46">
        <v>83.362152933333334</v>
      </c>
      <c r="BD17" s="46"/>
      <c r="BE17" s="46">
        <v>0</v>
      </c>
      <c r="BF17" s="46">
        <v>83.362152933333334</v>
      </c>
      <c r="BG17" s="46">
        <v>132.23097222222222</v>
      </c>
      <c r="BH17" s="46"/>
      <c r="BI17" s="46">
        <v>0</v>
      </c>
      <c r="BJ17" s="46"/>
      <c r="BK17" s="46"/>
      <c r="BL17" s="46">
        <v>132.23097222222222</v>
      </c>
      <c r="BM17" s="46">
        <v>5489.2779478543207</v>
      </c>
      <c r="BN17" s="46">
        <f t="shared" si="0"/>
        <v>491.00118550450696</v>
      </c>
      <c r="BO17" s="46">
        <f t="shared" si="1"/>
        <v>346.9741710898515</v>
      </c>
      <c r="BP17" s="47">
        <f t="shared" si="3"/>
        <v>8.8629737609329435</v>
      </c>
      <c r="BQ17" s="47">
        <f t="shared" si="2"/>
        <v>1.9241982507288626</v>
      </c>
      <c r="BR17" s="48">
        <v>5</v>
      </c>
      <c r="BS17" s="47">
        <f t="shared" si="4"/>
        <v>5.8309037900874632</v>
      </c>
      <c r="BT17" s="47">
        <f t="shared" si="5"/>
        <v>14.25</v>
      </c>
      <c r="BU17" s="47">
        <f t="shared" si="6"/>
        <v>16.618075801749271</v>
      </c>
      <c r="BV17" s="46">
        <f t="shared" si="7"/>
        <v>912.21237034313788</v>
      </c>
      <c r="BW17" s="46">
        <f t="shared" si="8"/>
        <v>1750.1877269374963</v>
      </c>
      <c r="BX17" s="46">
        <f t="shared" si="9"/>
        <v>7239.465674791817</v>
      </c>
      <c r="BY17" s="46">
        <f t="shared" si="10"/>
        <v>86873.588097501808</v>
      </c>
      <c r="BZ17" s="49">
        <f>VLOOKUP($C17,[2]PARAMETROS!$A:$I,7,0)</f>
        <v>43101</v>
      </c>
      <c r="CA17" s="50">
        <f>VLOOKUP($C17,[2]PARAMETROS!$A:$I,8,0)</f>
        <v>0</v>
      </c>
      <c r="CB17" s="50">
        <f>VLOOKUP($C17,[2]PARAMETROS!$A:$I,9,0)</f>
        <v>0</v>
      </c>
    </row>
    <row r="18" spans="1:80">
      <c r="A18" s="42" t="s">
        <v>91</v>
      </c>
      <c r="B18" s="42" t="s">
        <v>97</v>
      </c>
      <c r="C18" s="42" t="s">
        <v>93</v>
      </c>
      <c r="D18" s="43" t="s">
        <v>98</v>
      </c>
      <c r="E18" s="44" t="s">
        <v>62</v>
      </c>
      <c r="F18" s="44" t="s">
        <v>63</v>
      </c>
      <c r="G18" s="44">
        <v>19</v>
      </c>
      <c r="H18" s="45">
        <v>1594.45</v>
      </c>
      <c r="I18" s="46">
        <v>30294.55</v>
      </c>
      <c r="J18" s="46"/>
      <c r="K18" s="46"/>
      <c r="L18" s="46"/>
      <c r="M18" s="46"/>
      <c r="N18" s="46"/>
      <c r="O18" s="46"/>
      <c r="P18" s="46"/>
      <c r="Q18" s="46">
        <v>30294.55</v>
      </c>
      <c r="R18" s="46">
        <v>6058.91</v>
      </c>
      <c r="S18" s="46">
        <v>454.41825</v>
      </c>
      <c r="T18" s="46">
        <v>302.94549999999998</v>
      </c>
      <c r="U18" s="46">
        <v>60.589100000000002</v>
      </c>
      <c r="V18" s="46">
        <v>757.36374999999998</v>
      </c>
      <c r="W18" s="46">
        <v>2423.5639999999999</v>
      </c>
      <c r="X18" s="46">
        <v>908.8365</v>
      </c>
      <c r="Y18" s="46">
        <v>181.76730000000001</v>
      </c>
      <c r="Z18" s="46">
        <v>11148.394399999999</v>
      </c>
      <c r="AA18" s="46">
        <v>2524.5458333333331</v>
      </c>
      <c r="AB18" s="46">
        <v>3366.0611111111107</v>
      </c>
      <c r="AC18" s="46">
        <v>2167.7433555555558</v>
      </c>
      <c r="AD18" s="46">
        <v>8058.3503000000001</v>
      </c>
      <c r="AE18" s="46">
        <v>3426.3270000000002</v>
      </c>
      <c r="AF18" s="46">
        <v>7543</v>
      </c>
      <c r="AG18" s="46">
        <v>0</v>
      </c>
      <c r="AH18" s="46">
        <v>923.02</v>
      </c>
      <c r="AI18" s="46">
        <v>0</v>
      </c>
      <c r="AJ18" s="46">
        <v>0</v>
      </c>
      <c r="AK18" s="46">
        <v>89.679999999999993</v>
      </c>
      <c r="AL18" s="46">
        <v>1305.4899999999998</v>
      </c>
      <c r="AM18" s="46">
        <v>13287.517000000002</v>
      </c>
      <c r="AN18" s="46">
        <v>32494.261700000003</v>
      </c>
      <c r="AO18" s="46">
        <v>152.02791632908952</v>
      </c>
      <c r="AP18" s="46">
        <v>12.162233306327161</v>
      </c>
      <c r="AQ18" s="46">
        <v>6.0811166531635807</v>
      </c>
      <c r="AR18" s="46">
        <v>106.03092500000001</v>
      </c>
      <c r="AS18" s="46">
        <v>39.019380400000017</v>
      </c>
      <c r="AT18" s="46">
        <v>1302.6656499999999</v>
      </c>
      <c r="AU18" s="46">
        <v>50.490916666666671</v>
      </c>
      <c r="AV18" s="46">
        <v>1668.4781383552468</v>
      </c>
      <c r="AW18" s="46">
        <v>420.75763888888883</v>
      </c>
      <c r="AX18" s="46">
        <v>249.08852222222222</v>
      </c>
      <c r="AY18" s="46">
        <v>6.3113645833333329</v>
      </c>
      <c r="AZ18" s="46">
        <v>100.98183333333334</v>
      </c>
      <c r="BA18" s="46">
        <v>39.270712962962961</v>
      </c>
      <c r="BB18" s="46">
        <v>300.43890649259265</v>
      </c>
      <c r="BC18" s="46">
        <v>1116.8489784833334</v>
      </c>
      <c r="BD18" s="46"/>
      <c r="BE18" s="46">
        <v>0</v>
      </c>
      <c r="BF18" s="46">
        <v>1116.8489784833334</v>
      </c>
      <c r="BG18" s="46">
        <v>936.05083333333323</v>
      </c>
      <c r="BH18" s="46"/>
      <c r="BI18" s="46">
        <v>0</v>
      </c>
      <c r="BJ18" s="46"/>
      <c r="BK18" s="46"/>
      <c r="BL18" s="46">
        <v>936.05083333333323</v>
      </c>
      <c r="BM18" s="46">
        <v>66510.189650171917</v>
      </c>
      <c r="BN18" s="46">
        <f t="shared" si="0"/>
        <v>4664.5112622928164</v>
      </c>
      <c r="BO18" s="46">
        <f t="shared" si="1"/>
        <v>3296.2546253535893</v>
      </c>
      <c r="BP18" s="47">
        <f t="shared" si="3"/>
        <v>8.8629737609329435</v>
      </c>
      <c r="BQ18" s="47">
        <f t="shared" si="2"/>
        <v>1.9241982507288626</v>
      </c>
      <c r="BR18" s="48">
        <v>5</v>
      </c>
      <c r="BS18" s="47">
        <f t="shared" si="4"/>
        <v>5.8309037900874632</v>
      </c>
      <c r="BT18" s="47">
        <f t="shared" si="5"/>
        <v>14.25</v>
      </c>
      <c r="BU18" s="47">
        <f t="shared" si="6"/>
        <v>16.618075801749271</v>
      </c>
      <c r="BV18" s="46">
        <f t="shared" si="7"/>
        <v>11052.713731952768</v>
      </c>
      <c r="BW18" s="46">
        <f t="shared" si="8"/>
        <v>19013.479619599173</v>
      </c>
      <c r="BX18" s="46">
        <f t="shared" si="9"/>
        <v>85523.669269771082</v>
      </c>
      <c r="BY18" s="46">
        <f t="shared" si="10"/>
        <v>1026284.031237253</v>
      </c>
      <c r="BZ18" s="49">
        <f>VLOOKUP($C18,[2]PARAMETROS!$A:$I,7,0)</f>
        <v>43101</v>
      </c>
      <c r="CA18" s="50">
        <f>VLOOKUP($C18,[2]PARAMETROS!$A:$I,8,0)</f>
        <v>0</v>
      </c>
      <c r="CB18" s="50">
        <f>VLOOKUP($C18,[2]PARAMETROS!$A:$I,9,0)</f>
        <v>0</v>
      </c>
    </row>
    <row r="19" spans="1:80">
      <c r="A19" s="42" t="s">
        <v>91</v>
      </c>
      <c r="B19" s="42" t="s">
        <v>99</v>
      </c>
      <c r="C19" s="42" t="s">
        <v>93</v>
      </c>
      <c r="D19" s="43" t="s">
        <v>100</v>
      </c>
      <c r="E19" s="44" t="s">
        <v>62</v>
      </c>
      <c r="F19" s="44" t="s">
        <v>63</v>
      </c>
      <c r="G19" s="44">
        <v>2</v>
      </c>
      <c r="H19" s="45">
        <v>2480</v>
      </c>
      <c r="I19" s="46">
        <v>4960</v>
      </c>
      <c r="J19" s="46"/>
      <c r="K19" s="46"/>
      <c r="L19" s="46"/>
      <c r="M19" s="46"/>
      <c r="N19" s="46"/>
      <c r="O19" s="46"/>
      <c r="P19" s="46"/>
      <c r="Q19" s="46">
        <v>4960</v>
      </c>
      <c r="R19" s="46">
        <v>992</v>
      </c>
      <c r="S19" s="46">
        <v>74.399999999999991</v>
      </c>
      <c r="T19" s="46">
        <v>49.6</v>
      </c>
      <c r="U19" s="46">
        <v>9.92</v>
      </c>
      <c r="V19" s="46">
        <v>124</v>
      </c>
      <c r="W19" s="46">
        <v>396.8</v>
      </c>
      <c r="X19" s="46">
        <v>148.79999999999998</v>
      </c>
      <c r="Y19" s="46">
        <v>29.76</v>
      </c>
      <c r="Z19" s="46">
        <v>1825.28</v>
      </c>
      <c r="AA19" s="46">
        <v>413.33333333333331</v>
      </c>
      <c r="AB19" s="46">
        <v>551.11111111111109</v>
      </c>
      <c r="AC19" s="46">
        <v>354.91555555555561</v>
      </c>
      <c r="AD19" s="46">
        <v>1319.36</v>
      </c>
      <c r="AE19" s="46">
        <v>254.40000000000003</v>
      </c>
      <c r="AF19" s="46">
        <v>794</v>
      </c>
      <c r="AG19" s="46">
        <v>0</v>
      </c>
      <c r="AH19" s="46">
        <v>97.16</v>
      </c>
      <c r="AI19" s="46">
        <v>0</v>
      </c>
      <c r="AJ19" s="46">
        <v>0</v>
      </c>
      <c r="AK19" s="46">
        <v>9.44</v>
      </c>
      <c r="AL19" s="46">
        <v>137.41999999999999</v>
      </c>
      <c r="AM19" s="46">
        <v>1292.4200000000003</v>
      </c>
      <c r="AN19" s="46">
        <v>4437.0600000000004</v>
      </c>
      <c r="AO19" s="46">
        <v>24.890895061728397</v>
      </c>
      <c r="AP19" s="46">
        <v>1.9912716049382717</v>
      </c>
      <c r="AQ19" s="46">
        <v>0.99563580246913586</v>
      </c>
      <c r="AR19" s="46">
        <v>17.360000000000003</v>
      </c>
      <c r="AS19" s="46">
        <v>6.3884800000000022</v>
      </c>
      <c r="AT19" s="46">
        <v>213.27999999999997</v>
      </c>
      <c r="AU19" s="46">
        <v>8.2666666666666675</v>
      </c>
      <c r="AV19" s="46">
        <v>273.17294913580241</v>
      </c>
      <c r="AW19" s="46">
        <v>68.888888888888886</v>
      </c>
      <c r="AX19" s="46">
        <v>40.782222222222224</v>
      </c>
      <c r="AY19" s="46">
        <v>1.0333333333333332</v>
      </c>
      <c r="AZ19" s="46">
        <v>16.533333333333335</v>
      </c>
      <c r="BA19" s="46">
        <v>6.4296296296296296</v>
      </c>
      <c r="BB19" s="46">
        <v>49.189605925925932</v>
      </c>
      <c r="BC19" s="46">
        <v>182.85701333333333</v>
      </c>
      <c r="BD19" s="46"/>
      <c r="BE19" s="46">
        <v>0</v>
      </c>
      <c r="BF19" s="46">
        <v>182.85701333333333</v>
      </c>
      <c r="BG19" s="46">
        <v>84.274166666666673</v>
      </c>
      <c r="BH19" s="46"/>
      <c r="BI19" s="46">
        <v>0</v>
      </c>
      <c r="BJ19" s="46"/>
      <c r="BK19" s="46"/>
      <c r="BL19" s="46">
        <v>84.274166666666673</v>
      </c>
      <c r="BM19" s="46">
        <v>9937.3641291358035</v>
      </c>
      <c r="BN19" s="46">
        <f t="shared" si="0"/>
        <v>491.00118550450696</v>
      </c>
      <c r="BO19" s="46">
        <f t="shared" si="1"/>
        <v>346.9741710898515</v>
      </c>
      <c r="BP19" s="47">
        <f t="shared" si="3"/>
        <v>8.8629737609329435</v>
      </c>
      <c r="BQ19" s="47">
        <f t="shared" si="2"/>
        <v>1.9241982507288626</v>
      </c>
      <c r="BR19" s="48">
        <v>5</v>
      </c>
      <c r="BS19" s="47">
        <f t="shared" si="4"/>
        <v>5.8309037900874632</v>
      </c>
      <c r="BT19" s="47">
        <f t="shared" si="5"/>
        <v>14.25</v>
      </c>
      <c r="BU19" s="47">
        <f t="shared" si="6"/>
        <v>16.618075801749271</v>
      </c>
      <c r="BV19" s="46">
        <f t="shared" si="7"/>
        <v>1651.3987036756291</v>
      </c>
      <c r="BW19" s="46">
        <f t="shared" si="8"/>
        <v>2489.3740602699877</v>
      </c>
      <c r="BX19" s="46">
        <f t="shared" si="9"/>
        <v>12426.738189405791</v>
      </c>
      <c r="BY19" s="46">
        <f t="shared" si="10"/>
        <v>149120.85827286949</v>
      </c>
      <c r="BZ19" s="49">
        <f>VLOOKUP($C19,[2]PARAMETROS!$A:$I,7,0)</f>
        <v>43101</v>
      </c>
      <c r="CA19" s="50">
        <f>VLOOKUP($C19,[2]PARAMETROS!$A:$I,8,0)</f>
        <v>0</v>
      </c>
      <c r="CB19" s="50">
        <f>VLOOKUP($C19,[2]PARAMETROS!$A:$I,9,0)</f>
        <v>0</v>
      </c>
    </row>
    <row r="20" spans="1:80">
      <c r="A20" s="42" t="s">
        <v>91</v>
      </c>
      <c r="B20" s="42" t="s">
        <v>101</v>
      </c>
      <c r="C20" s="42" t="s">
        <v>93</v>
      </c>
      <c r="D20" s="43" t="s">
        <v>102</v>
      </c>
      <c r="E20" s="44" t="s">
        <v>62</v>
      </c>
      <c r="F20" s="44" t="s">
        <v>63</v>
      </c>
      <c r="G20" s="44">
        <v>36</v>
      </c>
      <c r="H20" s="45">
        <v>1594.45</v>
      </c>
      <c r="I20" s="46">
        <v>57400.200000000004</v>
      </c>
      <c r="J20" s="46"/>
      <c r="K20" s="46"/>
      <c r="L20" s="46"/>
      <c r="M20" s="46"/>
      <c r="N20" s="46"/>
      <c r="O20" s="46"/>
      <c r="P20" s="46"/>
      <c r="Q20" s="46">
        <v>57400.200000000004</v>
      </c>
      <c r="R20" s="46">
        <v>11480.04</v>
      </c>
      <c r="S20" s="46">
        <v>861.00300000000004</v>
      </c>
      <c r="T20" s="46">
        <v>574.00200000000007</v>
      </c>
      <c r="U20" s="46">
        <v>114.80040000000001</v>
      </c>
      <c r="V20" s="46">
        <v>1435.0050000000001</v>
      </c>
      <c r="W20" s="46">
        <v>4592.0160000000005</v>
      </c>
      <c r="X20" s="46">
        <v>1722.0060000000001</v>
      </c>
      <c r="Y20" s="46">
        <v>344.40120000000002</v>
      </c>
      <c r="Z20" s="46">
        <v>21123.273600000004</v>
      </c>
      <c r="AA20" s="46">
        <v>4783.3500000000004</v>
      </c>
      <c r="AB20" s="46">
        <v>6377.8</v>
      </c>
      <c r="AC20" s="46">
        <v>4107.3032000000012</v>
      </c>
      <c r="AD20" s="46">
        <v>15268.453200000004</v>
      </c>
      <c r="AE20" s="46">
        <v>6491.9879999999994</v>
      </c>
      <c r="AF20" s="46">
        <v>14292</v>
      </c>
      <c r="AG20" s="46">
        <v>0</v>
      </c>
      <c r="AH20" s="46">
        <v>1748.8799999999999</v>
      </c>
      <c r="AI20" s="46">
        <v>0</v>
      </c>
      <c r="AJ20" s="46">
        <v>0</v>
      </c>
      <c r="AK20" s="46">
        <v>169.92</v>
      </c>
      <c r="AL20" s="46">
        <v>2473.56</v>
      </c>
      <c r="AM20" s="46">
        <v>25176.347999999998</v>
      </c>
      <c r="AN20" s="46">
        <v>61568.074800000002</v>
      </c>
      <c r="AO20" s="46">
        <v>288.05289409722229</v>
      </c>
      <c r="AP20" s="46">
        <v>23.044231527777782</v>
      </c>
      <c r="AQ20" s="46">
        <v>11.522115763888891</v>
      </c>
      <c r="AR20" s="46">
        <v>200.90070000000006</v>
      </c>
      <c r="AS20" s="46">
        <v>73.93145760000003</v>
      </c>
      <c r="AT20" s="46">
        <v>2468.2085999999999</v>
      </c>
      <c r="AU20" s="46">
        <v>95.667000000000016</v>
      </c>
      <c r="AV20" s="46">
        <v>3161.326998988889</v>
      </c>
      <c r="AW20" s="46">
        <v>797.22500000000002</v>
      </c>
      <c r="AX20" s="46">
        <v>471.95720000000006</v>
      </c>
      <c r="AY20" s="46">
        <v>11.958375</v>
      </c>
      <c r="AZ20" s="46">
        <v>191.33400000000003</v>
      </c>
      <c r="BA20" s="46">
        <v>74.407666666666671</v>
      </c>
      <c r="BB20" s="46">
        <v>569.25266493333345</v>
      </c>
      <c r="BC20" s="46">
        <v>2116.1349066000002</v>
      </c>
      <c r="BD20" s="46"/>
      <c r="BE20" s="46">
        <v>0</v>
      </c>
      <c r="BF20" s="46">
        <v>2116.1349066000002</v>
      </c>
      <c r="BG20" s="46">
        <v>1615.5149999999999</v>
      </c>
      <c r="BH20" s="46"/>
      <c r="BI20" s="46">
        <v>0</v>
      </c>
      <c r="BJ20" s="46"/>
      <c r="BK20" s="46"/>
      <c r="BL20" s="46">
        <v>1615.5149999999999</v>
      </c>
      <c r="BM20" s="46">
        <v>125861.2517055889</v>
      </c>
      <c r="BN20" s="46">
        <f t="shared" si="0"/>
        <v>8838.0213390811259</v>
      </c>
      <c r="BO20" s="46">
        <f t="shared" si="1"/>
        <v>6245.535079617327</v>
      </c>
      <c r="BP20" s="47">
        <f t="shared" si="3"/>
        <v>8.8629737609329435</v>
      </c>
      <c r="BQ20" s="47">
        <f t="shared" si="2"/>
        <v>1.9241982507288626</v>
      </c>
      <c r="BR20" s="48">
        <v>5</v>
      </c>
      <c r="BS20" s="47">
        <f t="shared" si="4"/>
        <v>5.8309037900874632</v>
      </c>
      <c r="BT20" s="47">
        <f t="shared" si="5"/>
        <v>14.25</v>
      </c>
      <c r="BU20" s="47">
        <f t="shared" si="6"/>
        <v>16.618075801749271</v>
      </c>
      <c r="BV20" s="46">
        <f t="shared" si="7"/>
        <v>20915.71821346521</v>
      </c>
      <c r="BW20" s="46">
        <f t="shared" si="8"/>
        <v>35999.274632163666</v>
      </c>
      <c r="BX20" s="46">
        <f t="shared" si="9"/>
        <v>161860.52633775258</v>
      </c>
      <c r="BY20" s="46">
        <f t="shared" si="10"/>
        <v>1942326.316053031</v>
      </c>
      <c r="BZ20" s="49">
        <f>VLOOKUP($C20,[2]PARAMETROS!$A:$I,7,0)</f>
        <v>43101</v>
      </c>
      <c r="CA20" s="50">
        <f>VLOOKUP($C20,[2]PARAMETROS!$A:$I,8,0)</f>
        <v>0</v>
      </c>
      <c r="CB20" s="50">
        <f>VLOOKUP($C20,[2]PARAMETROS!$A:$I,9,0)</f>
        <v>0</v>
      </c>
    </row>
    <row r="21" spans="1:80">
      <c r="A21" s="42" t="s">
        <v>91</v>
      </c>
      <c r="B21" s="42" t="s">
        <v>103</v>
      </c>
      <c r="C21" s="42" t="s">
        <v>93</v>
      </c>
      <c r="D21" s="43" t="s">
        <v>104</v>
      </c>
      <c r="E21" s="44" t="s">
        <v>62</v>
      </c>
      <c r="F21" s="44" t="s">
        <v>63</v>
      </c>
      <c r="G21" s="44">
        <v>10</v>
      </c>
      <c r="H21" s="45">
        <v>1598.15</v>
      </c>
      <c r="I21" s="46">
        <v>15981.5</v>
      </c>
      <c r="J21" s="46"/>
      <c r="K21" s="46"/>
      <c r="L21" s="46"/>
      <c r="M21" s="46"/>
      <c r="N21" s="46"/>
      <c r="O21" s="46"/>
      <c r="P21" s="46"/>
      <c r="Q21" s="46">
        <v>15981.5</v>
      </c>
      <c r="R21" s="46">
        <v>3196.3</v>
      </c>
      <c r="S21" s="46">
        <v>239.7225</v>
      </c>
      <c r="T21" s="46">
        <v>159.815</v>
      </c>
      <c r="U21" s="46">
        <v>31.963000000000001</v>
      </c>
      <c r="V21" s="46">
        <v>399.53750000000002</v>
      </c>
      <c r="W21" s="46">
        <v>1278.52</v>
      </c>
      <c r="X21" s="46">
        <v>479.44499999999999</v>
      </c>
      <c r="Y21" s="46">
        <v>95.888999999999996</v>
      </c>
      <c r="Z21" s="46">
        <v>5881.192</v>
      </c>
      <c r="AA21" s="46">
        <v>1331.7916666666665</v>
      </c>
      <c r="AB21" s="46">
        <v>1775.7222222222222</v>
      </c>
      <c r="AC21" s="46">
        <v>1143.5651111111113</v>
      </c>
      <c r="AD21" s="46">
        <v>4251.0789999999997</v>
      </c>
      <c r="AE21" s="46">
        <v>1801.1100000000001</v>
      </c>
      <c r="AF21" s="46">
        <v>3970</v>
      </c>
      <c r="AG21" s="46">
        <v>0</v>
      </c>
      <c r="AH21" s="46">
        <v>485.79999999999995</v>
      </c>
      <c r="AI21" s="46">
        <v>0</v>
      </c>
      <c r="AJ21" s="46">
        <v>0</v>
      </c>
      <c r="AK21" s="46">
        <v>47.199999999999996</v>
      </c>
      <c r="AL21" s="46">
        <v>687.09999999999991</v>
      </c>
      <c r="AM21" s="46">
        <v>6991.2100000000009</v>
      </c>
      <c r="AN21" s="46">
        <v>17123.481</v>
      </c>
      <c r="AO21" s="46">
        <v>80.200370852623465</v>
      </c>
      <c r="AP21" s="46">
        <v>6.4160296682098767</v>
      </c>
      <c r="AQ21" s="46">
        <v>3.2080148341049384</v>
      </c>
      <c r="AR21" s="46">
        <v>55.935250000000011</v>
      </c>
      <c r="AS21" s="46">
        <v>20.584172000000009</v>
      </c>
      <c r="AT21" s="46">
        <v>687.20449999999994</v>
      </c>
      <c r="AU21" s="46">
        <v>26.635833333333334</v>
      </c>
      <c r="AV21" s="46">
        <v>880.18417068827159</v>
      </c>
      <c r="AW21" s="46">
        <v>221.96527777777777</v>
      </c>
      <c r="AX21" s="46">
        <v>131.40344444444446</v>
      </c>
      <c r="AY21" s="46">
        <v>3.3294791666666663</v>
      </c>
      <c r="AZ21" s="46">
        <v>53.271666666666668</v>
      </c>
      <c r="BA21" s="46">
        <v>20.716759259259259</v>
      </c>
      <c r="BB21" s="46">
        <v>158.49267885185188</v>
      </c>
      <c r="BC21" s="46">
        <v>589.17930616666672</v>
      </c>
      <c r="BD21" s="46"/>
      <c r="BE21" s="46">
        <v>0</v>
      </c>
      <c r="BF21" s="46">
        <v>589.17930616666672</v>
      </c>
      <c r="BG21" s="46">
        <v>624.71383333333335</v>
      </c>
      <c r="BH21" s="46"/>
      <c r="BI21" s="46">
        <v>0</v>
      </c>
      <c r="BJ21" s="46"/>
      <c r="BK21" s="46"/>
      <c r="BL21" s="46">
        <v>624.71383333333335</v>
      </c>
      <c r="BM21" s="46">
        <v>35199.058310188273</v>
      </c>
      <c r="BN21" s="46">
        <f t="shared" si="0"/>
        <v>2455.0059275225349</v>
      </c>
      <c r="BO21" s="46">
        <f t="shared" si="1"/>
        <v>1734.8708554492575</v>
      </c>
      <c r="BP21" s="47">
        <f t="shared" si="3"/>
        <v>8.8629737609329435</v>
      </c>
      <c r="BQ21" s="47">
        <f t="shared" si="2"/>
        <v>1.9241982507288626</v>
      </c>
      <c r="BR21" s="48">
        <v>5</v>
      </c>
      <c r="BS21" s="47">
        <f t="shared" si="4"/>
        <v>5.8309037900874632</v>
      </c>
      <c r="BT21" s="47">
        <f t="shared" si="5"/>
        <v>14.25</v>
      </c>
      <c r="BU21" s="47">
        <f t="shared" si="6"/>
        <v>16.618075801749271</v>
      </c>
      <c r="BV21" s="46">
        <f t="shared" si="7"/>
        <v>5849.4061914890135</v>
      </c>
      <c r="BW21" s="46">
        <f t="shared" si="8"/>
        <v>10039.282974460806</v>
      </c>
      <c r="BX21" s="46">
        <f t="shared" si="9"/>
        <v>45238.341284649083</v>
      </c>
      <c r="BY21" s="46">
        <f t="shared" si="10"/>
        <v>542860.09541578894</v>
      </c>
      <c r="BZ21" s="49">
        <f>VLOOKUP($C21,[2]PARAMETROS!$A:$I,7,0)</f>
        <v>43101</v>
      </c>
      <c r="CA21" s="50">
        <f>VLOOKUP($C21,[2]PARAMETROS!$A:$I,8,0)</f>
        <v>0</v>
      </c>
      <c r="CB21" s="50">
        <f>VLOOKUP($C21,[2]PARAMETROS!$A:$I,9,0)</f>
        <v>0</v>
      </c>
    </row>
    <row r="22" spans="1:80">
      <c r="A22" s="42" t="s">
        <v>91</v>
      </c>
      <c r="B22" s="42" t="s">
        <v>105</v>
      </c>
      <c r="C22" s="42" t="s">
        <v>93</v>
      </c>
      <c r="D22" s="43" t="s">
        <v>106</v>
      </c>
      <c r="E22" s="44" t="s">
        <v>62</v>
      </c>
      <c r="F22" s="44" t="s">
        <v>63</v>
      </c>
      <c r="G22" s="44">
        <v>3</v>
      </c>
      <c r="H22" s="45">
        <v>2397.23</v>
      </c>
      <c r="I22" s="46">
        <v>7191.6900000000005</v>
      </c>
      <c r="J22" s="46"/>
      <c r="K22" s="46">
        <v>572.40000000000009</v>
      </c>
      <c r="L22" s="46"/>
      <c r="M22" s="46"/>
      <c r="N22" s="46"/>
      <c r="O22" s="46"/>
      <c r="P22" s="46"/>
      <c r="Q22" s="46">
        <v>7764.09</v>
      </c>
      <c r="R22" s="46">
        <v>1552.8180000000002</v>
      </c>
      <c r="S22" s="46">
        <v>116.46135</v>
      </c>
      <c r="T22" s="46">
        <v>77.640900000000002</v>
      </c>
      <c r="U22" s="46">
        <v>15.528180000000001</v>
      </c>
      <c r="V22" s="46">
        <v>194.10225000000003</v>
      </c>
      <c r="W22" s="46">
        <v>621.12720000000002</v>
      </c>
      <c r="X22" s="46">
        <v>232.92269999999999</v>
      </c>
      <c r="Y22" s="46">
        <v>46.584540000000004</v>
      </c>
      <c r="Z22" s="46">
        <v>2857.1851200000001</v>
      </c>
      <c r="AA22" s="46">
        <v>647.00749999999994</v>
      </c>
      <c r="AB22" s="46">
        <v>862.67666666666662</v>
      </c>
      <c r="AC22" s="46">
        <v>555.56377333333342</v>
      </c>
      <c r="AD22" s="46">
        <v>2065.2479399999997</v>
      </c>
      <c r="AE22" s="46">
        <v>396.49860000000001</v>
      </c>
      <c r="AF22" s="46">
        <v>1191</v>
      </c>
      <c r="AG22" s="46">
        <v>0</v>
      </c>
      <c r="AH22" s="46">
        <v>145.74</v>
      </c>
      <c r="AI22" s="46">
        <v>0</v>
      </c>
      <c r="AJ22" s="46">
        <v>0</v>
      </c>
      <c r="AK22" s="46">
        <v>14.16</v>
      </c>
      <c r="AL22" s="46">
        <v>206.13</v>
      </c>
      <c r="AM22" s="46">
        <v>1953.5286000000001</v>
      </c>
      <c r="AN22" s="46">
        <v>6875.9616599999999</v>
      </c>
      <c r="AO22" s="46">
        <v>38.962731741898153</v>
      </c>
      <c r="AP22" s="46">
        <v>3.1170185393518519</v>
      </c>
      <c r="AQ22" s="46">
        <v>1.558509269675926</v>
      </c>
      <c r="AR22" s="46">
        <v>27.174315000000004</v>
      </c>
      <c r="AS22" s="46">
        <v>10.000147920000003</v>
      </c>
      <c r="AT22" s="46">
        <v>333.85586999999998</v>
      </c>
      <c r="AU22" s="46">
        <v>12.940150000000001</v>
      </c>
      <c r="AV22" s="46">
        <v>427.6087424709259</v>
      </c>
      <c r="AW22" s="46">
        <v>107.83458333333333</v>
      </c>
      <c r="AX22" s="46">
        <v>63.838073333333341</v>
      </c>
      <c r="AY22" s="46">
        <v>1.6175187499999999</v>
      </c>
      <c r="AZ22" s="46">
        <v>25.880300000000002</v>
      </c>
      <c r="BA22" s="46">
        <v>10.064561111111111</v>
      </c>
      <c r="BB22" s="46">
        <v>76.998493442222241</v>
      </c>
      <c r="BC22" s="46">
        <v>286.23352997000006</v>
      </c>
      <c r="BD22" s="46"/>
      <c r="BE22" s="46">
        <v>0</v>
      </c>
      <c r="BF22" s="46">
        <v>286.23352997000006</v>
      </c>
      <c r="BG22" s="46">
        <v>308.92469999999997</v>
      </c>
      <c r="BH22" s="46"/>
      <c r="BI22" s="46">
        <v>0</v>
      </c>
      <c r="BJ22" s="46"/>
      <c r="BK22" s="46"/>
      <c r="BL22" s="46">
        <v>308.92469999999997</v>
      </c>
      <c r="BM22" s="46">
        <v>15662.818632440927</v>
      </c>
      <c r="BN22" s="46">
        <f t="shared" si="0"/>
        <v>736.50177825676042</v>
      </c>
      <c r="BO22" s="46">
        <f t="shared" si="1"/>
        <v>520.46125663477721</v>
      </c>
      <c r="BP22" s="47">
        <f t="shared" si="3"/>
        <v>8.8629737609329435</v>
      </c>
      <c r="BQ22" s="47">
        <f t="shared" si="2"/>
        <v>1.9241982507288626</v>
      </c>
      <c r="BR22" s="48">
        <v>5</v>
      </c>
      <c r="BS22" s="47">
        <f t="shared" si="4"/>
        <v>5.8309037900874632</v>
      </c>
      <c r="BT22" s="47">
        <f t="shared" si="5"/>
        <v>14.25</v>
      </c>
      <c r="BU22" s="47">
        <f t="shared" si="6"/>
        <v>16.618075801749271</v>
      </c>
      <c r="BV22" s="46">
        <f t="shared" si="7"/>
        <v>2602.8590730295418</v>
      </c>
      <c r="BW22" s="46">
        <f t="shared" si="8"/>
        <v>3859.8221079210794</v>
      </c>
      <c r="BX22" s="46">
        <f t="shared" si="9"/>
        <v>19522.640740362007</v>
      </c>
      <c r="BY22" s="46">
        <f t="shared" si="10"/>
        <v>234271.68888434407</v>
      </c>
      <c r="BZ22" s="49">
        <f>VLOOKUP($C22,[2]PARAMETROS!$A:$I,7,0)</f>
        <v>43101</v>
      </c>
      <c r="CA22" s="50">
        <f>VLOOKUP($C22,[2]PARAMETROS!$A:$I,8,0)</f>
        <v>0</v>
      </c>
      <c r="CB22" s="50">
        <f>VLOOKUP($C22,[2]PARAMETROS!$A:$I,9,0)</f>
        <v>0</v>
      </c>
    </row>
    <row r="23" spans="1:80">
      <c r="A23" s="42" t="s">
        <v>91</v>
      </c>
      <c r="B23" s="42" t="s">
        <v>107</v>
      </c>
      <c r="C23" s="42" t="s">
        <v>93</v>
      </c>
      <c r="D23" s="43" t="s">
        <v>108</v>
      </c>
      <c r="E23" s="44" t="s">
        <v>62</v>
      </c>
      <c r="F23" s="44" t="s">
        <v>63</v>
      </c>
      <c r="G23" s="44">
        <v>13</v>
      </c>
      <c r="H23" s="45">
        <v>1076.08</v>
      </c>
      <c r="I23" s="46">
        <v>13989.039999999999</v>
      </c>
      <c r="J23" s="46"/>
      <c r="K23" s="46"/>
      <c r="L23" s="46"/>
      <c r="M23" s="46"/>
      <c r="N23" s="46"/>
      <c r="O23" s="46"/>
      <c r="P23" s="46"/>
      <c r="Q23" s="46">
        <v>13989.039999999999</v>
      </c>
      <c r="R23" s="46">
        <v>2797.808</v>
      </c>
      <c r="S23" s="46">
        <v>209.83559999999997</v>
      </c>
      <c r="T23" s="46">
        <v>139.8904</v>
      </c>
      <c r="U23" s="46">
        <v>27.978079999999999</v>
      </c>
      <c r="V23" s="46">
        <v>349.726</v>
      </c>
      <c r="W23" s="46">
        <v>1119.1232</v>
      </c>
      <c r="X23" s="46">
        <v>419.67119999999994</v>
      </c>
      <c r="Y23" s="46">
        <v>83.934240000000003</v>
      </c>
      <c r="Z23" s="46">
        <v>5147.9667199999985</v>
      </c>
      <c r="AA23" s="46">
        <v>1165.7533333333331</v>
      </c>
      <c r="AB23" s="46">
        <v>1554.3377777777775</v>
      </c>
      <c r="AC23" s="46">
        <v>1000.9935288888889</v>
      </c>
      <c r="AD23" s="46">
        <v>3721.08464</v>
      </c>
      <c r="AE23" s="46">
        <v>2748.6576</v>
      </c>
      <c r="AF23" s="46">
        <v>5161</v>
      </c>
      <c r="AG23" s="46">
        <v>0</v>
      </c>
      <c r="AH23" s="46">
        <v>631.54</v>
      </c>
      <c r="AI23" s="46">
        <v>0</v>
      </c>
      <c r="AJ23" s="46">
        <v>0</v>
      </c>
      <c r="AK23" s="46">
        <v>61.36</v>
      </c>
      <c r="AL23" s="46">
        <v>893.2299999999999</v>
      </c>
      <c r="AM23" s="46">
        <v>9495.7875999999997</v>
      </c>
      <c r="AN23" s="46">
        <v>18364.838960000001</v>
      </c>
      <c r="AO23" s="46">
        <v>70.201557793209872</v>
      </c>
      <c r="AP23" s="46">
        <v>5.6161246234567903</v>
      </c>
      <c r="AQ23" s="46">
        <v>2.8080623117283952</v>
      </c>
      <c r="AR23" s="46">
        <v>48.961640000000003</v>
      </c>
      <c r="AS23" s="46">
        <v>18.017883520000005</v>
      </c>
      <c r="AT23" s="46">
        <v>601.52871999999991</v>
      </c>
      <c r="AU23" s="46">
        <v>23.315066666666667</v>
      </c>
      <c r="AV23" s="46">
        <v>770.44905491506165</v>
      </c>
      <c r="AW23" s="46">
        <v>194.29222222222219</v>
      </c>
      <c r="AX23" s="46">
        <v>115.02099555555556</v>
      </c>
      <c r="AY23" s="46">
        <v>2.9143833333333329</v>
      </c>
      <c r="AZ23" s="46">
        <v>46.630133333333333</v>
      </c>
      <c r="BA23" s="46">
        <v>18.133940740740741</v>
      </c>
      <c r="BB23" s="46">
        <v>138.73293646814815</v>
      </c>
      <c r="BC23" s="46">
        <v>515.72461165333334</v>
      </c>
      <c r="BD23" s="46"/>
      <c r="BE23" s="46">
        <v>0</v>
      </c>
      <c r="BF23" s="46">
        <v>515.72461165333334</v>
      </c>
      <c r="BG23" s="46">
        <v>628.95516666666674</v>
      </c>
      <c r="BH23" s="46"/>
      <c r="BI23" s="46">
        <v>0</v>
      </c>
      <c r="BJ23" s="46"/>
      <c r="BK23" s="46"/>
      <c r="BL23" s="46">
        <v>628.95516666666674</v>
      </c>
      <c r="BM23" s="46">
        <v>34269.007793235069</v>
      </c>
      <c r="BN23" s="46">
        <f t="shared" si="0"/>
        <v>3191.5077057792951</v>
      </c>
      <c r="BO23" s="46">
        <f t="shared" si="1"/>
        <v>2255.3321120840346</v>
      </c>
      <c r="BP23" s="47">
        <f t="shared" si="3"/>
        <v>8.8629737609329435</v>
      </c>
      <c r="BQ23" s="47">
        <f t="shared" si="2"/>
        <v>1.9241982507288626</v>
      </c>
      <c r="BR23" s="48">
        <v>5</v>
      </c>
      <c r="BS23" s="47">
        <f t="shared" si="4"/>
        <v>5.8309037900874632</v>
      </c>
      <c r="BT23" s="47">
        <f t="shared" si="5"/>
        <v>14.25</v>
      </c>
      <c r="BU23" s="47">
        <f t="shared" si="6"/>
        <v>16.618075801749271</v>
      </c>
      <c r="BV23" s="46">
        <f t="shared" si="7"/>
        <v>5694.8496915871683</v>
      </c>
      <c r="BW23" s="46">
        <f t="shared" si="8"/>
        <v>11141.689509450498</v>
      </c>
      <c r="BX23" s="46">
        <f t="shared" si="9"/>
        <v>45410.69730268557</v>
      </c>
      <c r="BY23" s="46">
        <f t="shared" si="10"/>
        <v>544928.36763222679</v>
      </c>
      <c r="BZ23" s="49">
        <f>VLOOKUP($C23,[2]PARAMETROS!$A:$I,7,0)</f>
        <v>43101</v>
      </c>
      <c r="CA23" s="50">
        <f>VLOOKUP($C23,[2]PARAMETROS!$A:$I,8,0)</f>
        <v>0</v>
      </c>
      <c r="CB23" s="50">
        <f>VLOOKUP($C23,[2]PARAMETROS!$A:$I,9,0)</f>
        <v>0</v>
      </c>
    </row>
    <row r="24" spans="1:80">
      <c r="A24" s="42" t="s">
        <v>91</v>
      </c>
      <c r="B24" s="42" t="s">
        <v>73</v>
      </c>
      <c r="C24" s="42" t="s">
        <v>93</v>
      </c>
      <c r="D24" s="43" t="s">
        <v>109</v>
      </c>
      <c r="E24" s="44" t="s">
        <v>62</v>
      </c>
      <c r="F24" s="44" t="s">
        <v>63</v>
      </c>
      <c r="G24" s="44">
        <v>40</v>
      </c>
      <c r="H24" s="45">
        <v>1076.08</v>
      </c>
      <c r="I24" s="46">
        <v>43043.199999999997</v>
      </c>
      <c r="J24" s="46"/>
      <c r="K24" s="46"/>
      <c r="L24" s="46"/>
      <c r="M24" s="46"/>
      <c r="N24" s="46"/>
      <c r="O24" s="46"/>
      <c r="P24" s="46"/>
      <c r="Q24" s="46">
        <v>43043.199999999997</v>
      </c>
      <c r="R24" s="46">
        <v>8608.64</v>
      </c>
      <c r="S24" s="46">
        <v>645.64799999999991</v>
      </c>
      <c r="T24" s="46">
        <v>430.43199999999996</v>
      </c>
      <c r="U24" s="46">
        <v>86.086399999999998</v>
      </c>
      <c r="V24" s="46">
        <v>1076.08</v>
      </c>
      <c r="W24" s="46">
        <v>3443.4559999999997</v>
      </c>
      <c r="X24" s="46">
        <v>1291.2959999999998</v>
      </c>
      <c r="Y24" s="46">
        <v>258.25919999999996</v>
      </c>
      <c r="Z24" s="46">
        <v>15839.8976</v>
      </c>
      <c r="AA24" s="46">
        <v>3586.9333333333329</v>
      </c>
      <c r="AB24" s="46">
        <v>4782.5777777777776</v>
      </c>
      <c r="AC24" s="46">
        <v>3079.980088888889</v>
      </c>
      <c r="AD24" s="46">
        <v>11449.4912</v>
      </c>
      <c r="AE24" s="46">
        <v>8457.4079999999994</v>
      </c>
      <c r="AF24" s="46">
        <v>15880</v>
      </c>
      <c r="AG24" s="46">
        <v>0</v>
      </c>
      <c r="AH24" s="46">
        <v>1943.1999999999998</v>
      </c>
      <c r="AI24" s="46">
        <v>0</v>
      </c>
      <c r="AJ24" s="46">
        <v>0</v>
      </c>
      <c r="AK24" s="46">
        <v>188.79999999999998</v>
      </c>
      <c r="AL24" s="46">
        <v>2748.3999999999996</v>
      </c>
      <c r="AM24" s="46">
        <v>29217.807999999997</v>
      </c>
      <c r="AN24" s="46">
        <v>56507.196799999991</v>
      </c>
      <c r="AO24" s="46">
        <v>216.00479320987654</v>
      </c>
      <c r="AP24" s="46">
        <v>17.280383456790123</v>
      </c>
      <c r="AQ24" s="46">
        <v>8.6401917283950613</v>
      </c>
      <c r="AR24" s="46">
        <v>150.65120000000002</v>
      </c>
      <c r="AS24" s="46">
        <v>55.439641600000016</v>
      </c>
      <c r="AT24" s="46">
        <v>1850.8575999999998</v>
      </c>
      <c r="AU24" s="46">
        <v>71.73866666666666</v>
      </c>
      <c r="AV24" s="46">
        <v>2370.6124766617281</v>
      </c>
      <c r="AW24" s="46">
        <v>597.82222222222219</v>
      </c>
      <c r="AX24" s="46">
        <v>353.91075555555557</v>
      </c>
      <c r="AY24" s="46">
        <v>8.9673333333333325</v>
      </c>
      <c r="AZ24" s="46">
        <v>143.47733333333332</v>
      </c>
      <c r="BA24" s="46">
        <v>55.796740740740738</v>
      </c>
      <c r="BB24" s="46">
        <v>426.87057374814822</v>
      </c>
      <c r="BC24" s="46">
        <v>1586.8449589333334</v>
      </c>
      <c r="BD24" s="46"/>
      <c r="BE24" s="46">
        <v>0</v>
      </c>
      <c r="BF24" s="46">
        <v>1586.8449589333334</v>
      </c>
      <c r="BG24" s="46">
        <v>1742.7</v>
      </c>
      <c r="BH24" s="46"/>
      <c r="BI24" s="46">
        <v>0</v>
      </c>
      <c r="BJ24" s="46"/>
      <c r="BK24" s="46"/>
      <c r="BL24" s="46">
        <v>1742.7</v>
      </c>
      <c r="BM24" s="46">
        <v>105250.55423559505</v>
      </c>
      <c r="BN24" s="46">
        <f t="shared" si="0"/>
        <v>9820.0237100901395</v>
      </c>
      <c r="BO24" s="46">
        <f t="shared" si="1"/>
        <v>6939.4834217970301</v>
      </c>
      <c r="BP24" s="47">
        <f t="shared" si="3"/>
        <v>8.8629737609329435</v>
      </c>
      <c r="BQ24" s="47">
        <f t="shared" si="2"/>
        <v>1.9241982507288626</v>
      </c>
      <c r="BR24" s="48">
        <v>5</v>
      </c>
      <c r="BS24" s="47">
        <f t="shared" si="4"/>
        <v>5.8309037900874632</v>
      </c>
      <c r="BT24" s="47">
        <f t="shared" si="5"/>
        <v>14.25</v>
      </c>
      <c r="BU24" s="47">
        <f t="shared" si="6"/>
        <v>16.618075801749271</v>
      </c>
      <c r="BV24" s="46">
        <f t="shared" si="7"/>
        <v>17490.616884632414</v>
      </c>
      <c r="BW24" s="46">
        <f t="shared" si="8"/>
        <v>34250.124016519585</v>
      </c>
      <c r="BX24" s="46">
        <f t="shared" si="9"/>
        <v>139500.67825211462</v>
      </c>
      <c r="BY24" s="46">
        <f t="shared" si="10"/>
        <v>1674008.1390253755</v>
      </c>
      <c r="BZ24" s="49">
        <f>VLOOKUP($C24,[2]PARAMETROS!$A:$I,7,0)</f>
        <v>43101</v>
      </c>
      <c r="CA24" s="50">
        <f>VLOOKUP($C24,[2]PARAMETROS!$A:$I,8,0)</f>
        <v>0</v>
      </c>
      <c r="CB24" s="50">
        <f>VLOOKUP($C24,[2]PARAMETROS!$A:$I,9,0)</f>
        <v>0</v>
      </c>
    </row>
    <row r="25" spans="1:80">
      <c r="A25" s="42" t="s">
        <v>91</v>
      </c>
      <c r="B25" s="42" t="s">
        <v>110</v>
      </c>
      <c r="C25" s="42" t="s">
        <v>93</v>
      </c>
      <c r="D25" s="43" t="s">
        <v>111</v>
      </c>
      <c r="E25" s="44" t="s">
        <v>62</v>
      </c>
      <c r="F25" s="44" t="s">
        <v>63</v>
      </c>
      <c r="G25" s="44">
        <v>13</v>
      </c>
      <c r="H25" s="45">
        <v>1076.08</v>
      </c>
      <c r="I25" s="46">
        <v>13989.039999999999</v>
      </c>
      <c r="J25" s="46"/>
      <c r="K25" s="46"/>
      <c r="L25" s="46"/>
      <c r="M25" s="46"/>
      <c r="N25" s="46"/>
      <c r="O25" s="46"/>
      <c r="P25" s="46"/>
      <c r="Q25" s="46">
        <v>13989.039999999999</v>
      </c>
      <c r="R25" s="46">
        <v>2797.808</v>
      </c>
      <c r="S25" s="46">
        <v>209.83559999999997</v>
      </c>
      <c r="T25" s="46">
        <v>139.8904</v>
      </c>
      <c r="U25" s="46">
        <v>27.978079999999999</v>
      </c>
      <c r="V25" s="46">
        <v>349.726</v>
      </c>
      <c r="W25" s="46">
        <v>1119.1232</v>
      </c>
      <c r="X25" s="46">
        <v>419.67119999999994</v>
      </c>
      <c r="Y25" s="46">
        <v>83.934240000000003</v>
      </c>
      <c r="Z25" s="46">
        <v>5147.9667199999985</v>
      </c>
      <c r="AA25" s="46">
        <v>1165.7533333333331</v>
      </c>
      <c r="AB25" s="46">
        <v>1554.3377777777775</v>
      </c>
      <c r="AC25" s="46">
        <v>1000.9935288888889</v>
      </c>
      <c r="AD25" s="46">
        <v>3721.08464</v>
      </c>
      <c r="AE25" s="46">
        <v>2748.6576</v>
      </c>
      <c r="AF25" s="46">
        <v>5161</v>
      </c>
      <c r="AG25" s="46">
        <v>0</v>
      </c>
      <c r="AH25" s="46">
        <v>631.54</v>
      </c>
      <c r="AI25" s="46">
        <v>0</v>
      </c>
      <c r="AJ25" s="46">
        <v>0</v>
      </c>
      <c r="AK25" s="46">
        <v>61.36</v>
      </c>
      <c r="AL25" s="46">
        <v>893.2299999999999</v>
      </c>
      <c r="AM25" s="46">
        <v>9495.7875999999997</v>
      </c>
      <c r="AN25" s="46">
        <v>18364.838960000001</v>
      </c>
      <c r="AO25" s="46">
        <v>70.201557793209872</v>
      </c>
      <c r="AP25" s="46">
        <v>5.6161246234567903</v>
      </c>
      <c r="AQ25" s="46">
        <v>2.8080623117283952</v>
      </c>
      <c r="AR25" s="46">
        <v>48.961640000000003</v>
      </c>
      <c r="AS25" s="46">
        <v>18.017883520000005</v>
      </c>
      <c r="AT25" s="46">
        <v>601.52871999999991</v>
      </c>
      <c r="AU25" s="46">
        <v>23.315066666666667</v>
      </c>
      <c r="AV25" s="46">
        <v>770.44905491506165</v>
      </c>
      <c r="AW25" s="46">
        <v>194.29222222222219</v>
      </c>
      <c r="AX25" s="46">
        <v>115.02099555555556</v>
      </c>
      <c r="AY25" s="46">
        <v>2.9143833333333329</v>
      </c>
      <c r="AZ25" s="46">
        <v>46.630133333333333</v>
      </c>
      <c r="BA25" s="46">
        <v>18.133940740740741</v>
      </c>
      <c r="BB25" s="46">
        <v>138.73293646814815</v>
      </c>
      <c r="BC25" s="46">
        <v>515.72461165333334</v>
      </c>
      <c r="BD25" s="46"/>
      <c r="BE25" s="46">
        <v>0</v>
      </c>
      <c r="BF25" s="46">
        <v>515.72461165333334</v>
      </c>
      <c r="BG25" s="46">
        <v>790.95387222222223</v>
      </c>
      <c r="BH25" s="46"/>
      <c r="BI25" s="46">
        <v>0</v>
      </c>
      <c r="BJ25" s="46"/>
      <c r="BK25" s="46"/>
      <c r="BL25" s="46">
        <v>790.95387222222223</v>
      </c>
      <c r="BM25" s="46">
        <v>34431.006498790623</v>
      </c>
      <c r="BN25" s="46">
        <f t="shared" si="0"/>
        <v>3191.5077057792951</v>
      </c>
      <c r="BO25" s="46">
        <f t="shared" si="1"/>
        <v>2255.3321120840346</v>
      </c>
      <c r="BP25" s="47">
        <f t="shared" si="3"/>
        <v>8.8629737609329435</v>
      </c>
      <c r="BQ25" s="47">
        <f t="shared" si="2"/>
        <v>1.9241982507288626</v>
      </c>
      <c r="BR25" s="48">
        <v>5</v>
      </c>
      <c r="BS25" s="47">
        <f t="shared" si="4"/>
        <v>5.8309037900874632</v>
      </c>
      <c r="BT25" s="47">
        <f t="shared" si="5"/>
        <v>14.25</v>
      </c>
      <c r="BU25" s="47">
        <f t="shared" si="6"/>
        <v>16.618075801749271</v>
      </c>
      <c r="BV25" s="46">
        <f t="shared" si="7"/>
        <v>5721.7707592742436</v>
      </c>
      <c r="BW25" s="46">
        <f t="shared" si="8"/>
        <v>11168.610577137573</v>
      </c>
      <c r="BX25" s="46">
        <f t="shared" si="9"/>
        <v>45599.617075928196</v>
      </c>
      <c r="BY25" s="46">
        <f t="shared" si="10"/>
        <v>547195.40491113835</v>
      </c>
      <c r="BZ25" s="49">
        <f>VLOOKUP($C25,[2]PARAMETROS!$A:$I,7,0)</f>
        <v>43101</v>
      </c>
      <c r="CA25" s="50">
        <f>VLOOKUP($C25,[2]PARAMETROS!$A:$I,8,0)</f>
        <v>0</v>
      </c>
      <c r="CB25" s="50">
        <f>VLOOKUP($C25,[2]PARAMETROS!$A:$I,9,0)</f>
        <v>0</v>
      </c>
    </row>
    <row r="26" spans="1:80">
      <c r="A26" s="42" t="s">
        <v>91</v>
      </c>
      <c r="B26" s="42" t="s">
        <v>112</v>
      </c>
      <c r="C26" s="42" t="s">
        <v>93</v>
      </c>
      <c r="D26" s="43" t="s">
        <v>113</v>
      </c>
      <c r="E26" s="44" t="s">
        <v>62</v>
      </c>
      <c r="F26" s="44" t="s">
        <v>63</v>
      </c>
      <c r="G26" s="44">
        <v>1</v>
      </c>
      <c r="H26" s="45">
        <v>2403.7199999999998</v>
      </c>
      <c r="I26" s="46">
        <v>2403.7199999999998</v>
      </c>
      <c r="J26" s="46"/>
      <c r="K26" s="46"/>
      <c r="L26" s="46"/>
      <c r="M26" s="46"/>
      <c r="N26" s="46"/>
      <c r="O26" s="46"/>
      <c r="P26" s="46"/>
      <c r="Q26" s="46">
        <v>2403.7199999999998</v>
      </c>
      <c r="R26" s="46">
        <v>480.74399999999997</v>
      </c>
      <c r="S26" s="46">
        <v>36.055799999999998</v>
      </c>
      <c r="T26" s="46">
        <v>24.037199999999999</v>
      </c>
      <c r="U26" s="46">
        <v>4.8074399999999997</v>
      </c>
      <c r="V26" s="46">
        <v>60.092999999999996</v>
      </c>
      <c r="W26" s="46">
        <v>192.29759999999999</v>
      </c>
      <c r="X26" s="46">
        <v>72.111599999999996</v>
      </c>
      <c r="Y26" s="46">
        <v>14.422319999999999</v>
      </c>
      <c r="Z26" s="46">
        <v>884.56895999999995</v>
      </c>
      <c r="AA26" s="46">
        <v>200.30999999999997</v>
      </c>
      <c r="AB26" s="46">
        <v>267.08</v>
      </c>
      <c r="AC26" s="46">
        <v>171.99952000000002</v>
      </c>
      <c r="AD26" s="46">
        <v>639.38951999999995</v>
      </c>
      <c r="AE26" s="46">
        <v>131.77680000000001</v>
      </c>
      <c r="AF26" s="46">
        <v>397</v>
      </c>
      <c r="AG26" s="46">
        <v>0</v>
      </c>
      <c r="AH26" s="46">
        <v>48.58</v>
      </c>
      <c r="AI26" s="46">
        <v>0</v>
      </c>
      <c r="AJ26" s="46">
        <v>0</v>
      </c>
      <c r="AK26" s="46">
        <v>4.72</v>
      </c>
      <c r="AL26" s="46">
        <v>68.709999999999994</v>
      </c>
      <c r="AM26" s="46">
        <v>650.78680000000008</v>
      </c>
      <c r="AN26" s="46">
        <v>2174.7452800000001</v>
      </c>
      <c r="AO26" s="46">
        <v>12.062649652777777</v>
      </c>
      <c r="AP26" s="46">
        <v>0.96501197222222224</v>
      </c>
      <c r="AQ26" s="46">
        <v>0.48250598611111112</v>
      </c>
      <c r="AR26" s="46">
        <v>8.4130200000000013</v>
      </c>
      <c r="AS26" s="46">
        <v>3.0959913600000011</v>
      </c>
      <c r="AT26" s="46">
        <v>103.35995999999999</v>
      </c>
      <c r="AU26" s="46">
        <v>4.0061999999999998</v>
      </c>
      <c r="AV26" s="46">
        <v>132.38533897111111</v>
      </c>
      <c r="AW26" s="46">
        <v>33.384999999999998</v>
      </c>
      <c r="AX26" s="46">
        <v>19.763919999999999</v>
      </c>
      <c r="AY26" s="46">
        <v>0.50077499999999997</v>
      </c>
      <c r="AZ26" s="46">
        <v>8.0123999999999995</v>
      </c>
      <c r="BA26" s="46">
        <v>3.115933333333333</v>
      </c>
      <c r="BB26" s="46">
        <v>23.83831442666667</v>
      </c>
      <c r="BC26" s="46">
        <v>88.616342759999995</v>
      </c>
      <c r="BD26" s="46"/>
      <c r="BE26" s="46">
        <v>0</v>
      </c>
      <c r="BF26" s="46">
        <v>88.616342759999995</v>
      </c>
      <c r="BG26" s="46">
        <v>63.64927222222223</v>
      </c>
      <c r="BH26" s="46"/>
      <c r="BI26" s="46">
        <v>0</v>
      </c>
      <c r="BJ26" s="46"/>
      <c r="BK26" s="46"/>
      <c r="BL26" s="46">
        <v>63.64927222222223</v>
      </c>
      <c r="BM26" s="46">
        <v>4863.1162339533339</v>
      </c>
      <c r="BN26" s="46">
        <f t="shared" si="0"/>
        <v>245.50059275225348</v>
      </c>
      <c r="BO26" s="46">
        <f t="shared" si="1"/>
        <v>173.48708554492575</v>
      </c>
      <c r="BP26" s="47">
        <f t="shared" si="3"/>
        <v>8.8629737609329435</v>
      </c>
      <c r="BQ26" s="47">
        <f t="shared" si="2"/>
        <v>1.9241982507288626</v>
      </c>
      <c r="BR26" s="48">
        <v>5</v>
      </c>
      <c r="BS26" s="47">
        <f t="shared" si="4"/>
        <v>5.8309037900874632</v>
      </c>
      <c r="BT26" s="47">
        <f t="shared" si="5"/>
        <v>14.25</v>
      </c>
      <c r="BU26" s="47">
        <f t="shared" si="6"/>
        <v>16.618075801749271</v>
      </c>
      <c r="BV26" s="46">
        <f t="shared" si="7"/>
        <v>808.15634208553934</v>
      </c>
      <c r="BW26" s="46">
        <f t="shared" si="8"/>
        <v>1227.1440203827185</v>
      </c>
      <c r="BX26" s="46">
        <f t="shared" si="9"/>
        <v>6090.2602543360526</v>
      </c>
      <c r="BY26" s="46">
        <f t="shared" si="10"/>
        <v>73083.123052032635</v>
      </c>
      <c r="BZ26" s="49">
        <f>VLOOKUP($C26,[2]PARAMETROS!$A:$I,7,0)</f>
        <v>43101</v>
      </c>
      <c r="CA26" s="50">
        <f>VLOOKUP($C26,[2]PARAMETROS!$A:$I,8,0)</f>
        <v>0</v>
      </c>
      <c r="CB26" s="50">
        <f>VLOOKUP($C26,[2]PARAMETROS!$A:$I,9,0)</f>
        <v>0</v>
      </c>
    </row>
    <row r="27" spans="1:80">
      <c r="A27" s="42" t="s">
        <v>91</v>
      </c>
      <c r="B27" s="42" t="s">
        <v>114</v>
      </c>
      <c r="C27" s="42" t="s">
        <v>115</v>
      </c>
      <c r="D27" s="43" t="s">
        <v>116</v>
      </c>
      <c r="E27" s="44" t="s">
        <v>62</v>
      </c>
      <c r="F27" s="44" t="s">
        <v>63</v>
      </c>
      <c r="G27" s="44">
        <v>13</v>
      </c>
      <c r="H27" s="45">
        <v>1200.1400000000001</v>
      </c>
      <c r="I27" s="46">
        <v>15601.820000000002</v>
      </c>
      <c r="J27" s="46"/>
      <c r="K27" s="46"/>
      <c r="L27" s="46"/>
      <c r="M27" s="46"/>
      <c r="N27" s="46"/>
      <c r="O27" s="46"/>
      <c r="P27" s="46"/>
      <c r="Q27" s="46">
        <v>15601.820000000002</v>
      </c>
      <c r="R27" s="46">
        <v>3120.3640000000005</v>
      </c>
      <c r="S27" s="46">
        <v>234.02730000000003</v>
      </c>
      <c r="T27" s="46">
        <v>156.01820000000001</v>
      </c>
      <c r="U27" s="46">
        <v>31.203640000000004</v>
      </c>
      <c r="V27" s="46">
        <v>390.04550000000006</v>
      </c>
      <c r="W27" s="46">
        <v>1248.1456000000001</v>
      </c>
      <c r="X27" s="46">
        <v>468.05460000000005</v>
      </c>
      <c r="Y27" s="46">
        <v>93.610920000000007</v>
      </c>
      <c r="Z27" s="46">
        <v>5741.4697600000018</v>
      </c>
      <c r="AA27" s="46">
        <v>1300.1516666666666</v>
      </c>
      <c r="AB27" s="46">
        <v>1733.5355555555557</v>
      </c>
      <c r="AC27" s="46">
        <v>1116.3968977777781</v>
      </c>
      <c r="AD27" s="46">
        <v>4150.0841200000004</v>
      </c>
      <c r="AE27" s="46">
        <v>2651.8908000000001</v>
      </c>
      <c r="AF27" s="46">
        <v>5161</v>
      </c>
      <c r="AG27" s="46">
        <v>0</v>
      </c>
      <c r="AH27" s="46">
        <v>368.16</v>
      </c>
      <c r="AI27" s="46">
        <v>0</v>
      </c>
      <c r="AJ27" s="46">
        <v>0</v>
      </c>
      <c r="AK27" s="46">
        <v>61.36</v>
      </c>
      <c r="AL27" s="46">
        <v>893.2299999999999</v>
      </c>
      <c r="AM27" s="46">
        <v>9135.6407999999992</v>
      </c>
      <c r="AN27" s="46">
        <v>19027.194680000001</v>
      </c>
      <c r="AO27" s="46">
        <v>78.295012982253098</v>
      </c>
      <c r="AP27" s="46">
        <v>6.2636010385802479</v>
      </c>
      <c r="AQ27" s="46">
        <v>3.1318005192901239</v>
      </c>
      <c r="AR27" s="46">
        <v>54.606370000000013</v>
      </c>
      <c r="AS27" s="46">
        <v>20.095144160000011</v>
      </c>
      <c r="AT27" s="46">
        <v>670.87826000000007</v>
      </c>
      <c r="AU27" s="46">
        <v>26.003033333333338</v>
      </c>
      <c r="AV27" s="46">
        <v>859.27322203345682</v>
      </c>
      <c r="AW27" s="46">
        <v>216.69194444444446</v>
      </c>
      <c r="AX27" s="46">
        <v>128.28163111111112</v>
      </c>
      <c r="AY27" s="46">
        <v>3.2503791666666668</v>
      </c>
      <c r="AZ27" s="46">
        <v>52.006066666666676</v>
      </c>
      <c r="BA27" s="46">
        <v>20.224581481481483</v>
      </c>
      <c r="BB27" s="46">
        <v>154.72729385629634</v>
      </c>
      <c r="BC27" s="46">
        <v>575.18189672666676</v>
      </c>
      <c r="BD27" s="46"/>
      <c r="BE27" s="46">
        <v>0</v>
      </c>
      <c r="BF27" s="46">
        <v>575.18189672666676</v>
      </c>
      <c r="BG27" s="46">
        <v>583.38041666666663</v>
      </c>
      <c r="BH27" s="46"/>
      <c r="BI27" s="46">
        <v>0</v>
      </c>
      <c r="BJ27" s="46"/>
      <c r="BK27" s="46"/>
      <c r="BL27" s="46">
        <v>583.38041666666663</v>
      </c>
      <c r="BM27" s="46">
        <v>36646.850215426792</v>
      </c>
      <c r="BN27" s="46">
        <f t="shared" si="0"/>
        <v>3191.5077057792951</v>
      </c>
      <c r="BO27" s="46">
        <f t="shared" si="1"/>
        <v>2255.3321120840346</v>
      </c>
      <c r="BP27" s="47">
        <f t="shared" si="3"/>
        <v>8.8629737609329435</v>
      </c>
      <c r="BQ27" s="47">
        <f t="shared" si="2"/>
        <v>1.9241982507288626</v>
      </c>
      <c r="BR27" s="48">
        <v>5</v>
      </c>
      <c r="BS27" s="47">
        <f t="shared" si="4"/>
        <v>5.8309037900874632</v>
      </c>
      <c r="BT27" s="47">
        <f t="shared" si="5"/>
        <v>14.25</v>
      </c>
      <c r="BU27" s="47">
        <f t="shared" si="6"/>
        <v>16.618075801749271</v>
      </c>
      <c r="BV27" s="46">
        <f t="shared" si="7"/>
        <v>6090.0013477531402</v>
      </c>
      <c r="BW27" s="46">
        <f t="shared" si="8"/>
        <v>11536.84116561647</v>
      </c>
      <c r="BX27" s="46">
        <f t="shared" si="9"/>
        <v>48183.69138104326</v>
      </c>
      <c r="BY27" s="46">
        <f t="shared" si="10"/>
        <v>578204.29657251912</v>
      </c>
      <c r="BZ27" s="49">
        <f>VLOOKUP($C27,[2]PARAMETROS!$A:$I,7,0)</f>
        <v>43101</v>
      </c>
      <c r="CA27" s="50">
        <f>VLOOKUP($C27,[2]PARAMETROS!$A:$I,8,0)</f>
        <v>0</v>
      </c>
      <c r="CB27" s="50">
        <f>VLOOKUP($C27,[2]PARAMETROS!$A:$I,9,0)</f>
        <v>0</v>
      </c>
    </row>
    <row r="28" spans="1:80">
      <c r="A28" s="42" t="s">
        <v>91</v>
      </c>
      <c r="B28" s="42" t="s">
        <v>9</v>
      </c>
      <c r="C28" s="42" t="s">
        <v>93</v>
      </c>
      <c r="D28" s="43" t="s">
        <v>117</v>
      </c>
      <c r="E28" s="44" t="s">
        <v>62</v>
      </c>
      <c r="F28" s="44" t="s">
        <v>63</v>
      </c>
      <c r="G28" s="44">
        <v>10</v>
      </c>
      <c r="H28" s="45">
        <v>2397.23</v>
      </c>
      <c r="I28" s="46">
        <v>23972.3</v>
      </c>
      <c r="J28" s="46">
        <v>7191.69</v>
      </c>
      <c r="K28" s="46"/>
      <c r="L28" s="46"/>
      <c r="M28" s="46"/>
      <c r="N28" s="46"/>
      <c r="O28" s="46"/>
      <c r="P28" s="46"/>
      <c r="Q28" s="46">
        <v>31163.989999999998</v>
      </c>
      <c r="R28" s="46">
        <v>6232.7979999999998</v>
      </c>
      <c r="S28" s="46">
        <v>467.45984999999996</v>
      </c>
      <c r="T28" s="46">
        <v>311.63990000000001</v>
      </c>
      <c r="U28" s="46">
        <v>62.327979999999997</v>
      </c>
      <c r="V28" s="46">
        <v>779.09974999999997</v>
      </c>
      <c r="W28" s="46">
        <v>2493.1192000000001</v>
      </c>
      <c r="X28" s="46">
        <v>934.91969999999992</v>
      </c>
      <c r="Y28" s="46">
        <v>186.98393999999999</v>
      </c>
      <c r="Z28" s="46">
        <v>11468.348320000001</v>
      </c>
      <c r="AA28" s="46">
        <v>2596.9991666666665</v>
      </c>
      <c r="AB28" s="46">
        <v>3462.6655555555553</v>
      </c>
      <c r="AC28" s="46">
        <v>2229.9566177777779</v>
      </c>
      <c r="AD28" s="46">
        <v>8289.6213399999997</v>
      </c>
      <c r="AE28" s="46">
        <v>1321.662</v>
      </c>
      <c r="AF28" s="46">
        <v>3970</v>
      </c>
      <c r="AG28" s="46">
        <v>0</v>
      </c>
      <c r="AH28" s="46">
        <v>485.79999999999995</v>
      </c>
      <c r="AI28" s="46">
        <v>0</v>
      </c>
      <c r="AJ28" s="46">
        <v>0</v>
      </c>
      <c r="AK28" s="46">
        <v>47.199999999999996</v>
      </c>
      <c r="AL28" s="46">
        <v>687.09999999999991</v>
      </c>
      <c r="AM28" s="46">
        <v>6511.7620000000006</v>
      </c>
      <c r="AN28" s="46">
        <v>26269.731660000001</v>
      </c>
      <c r="AO28" s="46">
        <v>156.39104935378086</v>
      </c>
      <c r="AP28" s="46">
        <v>12.51128394830247</v>
      </c>
      <c r="AQ28" s="46">
        <v>6.255641974151235</v>
      </c>
      <c r="AR28" s="46">
        <v>109.07396500000002</v>
      </c>
      <c r="AS28" s="46">
        <v>40.139219120000014</v>
      </c>
      <c r="AT28" s="46">
        <v>1340.0515699999999</v>
      </c>
      <c r="AU28" s="46">
        <v>51.939983333333331</v>
      </c>
      <c r="AV28" s="46">
        <v>1716.3627127295679</v>
      </c>
      <c r="AW28" s="46">
        <v>432.83319444444442</v>
      </c>
      <c r="AX28" s="46">
        <v>256.23725111111111</v>
      </c>
      <c r="AY28" s="46">
        <v>6.4924979166666654</v>
      </c>
      <c r="AZ28" s="46">
        <v>103.87996666666666</v>
      </c>
      <c r="BA28" s="46">
        <v>40.397764814814813</v>
      </c>
      <c r="BB28" s="46">
        <v>309.061368382963</v>
      </c>
      <c r="BC28" s="46">
        <v>1148.9020433366668</v>
      </c>
      <c r="BD28" s="46"/>
      <c r="BE28" s="46">
        <v>0</v>
      </c>
      <c r="BF28" s="46">
        <v>1148.9020433366668</v>
      </c>
      <c r="BG28" s="46">
        <v>994.36663636363619</v>
      </c>
      <c r="BH28" s="46"/>
      <c r="BI28" s="46">
        <v>0</v>
      </c>
      <c r="BJ28" s="46"/>
      <c r="BK28" s="46"/>
      <c r="BL28" s="46">
        <v>994.36663636363619</v>
      </c>
      <c r="BM28" s="46">
        <v>61293.353052429869</v>
      </c>
      <c r="BN28" s="46">
        <f t="shared" si="0"/>
        <v>2455.0059275225349</v>
      </c>
      <c r="BO28" s="46">
        <f t="shared" si="1"/>
        <v>1734.8708554492575</v>
      </c>
      <c r="BP28" s="47">
        <f t="shared" si="3"/>
        <v>8.8629737609329435</v>
      </c>
      <c r="BQ28" s="47">
        <f t="shared" si="2"/>
        <v>1.9241982507288626</v>
      </c>
      <c r="BR28" s="48">
        <v>5</v>
      </c>
      <c r="BS28" s="47">
        <f t="shared" si="4"/>
        <v>5.8309037900874632</v>
      </c>
      <c r="BT28" s="47">
        <f t="shared" si="5"/>
        <v>14.25</v>
      </c>
      <c r="BU28" s="47">
        <f t="shared" si="6"/>
        <v>16.618075801749271</v>
      </c>
      <c r="BV28" s="46">
        <f t="shared" si="7"/>
        <v>10185.775871686597</v>
      </c>
      <c r="BW28" s="46">
        <f t="shared" si="8"/>
        <v>14375.65265465839</v>
      </c>
      <c r="BX28" s="46">
        <f t="shared" si="9"/>
        <v>75669.005707088261</v>
      </c>
      <c r="BY28" s="46">
        <f t="shared" si="10"/>
        <v>908028.06848505908</v>
      </c>
      <c r="BZ28" s="49">
        <f>VLOOKUP($C28,[2]PARAMETROS!$A:$I,7,0)</f>
        <v>43101</v>
      </c>
      <c r="CA28" s="50">
        <f>VLOOKUP($C28,[2]PARAMETROS!$A:$I,8,0)</f>
        <v>0</v>
      </c>
      <c r="CB28" s="50">
        <f>VLOOKUP($C28,[2]PARAMETROS!$A:$I,9,0)</f>
        <v>0</v>
      </c>
    </row>
    <row r="29" spans="1:80">
      <c r="A29" s="42" t="s">
        <v>91</v>
      </c>
      <c r="B29" s="42" t="s">
        <v>118</v>
      </c>
      <c r="C29" s="42" t="s">
        <v>93</v>
      </c>
      <c r="D29" s="43" t="s">
        <v>119</v>
      </c>
      <c r="E29" s="44" t="s">
        <v>62</v>
      </c>
      <c r="F29" s="44" t="s">
        <v>63</v>
      </c>
      <c r="G29" s="44">
        <v>2</v>
      </c>
      <c r="H29" s="45">
        <v>2000</v>
      </c>
      <c r="I29" s="46">
        <v>4000</v>
      </c>
      <c r="J29" s="46"/>
      <c r="K29" s="46"/>
      <c r="L29" s="46"/>
      <c r="M29" s="46"/>
      <c r="N29" s="46"/>
      <c r="O29" s="46"/>
      <c r="P29" s="46"/>
      <c r="Q29" s="46">
        <v>4000</v>
      </c>
      <c r="R29" s="46">
        <v>800</v>
      </c>
      <c r="S29" s="46">
        <v>60</v>
      </c>
      <c r="T29" s="46">
        <v>40</v>
      </c>
      <c r="U29" s="46">
        <v>8</v>
      </c>
      <c r="V29" s="46">
        <v>100</v>
      </c>
      <c r="W29" s="46">
        <v>320</v>
      </c>
      <c r="X29" s="46">
        <v>120</v>
      </c>
      <c r="Y29" s="46">
        <v>24</v>
      </c>
      <c r="Z29" s="46">
        <v>1472</v>
      </c>
      <c r="AA29" s="46">
        <v>333.33333333333331</v>
      </c>
      <c r="AB29" s="46">
        <v>444.4444444444444</v>
      </c>
      <c r="AC29" s="46">
        <v>286.22222222222229</v>
      </c>
      <c r="AD29" s="46">
        <v>1064</v>
      </c>
      <c r="AE29" s="46">
        <v>312</v>
      </c>
      <c r="AF29" s="46">
        <v>794</v>
      </c>
      <c r="AG29" s="46">
        <v>0</v>
      </c>
      <c r="AH29" s="46">
        <v>97.16</v>
      </c>
      <c r="AI29" s="46">
        <v>0</v>
      </c>
      <c r="AJ29" s="46">
        <v>0</v>
      </c>
      <c r="AK29" s="46">
        <v>9.44</v>
      </c>
      <c r="AL29" s="46">
        <v>137.41999999999999</v>
      </c>
      <c r="AM29" s="46">
        <v>1350.0200000000002</v>
      </c>
      <c r="AN29" s="46">
        <v>3886.0200000000004</v>
      </c>
      <c r="AO29" s="46">
        <v>20.073302469135804</v>
      </c>
      <c r="AP29" s="46">
        <v>1.6058641975308643</v>
      </c>
      <c r="AQ29" s="46">
        <v>0.80293209876543215</v>
      </c>
      <c r="AR29" s="46">
        <v>14.000000000000002</v>
      </c>
      <c r="AS29" s="46">
        <v>5.1520000000000019</v>
      </c>
      <c r="AT29" s="46">
        <v>172</v>
      </c>
      <c r="AU29" s="46">
        <v>6.666666666666667</v>
      </c>
      <c r="AV29" s="46">
        <v>220.30076543209876</v>
      </c>
      <c r="AW29" s="46">
        <v>55.55555555555555</v>
      </c>
      <c r="AX29" s="46">
        <v>32.888888888888893</v>
      </c>
      <c r="AY29" s="46">
        <v>0.83333333333333326</v>
      </c>
      <c r="AZ29" s="46">
        <v>13.333333333333334</v>
      </c>
      <c r="BA29" s="46">
        <v>5.1851851851851851</v>
      </c>
      <c r="BB29" s="46">
        <v>39.669037037037043</v>
      </c>
      <c r="BC29" s="46">
        <v>147.46533333333332</v>
      </c>
      <c r="BD29" s="46"/>
      <c r="BE29" s="46">
        <v>0</v>
      </c>
      <c r="BF29" s="46">
        <v>147.46533333333332</v>
      </c>
      <c r="BG29" s="46">
        <v>131.20076388888887</v>
      </c>
      <c r="BH29" s="46"/>
      <c r="BI29" s="46">
        <v>0</v>
      </c>
      <c r="BJ29" s="46"/>
      <c r="BK29" s="46"/>
      <c r="BL29" s="46">
        <v>131.20076388888887</v>
      </c>
      <c r="BM29" s="46">
        <v>8384.9868626543212</v>
      </c>
      <c r="BN29" s="46">
        <f t="shared" si="0"/>
        <v>491.00118550450696</v>
      </c>
      <c r="BO29" s="46">
        <f t="shared" si="1"/>
        <v>346.9741710898515</v>
      </c>
      <c r="BP29" s="47">
        <f t="shared" si="3"/>
        <v>8.8629737609329435</v>
      </c>
      <c r="BQ29" s="47">
        <f t="shared" si="2"/>
        <v>1.9241982507288626</v>
      </c>
      <c r="BR29" s="48">
        <v>5</v>
      </c>
      <c r="BS29" s="47">
        <f t="shared" si="4"/>
        <v>5.8309037900874632</v>
      </c>
      <c r="BT29" s="47">
        <f t="shared" si="5"/>
        <v>14.25</v>
      </c>
      <c r="BU29" s="47">
        <f t="shared" si="6"/>
        <v>16.618075801749271</v>
      </c>
      <c r="BV29" s="46">
        <f t="shared" si="7"/>
        <v>1393.4234728026131</v>
      </c>
      <c r="BW29" s="46">
        <f t="shared" si="8"/>
        <v>2231.3988293969715</v>
      </c>
      <c r="BX29" s="46">
        <f t="shared" si="9"/>
        <v>10616.385692051292</v>
      </c>
      <c r="BY29" s="46">
        <f t="shared" si="10"/>
        <v>127396.6283046155</v>
      </c>
      <c r="BZ29" s="49">
        <f>VLOOKUP($C29,[2]PARAMETROS!$A:$I,7,0)</f>
        <v>43101</v>
      </c>
      <c r="CA29" s="50">
        <f>VLOOKUP($C29,[2]PARAMETROS!$A:$I,8,0)</f>
        <v>0</v>
      </c>
      <c r="CB29" s="50">
        <f>VLOOKUP($C29,[2]PARAMETROS!$A:$I,9,0)</f>
        <v>0</v>
      </c>
    </row>
    <row r="30" spans="1:80">
      <c r="A30" s="42" t="s">
        <v>91</v>
      </c>
      <c r="B30" s="42" t="s">
        <v>120</v>
      </c>
      <c r="C30" s="42" t="s">
        <v>93</v>
      </c>
      <c r="D30" s="43" t="s">
        <v>121</v>
      </c>
      <c r="E30" s="44" t="s">
        <v>62</v>
      </c>
      <c r="F30" s="44" t="s">
        <v>63</v>
      </c>
      <c r="G30" s="44">
        <v>12</v>
      </c>
      <c r="H30" s="45">
        <v>2403.7199999999998</v>
      </c>
      <c r="I30" s="46">
        <v>28844.639999999999</v>
      </c>
      <c r="J30" s="46"/>
      <c r="K30" s="46"/>
      <c r="L30" s="46"/>
      <c r="M30" s="46"/>
      <c r="N30" s="46"/>
      <c r="O30" s="46"/>
      <c r="P30" s="46"/>
      <c r="Q30" s="46">
        <v>28844.639999999999</v>
      </c>
      <c r="R30" s="46">
        <v>5768.9279999999999</v>
      </c>
      <c r="S30" s="46">
        <v>432.6696</v>
      </c>
      <c r="T30" s="46">
        <v>288.44639999999998</v>
      </c>
      <c r="U30" s="46">
        <v>57.689279999999997</v>
      </c>
      <c r="V30" s="46">
        <v>721.11599999999999</v>
      </c>
      <c r="W30" s="46">
        <v>2307.5711999999999</v>
      </c>
      <c r="X30" s="46">
        <v>865.33920000000001</v>
      </c>
      <c r="Y30" s="46">
        <v>173.06783999999999</v>
      </c>
      <c r="Z30" s="46">
        <v>10614.827519999999</v>
      </c>
      <c r="AA30" s="46">
        <v>2403.7199999999998</v>
      </c>
      <c r="AB30" s="46">
        <v>3204.9599999999996</v>
      </c>
      <c r="AC30" s="46">
        <v>2063.9942400000004</v>
      </c>
      <c r="AD30" s="46">
        <v>7672.6742400000003</v>
      </c>
      <c r="AE30" s="46">
        <v>1581.3216</v>
      </c>
      <c r="AF30" s="46">
        <v>4764</v>
      </c>
      <c r="AG30" s="46">
        <v>0</v>
      </c>
      <c r="AH30" s="46">
        <v>582.96</v>
      </c>
      <c r="AI30" s="46">
        <v>0</v>
      </c>
      <c r="AJ30" s="46">
        <v>0</v>
      </c>
      <c r="AK30" s="46">
        <v>56.64</v>
      </c>
      <c r="AL30" s="46">
        <v>824.52</v>
      </c>
      <c r="AM30" s="46">
        <v>7809.4416000000001</v>
      </c>
      <c r="AN30" s="46">
        <v>26096.943359999997</v>
      </c>
      <c r="AO30" s="46">
        <v>144.75179583333335</v>
      </c>
      <c r="AP30" s="46">
        <v>11.580143666666666</v>
      </c>
      <c r="AQ30" s="46">
        <v>5.7900718333333332</v>
      </c>
      <c r="AR30" s="46">
        <v>100.95624000000001</v>
      </c>
      <c r="AS30" s="46">
        <v>37.151896320000013</v>
      </c>
      <c r="AT30" s="46">
        <v>1240.3195199999998</v>
      </c>
      <c r="AU30" s="46">
        <v>48.074400000000004</v>
      </c>
      <c r="AV30" s="46">
        <v>1588.624067653333</v>
      </c>
      <c r="AW30" s="46">
        <v>400.61999999999995</v>
      </c>
      <c r="AX30" s="46">
        <v>237.16704000000001</v>
      </c>
      <c r="AY30" s="46">
        <v>6.0092999999999996</v>
      </c>
      <c r="AZ30" s="46">
        <v>96.148800000000008</v>
      </c>
      <c r="BA30" s="46">
        <v>37.391199999999998</v>
      </c>
      <c r="BB30" s="46">
        <v>286.05977312000005</v>
      </c>
      <c r="BC30" s="46">
        <v>1063.3961131200001</v>
      </c>
      <c r="BD30" s="46"/>
      <c r="BE30" s="46">
        <v>0</v>
      </c>
      <c r="BF30" s="46">
        <v>1063.3961131200001</v>
      </c>
      <c r="BG30" s="46">
        <v>887.65083333333314</v>
      </c>
      <c r="BH30" s="46"/>
      <c r="BI30" s="46">
        <v>0</v>
      </c>
      <c r="BJ30" s="46"/>
      <c r="BK30" s="46"/>
      <c r="BL30" s="46">
        <v>887.65083333333314</v>
      </c>
      <c r="BM30" s="46">
        <v>58481.254374106662</v>
      </c>
      <c r="BN30" s="46">
        <f t="shared" si="0"/>
        <v>2946.0071130270417</v>
      </c>
      <c r="BO30" s="46">
        <f t="shared" si="1"/>
        <v>2081.8450265391089</v>
      </c>
      <c r="BP30" s="47">
        <f t="shared" si="3"/>
        <v>8.8629737609329435</v>
      </c>
      <c r="BQ30" s="47">
        <f t="shared" si="2"/>
        <v>1.9241982507288626</v>
      </c>
      <c r="BR30" s="48">
        <v>5</v>
      </c>
      <c r="BS30" s="47">
        <f t="shared" si="4"/>
        <v>5.8309037900874632</v>
      </c>
      <c r="BT30" s="47">
        <f t="shared" si="5"/>
        <v>14.25</v>
      </c>
      <c r="BU30" s="47">
        <f t="shared" si="6"/>
        <v>16.618075801749271</v>
      </c>
      <c r="BV30" s="46">
        <f t="shared" si="7"/>
        <v>9718.4591817028559</v>
      </c>
      <c r="BW30" s="46">
        <f t="shared" si="8"/>
        <v>14746.311321269006</v>
      </c>
      <c r="BX30" s="46">
        <f t="shared" si="9"/>
        <v>73227.56569537567</v>
      </c>
      <c r="BY30" s="46">
        <f t="shared" si="10"/>
        <v>878730.78834450804</v>
      </c>
      <c r="BZ30" s="49">
        <f>VLOOKUP($C30,[2]PARAMETROS!$A:$I,7,0)</f>
        <v>43101</v>
      </c>
      <c r="CA30" s="50">
        <f>VLOOKUP($C30,[2]PARAMETROS!$A:$I,8,0)</f>
        <v>0</v>
      </c>
      <c r="CB30" s="50">
        <f>VLOOKUP($C30,[2]PARAMETROS!$A:$I,9,0)</f>
        <v>0</v>
      </c>
    </row>
    <row r="31" spans="1:80">
      <c r="A31" s="42" t="s">
        <v>91</v>
      </c>
      <c r="B31" s="42" t="s">
        <v>10</v>
      </c>
      <c r="C31" s="42" t="s">
        <v>93</v>
      </c>
      <c r="D31" s="43" t="s">
        <v>122</v>
      </c>
      <c r="E31" s="44" t="s">
        <v>62</v>
      </c>
      <c r="F31" s="44" t="s">
        <v>63</v>
      </c>
      <c r="G31" s="44">
        <v>2</v>
      </c>
      <c r="H31" s="45">
        <v>1498.3</v>
      </c>
      <c r="I31" s="46">
        <v>2996.6</v>
      </c>
      <c r="J31" s="46"/>
      <c r="K31" s="46">
        <v>381.6</v>
      </c>
      <c r="L31" s="46"/>
      <c r="M31" s="46"/>
      <c r="N31" s="46"/>
      <c r="O31" s="46"/>
      <c r="P31" s="46"/>
      <c r="Q31" s="46">
        <v>3378.2</v>
      </c>
      <c r="R31" s="46">
        <v>675.64</v>
      </c>
      <c r="S31" s="46">
        <v>50.672999999999995</v>
      </c>
      <c r="T31" s="46">
        <v>33.781999999999996</v>
      </c>
      <c r="U31" s="46">
        <v>6.7564000000000002</v>
      </c>
      <c r="V31" s="46">
        <v>84.454999999999998</v>
      </c>
      <c r="W31" s="46">
        <v>270.25599999999997</v>
      </c>
      <c r="X31" s="46">
        <v>101.34599999999999</v>
      </c>
      <c r="Y31" s="46">
        <v>20.269199999999998</v>
      </c>
      <c r="Z31" s="46">
        <v>1243.1776</v>
      </c>
      <c r="AA31" s="46">
        <v>281.51666666666665</v>
      </c>
      <c r="AB31" s="46">
        <v>375.3555555555555</v>
      </c>
      <c r="AC31" s="46">
        <v>241.7289777777778</v>
      </c>
      <c r="AD31" s="46">
        <v>898.60119999999995</v>
      </c>
      <c r="AE31" s="46">
        <v>372.20400000000001</v>
      </c>
      <c r="AF31" s="46">
        <v>794</v>
      </c>
      <c r="AG31" s="46">
        <v>0</v>
      </c>
      <c r="AH31" s="46">
        <v>97.16</v>
      </c>
      <c r="AI31" s="46">
        <v>0</v>
      </c>
      <c r="AJ31" s="46">
        <v>0</v>
      </c>
      <c r="AK31" s="46">
        <v>9.44</v>
      </c>
      <c r="AL31" s="46">
        <v>137.41999999999999</v>
      </c>
      <c r="AM31" s="46">
        <v>1410.2240000000002</v>
      </c>
      <c r="AN31" s="46">
        <v>3552.0028000000002</v>
      </c>
      <c r="AO31" s="46">
        <v>16.952907600308642</v>
      </c>
      <c r="AP31" s="46">
        <v>1.3562326080246914</v>
      </c>
      <c r="AQ31" s="46">
        <v>0.67811630401234568</v>
      </c>
      <c r="AR31" s="46">
        <v>11.823700000000001</v>
      </c>
      <c r="AS31" s="46">
        <v>4.3511216000000017</v>
      </c>
      <c r="AT31" s="46">
        <v>145.26259999999999</v>
      </c>
      <c r="AU31" s="46">
        <v>5.6303333333333336</v>
      </c>
      <c r="AV31" s="46">
        <v>186.05501144567901</v>
      </c>
      <c r="AW31" s="46">
        <v>46.919444444444437</v>
      </c>
      <c r="AX31" s="46">
        <v>27.776311111111113</v>
      </c>
      <c r="AY31" s="46">
        <v>0.70379166666666659</v>
      </c>
      <c r="AZ31" s="46">
        <v>11.260666666666667</v>
      </c>
      <c r="BA31" s="46">
        <v>4.3791481481481478</v>
      </c>
      <c r="BB31" s="46">
        <v>33.502485229629634</v>
      </c>
      <c r="BC31" s="46">
        <v>124.54184726666665</v>
      </c>
      <c r="BD31" s="46"/>
      <c r="BE31" s="46">
        <v>0</v>
      </c>
      <c r="BF31" s="46">
        <v>124.54184726666665</v>
      </c>
      <c r="BG31" s="46">
        <v>132.57748333333333</v>
      </c>
      <c r="BH31" s="46"/>
      <c r="BI31" s="46">
        <v>77.535666666666671</v>
      </c>
      <c r="BJ31" s="46"/>
      <c r="BK31" s="46"/>
      <c r="BL31" s="46">
        <v>210.11315000000002</v>
      </c>
      <c r="BM31" s="46">
        <v>7450.9128087123463</v>
      </c>
      <c r="BN31" s="46">
        <f t="shared" si="0"/>
        <v>491.00118550450696</v>
      </c>
      <c r="BO31" s="46">
        <f t="shared" si="1"/>
        <v>346.9741710898515</v>
      </c>
      <c r="BP31" s="47">
        <f t="shared" si="3"/>
        <v>8.8629737609329435</v>
      </c>
      <c r="BQ31" s="47">
        <f t="shared" si="2"/>
        <v>1.9241982507288626</v>
      </c>
      <c r="BR31" s="48">
        <v>5</v>
      </c>
      <c r="BS31" s="47">
        <f t="shared" si="4"/>
        <v>5.8309037900874632</v>
      </c>
      <c r="BT31" s="47">
        <f t="shared" si="5"/>
        <v>14.25</v>
      </c>
      <c r="BU31" s="47">
        <f t="shared" si="6"/>
        <v>16.618075801749271</v>
      </c>
      <c r="BV31" s="46">
        <f t="shared" si="7"/>
        <v>1238.1983384740633</v>
      </c>
      <c r="BW31" s="46">
        <f t="shared" si="8"/>
        <v>2076.1736950684217</v>
      </c>
      <c r="BX31" s="46">
        <f t="shared" si="9"/>
        <v>9527.0865037807671</v>
      </c>
      <c r="BY31" s="46">
        <f t="shared" si="10"/>
        <v>114325.03804536921</v>
      </c>
      <c r="BZ31" s="49">
        <f>VLOOKUP($C31,[2]PARAMETROS!$A:$I,7,0)</f>
        <v>43101</v>
      </c>
      <c r="CA31" s="50">
        <f>VLOOKUP($C31,[2]PARAMETROS!$A:$I,8,0)</f>
        <v>0</v>
      </c>
      <c r="CB31" s="50">
        <f>VLOOKUP($C31,[2]PARAMETROS!$A:$I,9,0)</f>
        <v>0</v>
      </c>
    </row>
    <row r="32" spans="1:80">
      <c r="A32" s="42" t="s">
        <v>91</v>
      </c>
      <c r="B32" s="42" t="s">
        <v>123</v>
      </c>
      <c r="C32" s="42" t="s">
        <v>93</v>
      </c>
      <c r="D32" s="43" t="s">
        <v>124</v>
      </c>
      <c r="E32" s="44" t="s">
        <v>62</v>
      </c>
      <c r="F32" s="44" t="s">
        <v>63</v>
      </c>
      <c r="G32" s="44">
        <v>2</v>
      </c>
      <c r="H32" s="45">
        <v>1076.08</v>
      </c>
      <c r="I32" s="46">
        <v>2152.16</v>
      </c>
      <c r="J32" s="46"/>
      <c r="K32" s="46">
        <v>381.6</v>
      </c>
      <c r="L32" s="46"/>
      <c r="M32" s="46"/>
      <c r="N32" s="46"/>
      <c r="O32" s="46"/>
      <c r="P32" s="46"/>
      <c r="Q32" s="46">
        <v>2533.7599999999998</v>
      </c>
      <c r="R32" s="46">
        <v>506.75199999999995</v>
      </c>
      <c r="S32" s="46">
        <v>38.006399999999992</v>
      </c>
      <c r="T32" s="46">
        <v>25.337599999999998</v>
      </c>
      <c r="U32" s="46">
        <v>5.06752</v>
      </c>
      <c r="V32" s="46">
        <v>63.343999999999994</v>
      </c>
      <c r="W32" s="46">
        <v>202.70079999999999</v>
      </c>
      <c r="X32" s="46">
        <v>76.012799999999984</v>
      </c>
      <c r="Y32" s="46">
        <v>15.202559999999998</v>
      </c>
      <c r="Z32" s="46">
        <v>932.42367999999976</v>
      </c>
      <c r="AA32" s="46">
        <v>211.14666666666665</v>
      </c>
      <c r="AB32" s="46">
        <v>281.52888888888884</v>
      </c>
      <c r="AC32" s="46">
        <v>181.30460444444446</v>
      </c>
      <c r="AD32" s="46">
        <v>673.98015999999996</v>
      </c>
      <c r="AE32" s="46">
        <v>422.87040000000002</v>
      </c>
      <c r="AF32" s="46">
        <v>794</v>
      </c>
      <c r="AG32" s="46">
        <v>0</v>
      </c>
      <c r="AH32" s="46">
        <v>97.16</v>
      </c>
      <c r="AI32" s="46">
        <v>0</v>
      </c>
      <c r="AJ32" s="46">
        <v>0</v>
      </c>
      <c r="AK32" s="46">
        <v>9.44</v>
      </c>
      <c r="AL32" s="46">
        <v>137.41999999999999</v>
      </c>
      <c r="AM32" s="46">
        <v>1460.8904000000002</v>
      </c>
      <c r="AN32" s="46">
        <v>3067.2942400000002</v>
      </c>
      <c r="AO32" s="46">
        <v>12.715232716049382</v>
      </c>
      <c r="AP32" s="46">
        <v>1.0172186172839506</v>
      </c>
      <c r="AQ32" s="46">
        <v>0.50860930864197529</v>
      </c>
      <c r="AR32" s="46">
        <v>8.8681599999999996</v>
      </c>
      <c r="AS32" s="46">
        <v>3.2634828800000011</v>
      </c>
      <c r="AT32" s="46">
        <v>108.95167999999998</v>
      </c>
      <c r="AU32" s="46">
        <v>4.2229333333333336</v>
      </c>
      <c r="AV32" s="46">
        <v>139.54731685530862</v>
      </c>
      <c r="AW32" s="46">
        <v>35.191111111111105</v>
      </c>
      <c r="AX32" s="46">
        <v>20.833137777777779</v>
      </c>
      <c r="AY32" s="46">
        <v>0.5278666666666666</v>
      </c>
      <c r="AZ32" s="46">
        <v>8.4458666666666673</v>
      </c>
      <c r="BA32" s="46">
        <v>3.2845037037037033</v>
      </c>
      <c r="BB32" s="46">
        <v>25.127954820740744</v>
      </c>
      <c r="BC32" s="46">
        <v>93.410440746666666</v>
      </c>
      <c r="BD32" s="46"/>
      <c r="BE32" s="46">
        <v>0</v>
      </c>
      <c r="BF32" s="46">
        <v>93.410440746666666</v>
      </c>
      <c r="BG32" s="46">
        <v>150.66061666666667</v>
      </c>
      <c r="BH32" s="46"/>
      <c r="BI32" s="46">
        <v>0</v>
      </c>
      <c r="BJ32" s="46"/>
      <c r="BK32" s="46"/>
      <c r="BL32" s="46">
        <v>150.66061666666667</v>
      </c>
      <c r="BM32" s="46">
        <v>5984.6726142686421</v>
      </c>
      <c r="BN32" s="46">
        <f t="shared" si="0"/>
        <v>491.00118550450696</v>
      </c>
      <c r="BO32" s="46">
        <f t="shared" si="1"/>
        <v>346.9741710898515</v>
      </c>
      <c r="BP32" s="47">
        <f t="shared" si="3"/>
        <v>8.8629737609329435</v>
      </c>
      <c r="BQ32" s="47">
        <f t="shared" si="2"/>
        <v>1.9241982507288626</v>
      </c>
      <c r="BR32" s="48">
        <v>5</v>
      </c>
      <c r="BS32" s="47">
        <f t="shared" si="4"/>
        <v>5.8309037900874632</v>
      </c>
      <c r="BT32" s="47">
        <f t="shared" si="5"/>
        <v>14.25</v>
      </c>
      <c r="BU32" s="47">
        <f t="shared" si="6"/>
        <v>16.618075801749271</v>
      </c>
      <c r="BV32" s="46">
        <f t="shared" si="7"/>
        <v>994.53743152569268</v>
      </c>
      <c r="BW32" s="46">
        <f t="shared" si="8"/>
        <v>1832.512788120051</v>
      </c>
      <c r="BX32" s="46">
        <f t="shared" si="9"/>
        <v>7817.1854023886935</v>
      </c>
      <c r="BY32" s="46">
        <f t="shared" si="10"/>
        <v>93806.22482866433</v>
      </c>
      <c r="BZ32" s="49">
        <f>VLOOKUP($C32,[2]PARAMETROS!$A:$I,7,0)</f>
        <v>43101</v>
      </c>
      <c r="CA32" s="50">
        <f>VLOOKUP($C32,[2]PARAMETROS!$A:$I,8,0)</f>
        <v>0</v>
      </c>
      <c r="CB32" s="50">
        <f>VLOOKUP($C32,[2]PARAMETROS!$A:$I,9,0)</f>
        <v>0</v>
      </c>
    </row>
    <row r="33" spans="1:80">
      <c r="A33" s="42" t="s">
        <v>91</v>
      </c>
      <c r="B33" s="42" t="s">
        <v>125</v>
      </c>
      <c r="C33" s="42" t="s">
        <v>93</v>
      </c>
      <c r="D33" s="43" t="s">
        <v>126</v>
      </c>
      <c r="E33" s="44" t="s">
        <v>62</v>
      </c>
      <c r="F33" s="44" t="s">
        <v>63</v>
      </c>
      <c r="G33" s="44">
        <v>6</v>
      </c>
      <c r="H33" s="45">
        <v>1607.34</v>
      </c>
      <c r="I33" s="46">
        <v>9644.0399999999991</v>
      </c>
      <c r="J33" s="46"/>
      <c r="K33" s="46"/>
      <c r="L33" s="46"/>
      <c r="M33" s="46"/>
      <c r="N33" s="46"/>
      <c r="O33" s="46"/>
      <c r="P33" s="46"/>
      <c r="Q33" s="46">
        <v>9644.0399999999991</v>
      </c>
      <c r="R33" s="46">
        <v>1928.808</v>
      </c>
      <c r="S33" s="46">
        <v>144.66059999999999</v>
      </c>
      <c r="T33" s="46">
        <v>96.440399999999997</v>
      </c>
      <c r="U33" s="46">
        <v>19.288079999999997</v>
      </c>
      <c r="V33" s="46">
        <v>241.101</v>
      </c>
      <c r="W33" s="46">
        <v>771.52319999999997</v>
      </c>
      <c r="X33" s="46">
        <v>289.32119999999998</v>
      </c>
      <c r="Y33" s="46">
        <v>57.864239999999995</v>
      </c>
      <c r="Z33" s="46">
        <v>3549.0067199999999</v>
      </c>
      <c r="AA33" s="46">
        <v>803.66999999999985</v>
      </c>
      <c r="AB33" s="46">
        <v>1071.56</v>
      </c>
      <c r="AC33" s="46">
        <v>690.08464000000004</v>
      </c>
      <c r="AD33" s="46">
        <v>2565.3146399999996</v>
      </c>
      <c r="AE33" s="46">
        <v>1077.3576</v>
      </c>
      <c r="AF33" s="46">
        <v>2382</v>
      </c>
      <c r="AG33" s="46">
        <v>0</v>
      </c>
      <c r="AH33" s="46">
        <v>291.48</v>
      </c>
      <c r="AI33" s="46">
        <v>0</v>
      </c>
      <c r="AJ33" s="46">
        <v>0</v>
      </c>
      <c r="AK33" s="46">
        <v>28.32</v>
      </c>
      <c r="AL33" s="46">
        <v>412.26</v>
      </c>
      <c r="AM33" s="46">
        <v>4191.4176000000007</v>
      </c>
      <c r="AN33" s="46">
        <v>10305.738960000001</v>
      </c>
      <c r="AO33" s="46">
        <v>48.396932986111111</v>
      </c>
      <c r="AP33" s="46">
        <v>3.8717546388888886</v>
      </c>
      <c r="AQ33" s="46">
        <v>1.9358773194444443</v>
      </c>
      <c r="AR33" s="46">
        <v>33.75414</v>
      </c>
      <c r="AS33" s="46">
        <v>12.421523520000004</v>
      </c>
      <c r="AT33" s="46">
        <v>414.69371999999993</v>
      </c>
      <c r="AU33" s="46">
        <v>16.073399999999999</v>
      </c>
      <c r="AV33" s="46">
        <v>531.14734846444435</v>
      </c>
      <c r="AW33" s="46">
        <v>133.94499999999999</v>
      </c>
      <c r="AX33" s="46">
        <v>79.295439999999999</v>
      </c>
      <c r="AY33" s="46">
        <v>2.0091749999999995</v>
      </c>
      <c r="AZ33" s="46">
        <v>32.146799999999999</v>
      </c>
      <c r="BA33" s="46">
        <v>12.501533333333331</v>
      </c>
      <c r="BB33" s="46">
        <v>95.642444986666675</v>
      </c>
      <c r="BC33" s="46">
        <v>355.54039332000002</v>
      </c>
      <c r="BD33" s="46"/>
      <c r="BE33" s="46">
        <v>0</v>
      </c>
      <c r="BF33" s="46">
        <v>355.54039332000002</v>
      </c>
      <c r="BG33" s="46">
        <v>328.9041666666667</v>
      </c>
      <c r="BH33" s="46"/>
      <c r="BI33" s="46">
        <v>0</v>
      </c>
      <c r="BJ33" s="46"/>
      <c r="BK33" s="46"/>
      <c r="BL33" s="46">
        <v>328.9041666666667</v>
      </c>
      <c r="BM33" s="46">
        <v>21165.370868451111</v>
      </c>
      <c r="BN33" s="46">
        <f t="shared" si="0"/>
        <v>1473.0035565135208</v>
      </c>
      <c r="BO33" s="46">
        <f t="shared" si="1"/>
        <v>1040.9225132695544</v>
      </c>
      <c r="BP33" s="47">
        <f t="shared" si="3"/>
        <v>8.8629737609329435</v>
      </c>
      <c r="BQ33" s="47">
        <f t="shared" si="2"/>
        <v>1.9241982507288626</v>
      </c>
      <c r="BR33" s="48">
        <v>5</v>
      </c>
      <c r="BS33" s="47">
        <f t="shared" si="4"/>
        <v>5.8309037900874632</v>
      </c>
      <c r="BT33" s="47">
        <f t="shared" si="5"/>
        <v>14.25</v>
      </c>
      <c r="BU33" s="47">
        <f t="shared" si="6"/>
        <v>16.618075801749271</v>
      </c>
      <c r="BV33" s="46">
        <f t="shared" si="7"/>
        <v>3517.2773746405637</v>
      </c>
      <c r="BW33" s="46">
        <f t="shared" si="8"/>
        <v>6031.2034444236388</v>
      </c>
      <c r="BX33" s="46">
        <f t="shared" si="9"/>
        <v>27196.574312874749</v>
      </c>
      <c r="BY33" s="46">
        <f t="shared" si="10"/>
        <v>326358.89175449696</v>
      </c>
      <c r="BZ33" s="49">
        <f>VLOOKUP($C33,[2]PARAMETROS!$A:$I,7,0)</f>
        <v>43101</v>
      </c>
      <c r="CA33" s="50">
        <f>VLOOKUP($C33,[2]PARAMETROS!$A:$I,8,0)</f>
        <v>0</v>
      </c>
      <c r="CB33" s="50">
        <f>VLOOKUP($C33,[2]PARAMETROS!$A:$I,9,0)</f>
        <v>0</v>
      </c>
    </row>
    <row r="34" spans="1:80">
      <c r="A34" s="42" t="s">
        <v>91</v>
      </c>
      <c r="B34" s="42" t="s">
        <v>11</v>
      </c>
      <c r="C34" s="42" t="s">
        <v>93</v>
      </c>
      <c r="D34" s="43" t="s">
        <v>127</v>
      </c>
      <c r="E34" s="44" t="s">
        <v>62</v>
      </c>
      <c r="F34" s="44" t="s">
        <v>63</v>
      </c>
      <c r="G34" s="44">
        <v>8</v>
      </c>
      <c r="H34" s="45">
        <v>2397.23</v>
      </c>
      <c r="I34" s="46">
        <v>19177.84</v>
      </c>
      <c r="J34" s="46"/>
      <c r="K34" s="46">
        <v>1526.4</v>
      </c>
      <c r="L34" s="46"/>
      <c r="M34" s="46"/>
      <c r="N34" s="46"/>
      <c r="O34" s="46"/>
      <c r="P34" s="46"/>
      <c r="Q34" s="46">
        <v>20704.240000000002</v>
      </c>
      <c r="R34" s="46">
        <v>4140.8480000000009</v>
      </c>
      <c r="S34" s="46">
        <v>310.56360000000001</v>
      </c>
      <c r="T34" s="46">
        <v>207.04240000000001</v>
      </c>
      <c r="U34" s="46">
        <v>41.408480000000004</v>
      </c>
      <c r="V34" s="46">
        <v>517.60600000000011</v>
      </c>
      <c r="W34" s="46">
        <v>1656.3392000000001</v>
      </c>
      <c r="X34" s="46">
        <v>621.12720000000002</v>
      </c>
      <c r="Y34" s="46">
        <v>124.22544000000001</v>
      </c>
      <c r="Z34" s="46">
        <v>7619.1603200000018</v>
      </c>
      <c r="AA34" s="46">
        <v>1725.3533333333335</v>
      </c>
      <c r="AB34" s="46">
        <v>2300.471111111111</v>
      </c>
      <c r="AC34" s="46">
        <v>1481.5033955555559</v>
      </c>
      <c r="AD34" s="46">
        <v>5507.3278399999999</v>
      </c>
      <c r="AE34" s="46">
        <v>1057.3296</v>
      </c>
      <c r="AF34" s="46">
        <v>3176</v>
      </c>
      <c r="AG34" s="46">
        <v>0</v>
      </c>
      <c r="AH34" s="46">
        <v>388.64</v>
      </c>
      <c r="AI34" s="46">
        <v>0</v>
      </c>
      <c r="AJ34" s="46">
        <v>0</v>
      </c>
      <c r="AK34" s="46">
        <v>37.76</v>
      </c>
      <c r="AL34" s="46">
        <v>549.67999999999995</v>
      </c>
      <c r="AM34" s="46">
        <v>5209.4096000000009</v>
      </c>
      <c r="AN34" s="46">
        <v>18335.897760000003</v>
      </c>
      <c r="AO34" s="46">
        <v>103.90061797839508</v>
      </c>
      <c r="AP34" s="46">
        <v>8.3120494382716057</v>
      </c>
      <c r="AQ34" s="46">
        <v>4.1560247191358028</v>
      </c>
      <c r="AR34" s="46">
        <v>72.464840000000009</v>
      </c>
      <c r="AS34" s="46">
        <v>26.667061120000014</v>
      </c>
      <c r="AT34" s="46">
        <v>890.28232000000003</v>
      </c>
      <c r="AU34" s="46">
        <v>34.507066666666674</v>
      </c>
      <c r="AV34" s="46">
        <v>1140.2899799224692</v>
      </c>
      <c r="AW34" s="46">
        <v>287.55888888888887</v>
      </c>
      <c r="AX34" s="46">
        <v>170.23486222222223</v>
      </c>
      <c r="AY34" s="46">
        <v>4.3133833333333333</v>
      </c>
      <c r="AZ34" s="46">
        <v>69.014133333333348</v>
      </c>
      <c r="BA34" s="46">
        <v>26.838829629629632</v>
      </c>
      <c r="BB34" s="46">
        <v>205.32931584592598</v>
      </c>
      <c r="BC34" s="46">
        <v>763.28941325333346</v>
      </c>
      <c r="BD34" s="46"/>
      <c r="BE34" s="46">
        <v>0</v>
      </c>
      <c r="BF34" s="46">
        <v>763.28941325333346</v>
      </c>
      <c r="BG34" s="46">
        <v>520.03533333333337</v>
      </c>
      <c r="BH34" s="46"/>
      <c r="BI34" s="46">
        <v>0</v>
      </c>
      <c r="BJ34" s="46"/>
      <c r="BK34" s="46"/>
      <c r="BL34" s="46">
        <v>520.03533333333337</v>
      </c>
      <c r="BM34" s="46">
        <v>41463.75248650914</v>
      </c>
      <c r="BN34" s="46">
        <f t="shared" si="0"/>
        <v>1964.0047420180279</v>
      </c>
      <c r="BO34" s="46">
        <f t="shared" si="1"/>
        <v>1387.896684359406</v>
      </c>
      <c r="BP34" s="47">
        <f t="shared" si="3"/>
        <v>8.8629737609329435</v>
      </c>
      <c r="BQ34" s="47">
        <f t="shared" si="2"/>
        <v>1.9241982507288626</v>
      </c>
      <c r="BR34" s="48">
        <v>5</v>
      </c>
      <c r="BS34" s="47">
        <f t="shared" si="4"/>
        <v>5.8309037900874632</v>
      </c>
      <c r="BT34" s="47">
        <f t="shared" si="5"/>
        <v>14.25</v>
      </c>
      <c r="BU34" s="47">
        <f t="shared" si="6"/>
        <v>16.618075801749271</v>
      </c>
      <c r="BV34" s="46">
        <f t="shared" si="7"/>
        <v>6890.4778184577872</v>
      </c>
      <c r="BW34" s="46">
        <f t="shared" si="8"/>
        <v>10242.379244835221</v>
      </c>
      <c r="BX34" s="46">
        <f t="shared" si="9"/>
        <v>51706.131731344358</v>
      </c>
      <c r="BY34" s="46">
        <f t="shared" si="10"/>
        <v>620473.58077613229</v>
      </c>
      <c r="BZ34" s="49">
        <f>VLOOKUP($C34,[2]PARAMETROS!$A:$I,7,0)</f>
        <v>43101</v>
      </c>
      <c r="CA34" s="50">
        <f>VLOOKUP($C34,[2]PARAMETROS!$A:$I,8,0)</f>
        <v>0</v>
      </c>
      <c r="CB34" s="50">
        <f>VLOOKUP($C34,[2]PARAMETROS!$A:$I,9,0)</f>
        <v>0</v>
      </c>
    </row>
    <row r="35" spans="1:80">
      <c r="A35" s="42" t="s">
        <v>91</v>
      </c>
      <c r="B35" s="42" t="s">
        <v>78</v>
      </c>
      <c r="C35" s="42" t="s">
        <v>128</v>
      </c>
      <c r="D35" s="43" t="s">
        <v>129</v>
      </c>
      <c r="E35" s="44" t="s">
        <v>62</v>
      </c>
      <c r="F35" s="44" t="s">
        <v>63</v>
      </c>
      <c r="G35" s="44">
        <v>60</v>
      </c>
      <c r="H35" s="45">
        <v>2973.68</v>
      </c>
      <c r="I35" s="46">
        <v>178420.8</v>
      </c>
      <c r="J35" s="46"/>
      <c r="K35" s="46"/>
      <c r="L35" s="46"/>
      <c r="M35" s="46"/>
      <c r="N35" s="46"/>
      <c r="O35" s="46"/>
      <c r="P35" s="46"/>
      <c r="Q35" s="46">
        <v>178420.8</v>
      </c>
      <c r="R35" s="46">
        <v>35684.159999999996</v>
      </c>
      <c r="S35" s="46">
        <v>2676.3119999999999</v>
      </c>
      <c r="T35" s="46">
        <v>1784.2079999999999</v>
      </c>
      <c r="U35" s="46">
        <v>356.84159999999997</v>
      </c>
      <c r="V35" s="46">
        <v>4460.5199999999995</v>
      </c>
      <c r="W35" s="46">
        <v>14273.663999999999</v>
      </c>
      <c r="X35" s="46">
        <v>5352.6239999999998</v>
      </c>
      <c r="Y35" s="46">
        <v>1070.5247999999999</v>
      </c>
      <c r="Z35" s="46">
        <v>65658.854399999982</v>
      </c>
      <c r="AA35" s="46">
        <v>14868.399999999998</v>
      </c>
      <c r="AB35" s="46">
        <v>19824.533333333329</v>
      </c>
      <c r="AC35" s="46">
        <v>12766.999466666668</v>
      </c>
      <c r="AD35" s="46">
        <v>47459.932799999995</v>
      </c>
      <c r="AE35" s="46">
        <v>5854.7520000000004</v>
      </c>
      <c r="AF35" s="46">
        <v>19464</v>
      </c>
      <c r="AG35" s="46">
        <v>0</v>
      </c>
      <c r="AH35" s="46">
        <v>0</v>
      </c>
      <c r="AI35" s="46">
        <v>0</v>
      </c>
      <c r="AJ35" s="46">
        <v>0</v>
      </c>
      <c r="AK35" s="46">
        <v>283.2</v>
      </c>
      <c r="AL35" s="46">
        <v>17632.8</v>
      </c>
      <c r="AM35" s="46">
        <v>43234.752</v>
      </c>
      <c r="AN35" s="46">
        <v>156353.53919999997</v>
      </c>
      <c r="AO35" s="46">
        <v>895.37367129629627</v>
      </c>
      <c r="AP35" s="46">
        <v>71.629893703703701</v>
      </c>
      <c r="AQ35" s="46">
        <v>35.81494685185185</v>
      </c>
      <c r="AR35" s="46">
        <v>624.47280000000001</v>
      </c>
      <c r="AS35" s="46">
        <v>229.80599040000007</v>
      </c>
      <c r="AT35" s="46">
        <v>7672.094399999999</v>
      </c>
      <c r="AU35" s="46">
        <v>297.36799999999999</v>
      </c>
      <c r="AV35" s="46">
        <v>9826.5597022518505</v>
      </c>
      <c r="AW35" s="46">
        <v>2478.0666666666662</v>
      </c>
      <c r="AX35" s="46">
        <v>1467.0154666666667</v>
      </c>
      <c r="AY35" s="46">
        <v>37.170999999999992</v>
      </c>
      <c r="AZ35" s="46">
        <v>594.73599999999999</v>
      </c>
      <c r="BA35" s="46">
        <v>231.28622222222219</v>
      </c>
      <c r="BB35" s="46">
        <v>1769.4453308444447</v>
      </c>
      <c r="BC35" s="46">
        <v>6577.7206863999991</v>
      </c>
      <c r="BD35" s="46"/>
      <c r="BE35" s="46">
        <v>0</v>
      </c>
      <c r="BF35" s="46">
        <v>6577.7206863999991</v>
      </c>
      <c r="BG35" s="46">
        <v>5662.8291666666664</v>
      </c>
      <c r="BH35" s="46"/>
      <c r="BI35" s="46">
        <v>0</v>
      </c>
      <c r="BJ35" s="46"/>
      <c r="BK35" s="46"/>
      <c r="BL35" s="46">
        <v>5662.8291666666664</v>
      </c>
      <c r="BM35" s="46">
        <v>356841.44875531847</v>
      </c>
      <c r="BN35" s="46">
        <f t="shared" si="0"/>
        <v>14730.035565135209</v>
      </c>
      <c r="BO35" s="46">
        <f t="shared" si="1"/>
        <v>10409.225132695545</v>
      </c>
      <c r="BP35" s="47">
        <f t="shared" si="3"/>
        <v>8.8629737609329435</v>
      </c>
      <c r="BQ35" s="47">
        <f t="shared" si="2"/>
        <v>1.9241982507288626</v>
      </c>
      <c r="BR35" s="48">
        <v>5</v>
      </c>
      <c r="BS35" s="47">
        <f t="shared" si="4"/>
        <v>5.8309037900874632</v>
      </c>
      <c r="BT35" s="47">
        <f t="shared" si="5"/>
        <v>14.25</v>
      </c>
      <c r="BU35" s="47">
        <f t="shared" si="6"/>
        <v>16.618075801749271</v>
      </c>
      <c r="BV35" s="46">
        <f t="shared" si="7"/>
        <v>59300.1824462191</v>
      </c>
      <c r="BW35" s="46">
        <f t="shared" si="8"/>
        <v>84439.443144049845</v>
      </c>
      <c r="BX35" s="46">
        <f t="shared" si="9"/>
        <v>441280.89189936832</v>
      </c>
      <c r="BY35" s="46">
        <f t="shared" si="10"/>
        <v>5295370.7027924201</v>
      </c>
      <c r="BZ35" s="51">
        <f>VLOOKUP($C35,[2]PARAMETROS!$A:$I,7,0)</f>
        <v>42736</v>
      </c>
      <c r="CA35" s="50">
        <f>VLOOKUP($C35,[2]PARAMETROS!$A:$I,8,0)</f>
        <v>0</v>
      </c>
      <c r="CB35" s="50">
        <f>VLOOKUP($C35,[2]PARAMETROS!$A:$I,9,0)</f>
        <v>0</v>
      </c>
    </row>
    <row r="36" spans="1:80">
      <c r="A36" s="42" t="s">
        <v>91</v>
      </c>
      <c r="B36" s="42" t="s">
        <v>78</v>
      </c>
      <c r="C36" s="42" t="s">
        <v>128</v>
      </c>
      <c r="D36" s="43" t="s">
        <v>130</v>
      </c>
      <c r="E36" s="44" t="s">
        <v>62</v>
      </c>
      <c r="F36" s="44" t="s">
        <v>64</v>
      </c>
      <c r="G36" s="44">
        <v>7</v>
      </c>
      <c r="H36" s="45">
        <v>2973.68</v>
      </c>
      <c r="I36" s="46">
        <v>20815.759999999998</v>
      </c>
      <c r="J36" s="46"/>
      <c r="K36" s="46"/>
      <c r="L36" s="46"/>
      <c r="M36" s="46"/>
      <c r="N36" s="46"/>
      <c r="O36" s="46"/>
      <c r="P36" s="46"/>
      <c r="Q36" s="46">
        <v>20815.759999999998</v>
      </c>
      <c r="R36" s="46">
        <v>4163.152</v>
      </c>
      <c r="S36" s="46">
        <v>312.23639999999995</v>
      </c>
      <c r="T36" s="46">
        <v>208.1576</v>
      </c>
      <c r="U36" s="46">
        <v>41.631519999999995</v>
      </c>
      <c r="V36" s="46">
        <v>520.39400000000001</v>
      </c>
      <c r="W36" s="46">
        <v>1665.2608</v>
      </c>
      <c r="X36" s="46">
        <v>624.47279999999989</v>
      </c>
      <c r="Y36" s="46">
        <v>124.89456</v>
      </c>
      <c r="Z36" s="46">
        <v>7660.1996799999997</v>
      </c>
      <c r="AA36" s="46">
        <v>1734.6466666666665</v>
      </c>
      <c r="AB36" s="46">
        <v>2312.862222222222</v>
      </c>
      <c r="AC36" s="46">
        <v>1489.4832711111112</v>
      </c>
      <c r="AD36" s="46">
        <v>5536.9921599999998</v>
      </c>
      <c r="AE36" s="46">
        <v>683.05440000000021</v>
      </c>
      <c r="AF36" s="46">
        <v>2270.7999999999997</v>
      </c>
      <c r="AG36" s="46">
        <v>0</v>
      </c>
      <c r="AH36" s="46">
        <v>0</v>
      </c>
      <c r="AI36" s="46">
        <v>0</v>
      </c>
      <c r="AJ36" s="46">
        <v>0</v>
      </c>
      <c r="AK36" s="46">
        <v>33.04</v>
      </c>
      <c r="AL36" s="46">
        <v>2057.16</v>
      </c>
      <c r="AM36" s="46">
        <v>5044.0544</v>
      </c>
      <c r="AN36" s="46">
        <v>18241.24624</v>
      </c>
      <c r="AO36" s="46">
        <v>104.46026165123457</v>
      </c>
      <c r="AP36" s="46">
        <v>8.3568209320987652</v>
      </c>
      <c r="AQ36" s="46">
        <v>4.1784104660493826</v>
      </c>
      <c r="AR36" s="46">
        <v>72.855159999999998</v>
      </c>
      <c r="AS36" s="46">
        <v>26.810698880000007</v>
      </c>
      <c r="AT36" s="46">
        <v>895.07767999999987</v>
      </c>
      <c r="AU36" s="46">
        <v>34.692933333333336</v>
      </c>
      <c r="AV36" s="46">
        <v>1146.4319652627159</v>
      </c>
      <c r="AW36" s="46">
        <v>289.10777777777776</v>
      </c>
      <c r="AX36" s="46">
        <v>171.15180444444445</v>
      </c>
      <c r="AY36" s="46">
        <v>4.3366166666666661</v>
      </c>
      <c r="AZ36" s="46">
        <v>69.385866666666672</v>
      </c>
      <c r="BA36" s="46">
        <v>26.98339259259259</v>
      </c>
      <c r="BB36" s="46">
        <v>206.43528859851855</v>
      </c>
      <c r="BC36" s="46">
        <v>767.40074674666675</v>
      </c>
      <c r="BD36" s="46"/>
      <c r="BE36" s="46">
        <v>0</v>
      </c>
      <c r="BF36" s="46">
        <v>767.40074674666675</v>
      </c>
      <c r="BG36" s="46">
        <v>660.66340277777772</v>
      </c>
      <c r="BH36" s="46"/>
      <c r="BI36" s="46">
        <v>0</v>
      </c>
      <c r="BJ36" s="46"/>
      <c r="BK36" s="46"/>
      <c r="BL36" s="46">
        <v>660.66340277777772</v>
      </c>
      <c r="BM36" s="46">
        <v>41631.502354787161</v>
      </c>
      <c r="BN36" s="46">
        <f t="shared" si="0"/>
        <v>1718.5041492657745</v>
      </c>
      <c r="BO36" s="46">
        <f t="shared" si="1"/>
        <v>1214.4095988144802</v>
      </c>
      <c r="BP36" s="47">
        <f t="shared" si="3"/>
        <v>8.8629737609329435</v>
      </c>
      <c r="BQ36" s="47">
        <f t="shared" si="2"/>
        <v>1.9241982507288626</v>
      </c>
      <c r="BR36" s="48">
        <v>5</v>
      </c>
      <c r="BS36" s="47">
        <f t="shared" si="4"/>
        <v>5.8309037900874632</v>
      </c>
      <c r="BT36" s="47">
        <f t="shared" si="5"/>
        <v>14.25</v>
      </c>
      <c r="BU36" s="47">
        <f t="shared" si="6"/>
        <v>16.618075801749271</v>
      </c>
      <c r="BV36" s="46">
        <f t="shared" si="7"/>
        <v>6918.3546187255624</v>
      </c>
      <c r="BW36" s="46">
        <f t="shared" si="8"/>
        <v>9851.2683668058162</v>
      </c>
      <c r="BX36" s="46">
        <f t="shared" si="9"/>
        <v>51482.770721592977</v>
      </c>
      <c r="BY36" s="46">
        <f t="shared" si="10"/>
        <v>617793.24865911575</v>
      </c>
      <c r="BZ36" s="51">
        <f>VLOOKUP($C36,[2]PARAMETROS!$A:$I,7,0)</f>
        <v>42736</v>
      </c>
      <c r="CA36" s="50">
        <f>VLOOKUP($C36,[2]PARAMETROS!$A:$I,8,0)</f>
        <v>0</v>
      </c>
      <c r="CB36" s="50">
        <f>VLOOKUP($C36,[2]PARAMETROS!$A:$I,9,0)</f>
        <v>0</v>
      </c>
    </row>
    <row r="37" spans="1:80">
      <c r="A37" s="42" t="s">
        <v>91</v>
      </c>
      <c r="B37" s="42" t="s">
        <v>131</v>
      </c>
      <c r="C37" s="42" t="s">
        <v>115</v>
      </c>
      <c r="D37" s="43" t="s">
        <v>132</v>
      </c>
      <c r="E37" s="44" t="s">
        <v>62</v>
      </c>
      <c r="F37" s="44" t="s">
        <v>63</v>
      </c>
      <c r="G37" s="44">
        <v>3</v>
      </c>
      <c r="H37" s="45">
        <v>1198.3399999999999</v>
      </c>
      <c r="I37" s="46">
        <v>3595.0199999999995</v>
      </c>
      <c r="J37" s="46"/>
      <c r="K37" s="46"/>
      <c r="L37" s="46"/>
      <c r="M37" s="46"/>
      <c r="N37" s="46"/>
      <c r="O37" s="46"/>
      <c r="P37" s="46"/>
      <c r="Q37" s="46">
        <v>3595.0199999999995</v>
      </c>
      <c r="R37" s="46">
        <v>719.00399999999991</v>
      </c>
      <c r="S37" s="46">
        <v>53.925299999999993</v>
      </c>
      <c r="T37" s="46">
        <v>35.950199999999995</v>
      </c>
      <c r="U37" s="46">
        <v>7.1900399999999989</v>
      </c>
      <c r="V37" s="46">
        <v>89.875499999999988</v>
      </c>
      <c r="W37" s="46">
        <v>287.60159999999996</v>
      </c>
      <c r="X37" s="46">
        <v>107.85059999999999</v>
      </c>
      <c r="Y37" s="46">
        <v>21.570119999999999</v>
      </c>
      <c r="Z37" s="46">
        <v>1322.9673599999999</v>
      </c>
      <c r="AA37" s="46">
        <v>299.58499999999992</v>
      </c>
      <c r="AB37" s="46">
        <v>399.4466666666666</v>
      </c>
      <c r="AC37" s="46">
        <v>257.24365333333333</v>
      </c>
      <c r="AD37" s="46">
        <v>956.27531999999985</v>
      </c>
      <c r="AE37" s="46">
        <v>612.29880000000003</v>
      </c>
      <c r="AF37" s="46">
        <v>1191</v>
      </c>
      <c r="AG37" s="46">
        <v>0</v>
      </c>
      <c r="AH37" s="46">
        <v>84.960000000000008</v>
      </c>
      <c r="AI37" s="46">
        <v>0</v>
      </c>
      <c r="AJ37" s="46">
        <v>0</v>
      </c>
      <c r="AK37" s="46">
        <v>14.16</v>
      </c>
      <c r="AL37" s="46">
        <v>206.13</v>
      </c>
      <c r="AM37" s="46">
        <v>2108.5488</v>
      </c>
      <c r="AN37" s="46">
        <v>4387.7914799999999</v>
      </c>
      <c r="AO37" s="46">
        <v>18.040980960648149</v>
      </c>
      <c r="AP37" s="46">
        <v>1.4432784768518518</v>
      </c>
      <c r="AQ37" s="46">
        <v>0.72163923842592592</v>
      </c>
      <c r="AR37" s="46">
        <v>12.58257</v>
      </c>
      <c r="AS37" s="46">
        <v>4.6303857600000011</v>
      </c>
      <c r="AT37" s="46">
        <v>154.58585999999997</v>
      </c>
      <c r="AU37" s="46">
        <v>5.9916999999999998</v>
      </c>
      <c r="AV37" s="46">
        <v>197.99641443592591</v>
      </c>
      <c r="AW37" s="46">
        <v>49.930833333333325</v>
      </c>
      <c r="AX37" s="46">
        <v>29.559053333333331</v>
      </c>
      <c r="AY37" s="46">
        <v>0.74896249999999986</v>
      </c>
      <c r="AZ37" s="46">
        <v>11.9834</v>
      </c>
      <c r="BA37" s="46">
        <v>4.66021111111111</v>
      </c>
      <c r="BB37" s="46">
        <v>35.652745382222221</v>
      </c>
      <c r="BC37" s="46">
        <v>132.53520565999997</v>
      </c>
      <c r="BD37" s="46"/>
      <c r="BE37" s="46">
        <v>0</v>
      </c>
      <c r="BF37" s="46">
        <v>132.53520565999997</v>
      </c>
      <c r="BG37" s="46">
        <v>134.62625</v>
      </c>
      <c r="BH37" s="46"/>
      <c r="BI37" s="46">
        <v>0</v>
      </c>
      <c r="BJ37" s="46"/>
      <c r="BK37" s="46"/>
      <c r="BL37" s="46">
        <v>134.62625</v>
      </c>
      <c r="BM37" s="46">
        <v>8447.9693500959238</v>
      </c>
      <c r="BN37" s="46">
        <f t="shared" si="0"/>
        <v>736.50177825676042</v>
      </c>
      <c r="BO37" s="46">
        <f t="shared" si="1"/>
        <v>520.46125663477721</v>
      </c>
      <c r="BP37" s="47">
        <f t="shared" si="3"/>
        <v>8.8629737609329435</v>
      </c>
      <c r="BQ37" s="47">
        <f t="shared" si="2"/>
        <v>1.9241982507288626</v>
      </c>
      <c r="BR37" s="48">
        <v>5</v>
      </c>
      <c r="BS37" s="47">
        <f t="shared" si="4"/>
        <v>5.8309037900874632</v>
      </c>
      <c r="BT37" s="47">
        <f t="shared" si="5"/>
        <v>14.25</v>
      </c>
      <c r="BU37" s="47">
        <f t="shared" si="6"/>
        <v>16.618075801749271</v>
      </c>
      <c r="BV37" s="46">
        <f t="shared" si="7"/>
        <v>1403.8899503074856</v>
      </c>
      <c r="BW37" s="46">
        <f t="shared" si="8"/>
        <v>2660.8529851990234</v>
      </c>
      <c r="BX37" s="46">
        <f t="shared" si="9"/>
        <v>11108.822335294946</v>
      </c>
      <c r="BY37" s="46">
        <f t="shared" si="10"/>
        <v>133305.86802353937</v>
      </c>
      <c r="BZ37" s="49">
        <f>VLOOKUP($C37,[2]PARAMETROS!$A:$I,7,0)</f>
        <v>43101</v>
      </c>
      <c r="CA37" s="50">
        <f>VLOOKUP($C37,[2]PARAMETROS!$A:$I,8,0)</f>
        <v>0</v>
      </c>
      <c r="CB37" s="50">
        <f>VLOOKUP($C37,[2]PARAMETROS!$A:$I,9,0)</f>
        <v>0</v>
      </c>
    </row>
    <row r="38" spans="1:80">
      <c r="A38" s="42" t="s">
        <v>91</v>
      </c>
      <c r="B38" s="42" t="s">
        <v>12</v>
      </c>
      <c r="C38" s="42" t="s">
        <v>93</v>
      </c>
      <c r="D38" s="43" t="s">
        <v>133</v>
      </c>
      <c r="E38" s="44" t="s">
        <v>62</v>
      </c>
      <c r="F38" s="44" t="s">
        <v>63</v>
      </c>
      <c r="G38" s="44">
        <v>2</v>
      </c>
      <c r="H38" s="45">
        <v>2397.23</v>
      </c>
      <c r="I38" s="46">
        <v>4794.46</v>
      </c>
      <c r="J38" s="46"/>
      <c r="K38" s="46"/>
      <c r="L38" s="46"/>
      <c r="M38" s="46"/>
      <c r="N38" s="46"/>
      <c r="O38" s="46"/>
      <c r="P38" s="46"/>
      <c r="Q38" s="46">
        <v>4794.46</v>
      </c>
      <c r="R38" s="46">
        <v>958.89200000000005</v>
      </c>
      <c r="S38" s="46">
        <v>71.916899999999998</v>
      </c>
      <c r="T38" s="46">
        <v>47.944600000000001</v>
      </c>
      <c r="U38" s="46">
        <v>9.5889199999999999</v>
      </c>
      <c r="V38" s="46">
        <v>119.86150000000001</v>
      </c>
      <c r="W38" s="46">
        <v>383.55680000000001</v>
      </c>
      <c r="X38" s="46">
        <v>143.8338</v>
      </c>
      <c r="Y38" s="46">
        <v>28.766760000000001</v>
      </c>
      <c r="Z38" s="46">
        <v>1764.3612800000001</v>
      </c>
      <c r="AA38" s="46">
        <v>399.5383333333333</v>
      </c>
      <c r="AB38" s="46">
        <v>532.71777777777777</v>
      </c>
      <c r="AC38" s="46">
        <v>343.07024888888895</v>
      </c>
      <c r="AD38" s="46">
        <v>1275.32636</v>
      </c>
      <c r="AE38" s="46">
        <v>264.33240000000001</v>
      </c>
      <c r="AF38" s="46">
        <v>794</v>
      </c>
      <c r="AG38" s="46">
        <v>0</v>
      </c>
      <c r="AH38" s="46">
        <v>97.16</v>
      </c>
      <c r="AI38" s="46">
        <v>0</v>
      </c>
      <c r="AJ38" s="46">
        <v>0</v>
      </c>
      <c r="AK38" s="46">
        <v>9.44</v>
      </c>
      <c r="AL38" s="46">
        <v>137.41999999999999</v>
      </c>
      <c r="AM38" s="46">
        <v>1302.3524000000002</v>
      </c>
      <c r="AN38" s="46">
        <v>4342.0400399999999</v>
      </c>
      <c r="AO38" s="46">
        <v>24.060161439043213</v>
      </c>
      <c r="AP38" s="46">
        <v>1.924812915123457</v>
      </c>
      <c r="AQ38" s="46">
        <v>0.96240645756172849</v>
      </c>
      <c r="AR38" s="46">
        <v>16.780610000000003</v>
      </c>
      <c r="AS38" s="46">
        <v>6.1752644800000027</v>
      </c>
      <c r="AT38" s="46">
        <v>206.16177999999999</v>
      </c>
      <c r="AU38" s="46">
        <v>7.9907666666666675</v>
      </c>
      <c r="AV38" s="46">
        <v>264.05580195839508</v>
      </c>
      <c r="AW38" s="46">
        <v>66.589722222222221</v>
      </c>
      <c r="AX38" s="46">
        <v>39.421115555555559</v>
      </c>
      <c r="AY38" s="46">
        <v>0.99884583333333332</v>
      </c>
      <c r="AZ38" s="46">
        <v>15.981533333333335</v>
      </c>
      <c r="BA38" s="46">
        <v>6.2150407407407409</v>
      </c>
      <c r="BB38" s="46">
        <v>47.54790282814816</v>
      </c>
      <c r="BC38" s="46">
        <v>176.75416051333335</v>
      </c>
      <c r="BD38" s="46"/>
      <c r="BE38" s="46">
        <v>0</v>
      </c>
      <c r="BF38" s="46">
        <v>176.75416051333335</v>
      </c>
      <c r="BG38" s="46">
        <v>125.95811666666664</v>
      </c>
      <c r="BH38" s="46"/>
      <c r="BI38" s="46">
        <v>0</v>
      </c>
      <c r="BJ38" s="46"/>
      <c r="BK38" s="46"/>
      <c r="BL38" s="46">
        <v>125.95811666666664</v>
      </c>
      <c r="BM38" s="46">
        <v>9703.2681191383945</v>
      </c>
      <c r="BN38" s="46">
        <f t="shared" si="0"/>
        <v>491.00118550450696</v>
      </c>
      <c r="BO38" s="46">
        <f t="shared" si="1"/>
        <v>346.9741710898515</v>
      </c>
      <c r="BP38" s="47">
        <f t="shared" si="3"/>
        <v>8.8629737609329435</v>
      </c>
      <c r="BQ38" s="47">
        <f t="shared" si="2"/>
        <v>1.9241982507288626</v>
      </c>
      <c r="BR38" s="48">
        <v>5</v>
      </c>
      <c r="BS38" s="47">
        <f t="shared" si="4"/>
        <v>5.8309037900874632</v>
      </c>
      <c r="BT38" s="47">
        <f t="shared" si="5"/>
        <v>14.25</v>
      </c>
      <c r="BU38" s="47">
        <f t="shared" si="6"/>
        <v>16.618075801749271</v>
      </c>
      <c r="BV38" s="46">
        <f t="shared" si="7"/>
        <v>1612.4964512853892</v>
      </c>
      <c r="BW38" s="46">
        <f t="shared" si="8"/>
        <v>2450.4718078797478</v>
      </c>
      <c r="BX38" s="46">
        <f t="shared" si="9"/>
        <v>12153.739927018141</v>
      </c>
      <c r="BY38" s="46">
        <f t="shared" si="10"/>
        <v>145844.8791242177</v>
      </c>
      <c r="BZ38" s="49">
        <f>VLOOKUP($C38,[2]PARAMETROS!$A:$I,7,0)</f>
        <v>43101</v>
      </c>
      <c r="CA38" s="50">
        <f>VLOOKUP($C38,[2]PARAMETROS!$A:$I,8,0)</f>
        <v>0</v>
      </c>
      <c r="CB38" s="50">
        <f>VLOOKUP($C38,[2]PARAMETROS!$A:$I,9,0)</f>
        <v>0</v>
      </c>
    </row>
    <row r="39" spans="1:80">
      <c r="A39" s="42" t="s">
        <v>91</v>
      </c>
      <c r="B39" s="42" t="s">
        <v>13</v>
      </c>
      <c r="C39" s="42" t="s">
        <v>93</v>
      </c>
      <c r="D39" s="43" t="s">
        <v>134</v>
      </c>
      <c r="E39" s="44" t="s">
        <v>62</v>
      </c>
      <c r="F39" s="44" t="s">
        <v>63</v>
      </c>
      <c r="G39" s="44">
        <v>3</v>
      </c>
      <c r="H39" s="45">
        <v>2397.23</v>
      </c>
      <c r="I39" s="46">
        <v>7191.6900000000005</v>
      </c>
      <c r="J39" s="46"/>
      <c r="K39" s="46">
        <v>572.40000000000009</v>
      </c>
      <c r="L39" s="46"/>
      <c r="M39" s="46"/>
      <c r="N39" s="46"/>
      <c r="O39" s="46"/>
      <c r="P39" s="46"/>
      <c r="Q39" s="46">
        <v>7764.09</v>
      </c>
      <c r="R39" s="46">
        <v>1552.8180000000002</v>
      </c>
      <c r="S39" s="46">
        <v>116.46135</v>
      </c>
      <c r="T39" s="46">
        <v>77.640900000000002</v>
      </c>
      <c r="U39" s="46">
        <v>15.528180000000001</v>
      </c>
      <c r="V39" s="46">
        <v>194.10225000000003</v>
      </c>
      <c r="W39" s="46">
        <v>621.12720000000002</v>
      </c>
      <c r="X39" s="46">
        <v>232.92269999999999</v>
      </c>
      <c r="Y39" s="46">
        <v>46.584540000000004</v>
      </c>
      <c r="Z39" s="46">
        <v>2857.1851200000001</v>
      </c>
      <c r="AA39" s="46">
        <v>647.00749999999994</v>
      </c>
      <c r="AB39" s="46">
        <v>862.67666666666662</v>
      </c>
      <c r="AC39" s="46">
        <v>555.56377333333342</v>
      </c>
      <c r="AD39" s="46">
        <v>2065.2479399999997</v>
      </c>
      <c r="AE39" s="46">
        <v>396.49860000000001</v>
      </c>
      <c r="AF39" s="46">
        <v>1191</v>
      </c>
      <c r="AG39" s="46">
        <v>0</v>
      </c>
      <c r="AH39" s="46">
        <v>145.74</v>
      </c>
      <c r="AI39" s="46">
        <v>0</v>
      </c>
      <c r="AJ39" s="46">
        <v>0</v>
      </c>
      <c r="AK39" s="46">
        <v>14.16</v>
      </c>
      <c r="AL39" s="46">
        <v>206.13</v>
      </c>
      <c r="AM39" s="46">
        <v>1953.5286000000001</v>
      </c>
      <c r="AN39" s="46">
        <v>6875.9616599999999</v>
      </c>
      <c r="AO39" s="46">
        <v>38.962731741898153</v>
      </c>
      <c r="AP39" s="46">
        <v>3.1170185393518519</v>
      </c>
      <c r="AQ39" s="46">
        <v>1.558509269675926</v>
      </c>
      <c r="AR39" s="46">
        <v>27.174315000000004</v>
      </c>
      <c r="AS39" s="46">
        <v>10.000147920000003</v>
      </c>
      <c r="AT39" s="46">
        <v>333.85586999999998</v>
      </c>
      <c r="AU39" s="46">
        <v>12.940150000000001</v>
      </c>
      <c r="AV39" s="46">
        <v>427.6087424709259</v>
      </c>
      <c r="AW39" s="46">
        <v>107.83458333333333</v>
      </c>
      <c r="AX39" s="46">
        <v>63.838073333333341</v>
      </c>
      <c r="AY39" s="46">
        <v>1.6175187499999999</v>
      </c>
      <c r="AZ39" s="46">
        <v>25.880300000000002</v>
      </c>
      <c r="BA39" s="46">
        <v>10.064561111111111</v>
      </c>
      <c r="BB39" s="46">
        <v>76.998493442222241</v>
      </c>
      <c r="BC39" s="46">
        <v>286.23352997000006</v>
      </c>
      <c r="BD39" s="46"/>
      <c r="BE39" s="46">
        <v>0</v>
      </c>
      <c r="BF39" s="46">
        <v>286.23352997000006</v>
      </c>
      <c r="BG39" s="46">
        <v>205.71717500000003</v>
      </c>
      <c r="BH39" s="46"/>
      <c r="BI39" s="46">
        <v>0</v>
      </c>
      <c r="BJ39" s="46"/>
      <c r="BK39" s="46"/>
      <c r="BL39" s="46">
        <v>205.71717500000003</v>
      </c>
      <c r="BM39" s="46">
        <v>15559.611107440927</v>
      </c>
      <c r="BN39" s="46">
        <f t="shared" si="0"/>
        <v>736.50177825676042</v>
      </c>
      <c r="BO39" s="46">
        <f t="shared" si="1"/>
        <v>520.46125663477721</v>
      </c>
      <c r="BP39" s="47">
        <f t="shared" si="3"/>
        <v>8.8629737609329435</v>
      </c>
      <c r="BQ39" s="47">
        <f t="shared" si="2"/>
        <v>1.9241982507288626</v>
      </c>
      <c r="BR39" s="48">
        <v>5</v>
      </c>
      <c r="BS39" s="47">
        <f t="shared" si="4"/>
        <v>5.8309037900874632</v>
      </c>
      <c r="BT39" s="47">
        <f t="shared" si="5"/>
        <v>14.25</v>
      </c>
      <c r="BU39" s="47">
        <f t="shared" si="6"/>
        <v>16.618075801749271</v>
      </c>
      <c r="BV39" s="46">
        <f t="shared" si="7"/>
        <v>2585.7079682919325</v>
      </c>
      <c r="BW39" s="46">
        <f t="shared" si="8"/>
        <v>3842.67100318347</v>
      </c>
      <c r="BX39" s="46">
        <f t="shared" si="9"/>
        <v>19402.282110624397</v>
      </c>
      <c r="BY39" s="46">
        <f t="shared" si="10"/>
        <v>232827.38532749278</v>
      </c>
      <c r="BZ39" s="49">
        <f>VLOOKUP($C39,[2]PARAMETROS!$A:$I,7,0)</f>
        <v>43101</v>
      </c>
      <c r="CA39" s="50">
        <f>VLOOKUP($C39,[2]PARAMETROS!$A:$I,8,0)</f>
        <v>0</v>
      </c>
      <c r="CB39" s="50">
        <f>VLOOKUP($C39,[2]PARAMETROS!$A:$I,9,0)</f>
        <v>0</v>
      </c>
    </row>
    <row r="40" spans="1:80">
      <c r="A40" s="42" t="s">
        <v>91</v>
      </c>
      <c r="B40" s="42" t="s">
        <v>14</v>
      </c>
      <c r="C40" s="42" t="s">
        <v>93</v>
      </c>
      <c r="D40" s="43" t="s">
        <v>135</v>
      </c>
      <c r="E40" s="44" t="s">
        <v>62</v>
      </c>
      <c r="F40" s="44" t="s">
        <v>63</v>
      </c>
      <c r="G40" s="44">
        <v>16</v>
      </c>
      <c r="H40" s="45">
        <v>1393</v>
      </c>
      <c r="I40" s="46">
        <v>22288</v>
      </c>
      <c r="J40" s="46"/>
      <c r="K40" s="46"/>
      <c r="L40" s="46"/>
      <c r="M40" s="46"/>
      <c r="N40" s="46"/>
      <c r="O40" s="46"/>
      <c r="P40" s="46"/>
      <c r="Q40" s="46">
        <v>22288</v>
      </c>
      <c r="R40" s="46">
        <v>4457.6000000000004</v>
      </c>
      <c r="S40" s="46">
        <v>334.32</v>
      </c>
      <c r="T40" s="46">
        <v>222.88</v>
      </c>
      <c r="U40" s="46">
        <v>44.576000000000001</v>
      </c>
      <c r="V40" s="46">
        <v>557.20000000000005</v>
      </c>
      <c r="W40" s="46">
        <v>1783.04</v>
      </c>
      <c r="X40" s="46">
        <v>668.64</v>
      </c>
      <c r="Y40" s="46">
        <v>133.72800000000001</v>
      </c>
      <c r="Z40" s="46">
        <v>8201.9840000000004</v>
      </c>
      <c r="AA40" s="46">
        <v>1857.3333333333333</v>
      </c>
      <c r="AB40" s="46">
        <v>2476.4444444444443</v>
      </c>
      <c r="AC40" s="46">
        <v>1594.8302222222226</v>
      </c>
      <c r="AD40" s="46">
        <v>5928.6080000000002</v>
      </c>
      <c r="AE40" s="46">
        <v>3078.7200000000003</v>
      </c>
      <c r="AF40" s="46">
        <v>6352</v>
      </c>
      <c r="AG40" s="46">
        <v>0</v>
      </c>
      <c r="AH40" s="46">
        <v>777.28</v>
      </c>
      <c r="AI40" s="46">
        <v>0</v>
      </c>
      <c r="AJ40" s="46">
        <v>0</v>
      </c>
      <c r="AK40" s="46">
        <v>75.52</v>
      </c>
      <c r="AL40" s="46">
        <v>1099.3599999999999</v>
      </c>
      <c r="AM40" s="46">
        <v>11382.880000000003</v>
      </c>
      <c r="AN40" s="46">
        <v>25513.472000000005</v>
      </c>
      <c r="AO40" s="46">
        <v>111.8484413580247</v>
      </c>
      <c r="AP40" s="46">
        <v>8.9478753086419758</v>
      </c>
      <c r="AQ40" s="46">
        <v>4.4739376543209879</v>
      </c>
      <c r="AR40" s="46">
        <v>78.00800000000001</v>
      </c>
      <c r="AS40" s="46">
        <v>28.706944000000011</v>
      </c>
      <c r="AT40" s="46">
        <v>958.3839999999999</v>
      </c>
      <c r="AU40" s="46">
        <v>37.146666666666668</v>
      </c>
      <c r="AV40" s="46">
        <v>1227.5158649876544</v>
      </c>
      <c r="AW40" s="46">
        <v>309.55555555555554</v>
      </c>
      <c r="AX40" s="46">
        <v>183.25688888888891</v>
      </c>
      <c r="AY40" s="46">
        <v>4.6433333333333326</v>
      </c>
      <c r="AZ40" s="46">
        <v>74.293333333333337</v>
      </c>
      <c r="BA40" s="46">
        <v>28.89185185185185</v>
      </c>
      <c r="BB40" s="46">
        <v>221.03587437037041</v>
      </c>
      <c r="BC40" s="46">
        <v>821.67683733333331</v>
      </c>
      <c r="BD40" s="46">
        <v>2467.6000000000004</v>
      </c>
      <c r="BE40" s="46">
        <v>2467.6000000000004</v>
      </c>
      <c r="BF40" s="46">
        <v>3289.2768373333338</v>
      </c>
      <c r="BG40" s="46">
        <v>1057.8477777777778</v>
      </c>
      <c r="BH40" s="46"/>
      <c r="BI40" s="46">
        <v>0</v>
      </c>
      <c r="BJ40" s="46"/>
      <c r="BK40" s="46"/>
      <c r="BL40" s="46">
        <v>1057.8477777777778</v>
      </c>
      <c r="BM40" s="46">
        <v>53376.112480098775</v>
      </c>
      <c r="BN40" s="46">
        <f t="shared" si="0"/>
        <v>3928.0094840360557</v>
      </c>
      <c r="BO40" s="46">
        <f t="shared" si="1"/>
        <v>2775.793368718812</v>
      </c>
      <c r="BP40" s="47">
        <f t="shared" si="3"/>
        <v>8.8629737609329435</v>
      </c>
      <c r="BQ40" s="47">
        <f t="shared" si="2"/>
        <v>1.9241982507288626</v>
      </c>
      <c r="BR40" s="48">
        <v>5</v>
      </c>
      <c r="BS40" s="47">
        <f t="shared" si="4"/>
        <v>5.8309037900874632</v>
      </c>
      <c r="BT40" s="47">
        <f t="shared" si="5"/>
        <v>14.25</v>
      </c>
      <c r="BU40" s="47">
        <f t="shared" si="6"/>
        <v>16.618075801749271</v>
      </c>
      <c r="BV40" s="46">
        <f t="shared" si="7"/>
        <v>8870.0828319697666</v>
      </c>
      <c r="BW40" s="46">
        <f t="shared" si="8"/>
        <v>15573.885684724635</v>
      </c>
      <c r="BX40" s="46">
        <f t="shared" si="9"/>
        <v>68949.99816482341</v>
      </c>
      <c r="BY40" s="46">
        <f t="shared" si="10"/>
        <v>827399.97797788098</v>
      </c>
      <c r="BZ40" s="49">
        <f>VLOOKUP($C40,[2]PARAMETROS!$A:$I,7,0)</f>
        <v>43101</v>
      </c>
      <c r="CA40" s="50">
        <f>VLOOKUP($C40,[2]PARAMETROS!$A:$I,8,0)</f>
        <v>0</v>
      </c>
      <c r="CB40" s="50">
        <f>VLOOKUP($C40,[2]PARAMETROS!$A:$I,9,0)</f>
        <v>0</v>
      </c>
    </row>
    <row r="41" spans="1:80">
      <c r="A41" s="42" t="s">
        <v>91</v>
      </c>
      <c r="B41" s="42" t="s">
        <v>15</v>
      </c>
      <c r="C41" s="42" t="s">
        <v>93</v>
      </c>
      <c r="D41" s="43" t="s">
        <v>136</v>
      </c>
      <c r="E41" s="44" t="s">
        <v>62</v>
      </c>
      <c r="F41" s="44" t="s">
        <v>63</v>
      </c>
      <c r="G41" s="44">
        <v>18</v>
      </c>
      <c r="H41" s="45">
        <v>1393</v>
      </c>
      <c r="I41" s="46">
        <v>25074</v>
      </c>
      <c r="J41" s="46"/>
      <c r="K41" s="46"/>
      <c r="L41" s="46">
        <v>3806.8899000000006</v>
      </c>
      <c r="M41" s="46"/>
      <c r="N41" s="46"/>
      <c r="O41" s="46"/>
      <c r="P41" s="46"/>
      <c r="Q41" s="46">
        <v>28880.889900000002</v>
      </c>
      <c r="R41" s="46">
        <v>5776.1779800000004</v>
      </c>
      <c r="S41" s="46">
        <v>433.2133485</v>
      </c>
      <c r="T41" s="46">
        <v>288.80889900000005</v>
      </c>
      <c r="U41" s="46">
        <v>57.761779800000006</v>
      </c>
      <c r="V41" s="46">
        <v>722.02224750000005</v>
      </c>
      <c r="W41" s="46">
        <v>2310.4711920000004</v>
      </c>
      <c r="X41" s="46">
        <v>866.42669699999999</v>
      </c>
      <c r="Y41" s="46">
        <v>173.28533940000003</v>
      </c>
      <c r="Z41" s="46">
        <v>10628.167483200001</v>
      </c>
      <c r="AA41" s="46">
        <v>2406.7408249999999</v>
      </c>
      <c r="AB41" s="46">
        <v>3208.9877666666666</v>
      </c>
      <c r="AC41" s="46">
        <v>2066.588121733334</v>
      </c>
      <c r="AD41" s="46">
        <v>7682.3167133999996</v>
      </c>
      <c r="AE41" s="46">
        <v>3463.56</v>
      </c>
      <c r="AF41" s="46">
        <v>7146</v>
      </c>
      <c r="AG41" s="46">
        <v>0</v>
      </c>
      <c r="AH41" s="46">
        <v>874.43999999999994</v>
      </c>
      <c r="AI41" s="46">
        <v>0</v>
      </c>
      <c r="AJ41" s="46">
        <v>0</v>
      </c>
      <c r="AK41" s="46">
        <v>84.96</v>
      </c>
      <c r="AL41" s="46">
        <v>1236.78</v>
      </c>
      <c r="AM41" s="46">
        <v>12805.74</v>
      </c>
      <c r="AN41" s="46">
        <v>31116.2241966</v>
      </c>
      <c r="AO41" s="46">
        <v>144.93370963512734</v>
      </c>
      <c r="AP41" s="46">
        <v>11.594696770810186</v>
      </c>
      <c r="AQ41" s="46">
        <v>5.7973483854050931</v>
      </c>
      <c r="AR41" s="46">
        <v>101.08311465000003</v>
      </c>
      <c r="AS41" s="46">
        <v>37.198586191200015</v>
      </c>
      <c r="AT41" s="46">
        <v>1241.8782656999999</v>
      </c>
      <c r="AU41" s="46">
        <v>48.134816500000007</v>
      </c>
      <c r="AV41" s="46">
        <v>1590.6205378325426</v>
      </c>
      <c r="AW41" s="46">
        <v>401.12347083333333</v>
      </c>
      <c r="AX41" s="46">
        <v>237.46509473333336</v>
      </c>
      <c r="AY41" s="46">
        <v>6.0168520624999999</v>
      </c>
      <c r="AZ41" s="46">
        <v>96.269633000000013</v>
      </c>
      <c r="BA41" s="46">
        <v>37.438190611111111</v>
      </c>
      <c r="BB41" s="46">
        <v>286.4192727764223</v>
      </c>
      <c r="BC41" s="46">
        <v>1064.7325140167002</v>
      </c>
      <c r="BD41" s="46">
        <v>3197.5270960714283</v>
      </c>
      <c r="BE41" s="46">
        <v>3197.5270960714283</v>
      </c>
      <c r="BF41" s="46">
        <v>4262.2596100881283</v>
      </c>
      <c r="BG41" s="46">
        <v>1190.0787499999999</v>
      </c>
      <c r="BH41" s="46"/>
      <c r="BI41" s="46">
        <v>0</v>
      </c>
      <c r="BJ41" s="46"/>
      <c r="BK41" s="46"/>
      <c r="BL41" s="46">
        <v>1190.0787499999999</v>
      </c>
      <c r="BM41" s="46">
        <v>67040.072994520669</v>
      </c>
      <c r="BN41" s="46">
        <f t="shared" si="0"/>
        <v>4419.010669540563</v>
      </c>
      <c r="BO41" s="46">
        <f t="shared" si="1"/>
        <v>3122.7675398086635</v>
      </c>
      <c r="BP41" s="47">
        <f t="shared" si="3"/>
        <v>8.8629737609329435</v>
      </c>
      <c r="BQ41" s="47">
        <f t="shared" si="2"/>
        <v>1.9241982507288626</v>
      </c>
      <c r="BR41" s="48">
        <v>5</v>
      </c>
      <c r="BS41" s="47">
        <f t="shared" si="4"/>
        <v>5.8309037900874632</v>
      </c>
      <c r="BT41" s="47">
        <f t="shared" si="5"/>
        <v>14.25</v>
      </c>
      <c r="BU41" s="47">
        <f t="shared" si="6"/>
        <v>16.618075801749271</v>
      </c>
      <c r="BV41" s="46">
        <f t="shared" si="7"/>
        <v>11140.770147777486</v>
      </c>
      <c r="BW41" s="46">
        <f t="shared" si="8"/>
        <v>18682.54835712671</v>
      </c>
      <c r="BX41" s="46">
        <f t="shared" si="9"/>
        <v>85722.62135164738</v>
      </c>
      <c r="BY41" s="46">
        <f t="shared" si="10"/>
        <v>1028671.4562197686</v>
      </c>
      <c r="BZ41" s="49">
        <f>VLOOKUP($C41,[2]PARAMETROS!$A:$I,7,0)</f>
        <v>43101</v>
      </c>
      <c r="CA41" s="50">
        <f>VLOOKUP($C41,[2]PARAMETROS!$A:$I,8,0)</f>
        <v>0</v>
      </c>
      <c r="CB41" s="50">
        <f>VLOOKUP($C41,[2]PARAMETROS!$A:$I,9,0)</f>
        <v>0</v>
      </c>
    </row>
    <row r="42" spans="1:80">
      <c r="A42" s="42" t="s">
        <v>91</v>
      </c>
      <c r="B42" s="42" t="s">
        <v>66</v>
      </c>
      <c r="C42" s="42" t="s">
        <v>93</v>
      </c>
      <c r="D42" s="43" t="s">
        <v>137</v>
      </c>
      <c r="E42" s="44" t="s">
        <v>62</v>
      </c>
      <c r="F42" s="44" t="s">
        <v>63</v>
      </c>
      <c r="G42" s="44">
        <v>4</v>
      </c>
      <c r="H42" s="45">
        <v>1393</v>
      </c>
      <c r="I42" s="46">
        <v>5572</v>
      </c>
      <c r="J42" s="46"/>
      <c r="K42" s="46"/>
      <c r="L42" s="46"/>
      <c r="M42" s="46"/>
      <c r="N42" s="46"/>
      <c r="O42" s="46"/>
      <c r="P42" s="46"/>
      <c r="Q42" s="46">
        <v>5572</v>
      </c>
      <c r="R42" s="46">
        <v>1114.4000000000001</v>
      </c>
      <c r="S42" s="46">
        <v>83.58</v>
      </c>
      <c r="T42" s="46">
        <v>55.72</v>
      </c>
      <c r="U42" s="46">
        <v>11.144</v>
      </c>
      <c r="V42" s="46">
        <v>139.30000000000001</v>
      </c>
      <c r="W42" s="46">
        <v>445.76</v>
      </c>
      <c r="X42" s="46">
        <v>167.16</v>
      </c>
      <c r="Y42" s="46">
        <v>33.432000000000002</v>
      </c>
      <c r="Z42" s="46">
        <v>2050.4960000000001</v>
      </c>
      <c r="AA42" s="46">
        <v>464.33333333333331</v>
      </c>
      <c r="AB42" s="46">
        <v>619.11111111111109</v>
      </c>
      <c r="AC42" s="46">
        <v>398.70755555555564</v>
      </c>
      <c r="AD42" s="46">
        <v>1482.152</v>
      </c>
      <c r="AE42" s="46">
        <v>769.68000000000006</v>
      </c>
      <c r="AF42" s="46">
        <v>1588</v>
      </c>
      <c r="AG42" s="46">
        <v>0</v>
      </c>
      <c r="AH42" s="46">
        <v>194.32</v>
      </c>
      <c r="AI42" s="46">
        <v>0</v>
      </c>
      <c r="AJ42" s="46">
        <v>0</v>
      </c>
      <c r="AK42" s="46">
        <v>18.88</v>
      </c>
      <c r="AL42" s="46">
        <v>274.83999999999997</v>
      </c>
      <c r="AM42" s="46">
        <v>2845.7200000000007</v>
      </c>
      <c r="AN42" s="46">
        <v>6378.3680000000013</v>
      </c>
      <c r="AO42" s="46">
        <v>27.962110339506175</v>
      </c>
      <c r="AP42" s="46">
        <v>2.2369688271604939</v>
      </c>
      <c r="AQ42" s="46">
        <v>1.118484413580247</v>
      </c>
      <c r="AR42" s="46">
        <v>19.502000000000002</v>
      </c>
      <c r="AS42" s="46">
        <v>7.1767360000000027</v>
      </c>
      <c r="AT42" s="46">
        <v>239.59599999999998</v>
      </c>
      <c r="AU42" s="46">
        <v>9.2866666666666671</v>
      </c>
      <c r="AV42" s="46">
        <v>306.87896624691359</v>
      </c>
      <c r="AW42" s="46">
        <v>77.388888888888886</v>
      </c>
      <c r="AX42" s="46">
        <v>45.814222222222227</v>
      </c>
      <c r="AY42" s="46">
        <v>1.1608333333333332</v>
      </c>
      <c r="AZ42" s="46">
        <v>18.573333333333334</v>
      </c>
      <c r="BA42" s="46">
        <v>7.2229629629629626</v>
      </c>
      <c r="BB42" s="46">
        <v>55.258968592592602</v>
      </c>
      <c r="BC42" s="46">
        <v>205.41920933333333</v>
      </c>
      <c r="BD42" s="46">
        <v>759.81818181818187</v>
      </c>
      <c r="BE42" s="46">
        <v>759.81818181818187</v>
      </c>
      <c r="BF42" s="46">
        <v>965.23739115151523</v>
      </c>
      <c r="BG42" s="46">
        <v>264.46194444444444</v>
      </c>
      <c r="BH42" s="46"/>
      <c r="BI42" s="46">
        <v>0</v>
      </c>
      <c r="BJ42" s="46"/>
      <c r="BK42" s="46"/>
      <c r="BL42" s="46">
        <v>264.46194444444444</v>
      </c>
      <c r="BM42" s="46">
        <v>13486.946301842876</v>
      </c>
      <c r="BN42" s="46">
        <f t="shared" si="0"/>
        <v>982.00237100901393</v>
      </c>
      <c r="BO42" s="46">
        <f t="shared" si="1"/>
        <v>693.94834217970299</v>
      </c>
      <c r="BP42" s="47">
        <f t="shared" si="3"/>
        <v>8.8629737609329435</v>
      </c>
      <c r="BQ42" s="47">
        <f t="shared" si="2"/>
        <v>1.9241982507288626</v>
      </c>
      <c r="BR42" s="48">
        <v>5</v>
      </c>
      <c r="BS42" s="47">
        <f t="shared" si="4"/>
        <v>5.8309037900874632</v>
      </c>
      <c r="BT42" s="47">
        <f t="shared" si="5"/>
        <v>14.25</v>
      </c>
      <c r="BU42" s="47">
        <f t="shared" si="6"/>
        <v>16.618075801749271</v>
      </c>
      <c r="BV42" s="46">
        <f t="shared" si="7"/>
        <v>2241.2709597814692</v>
      </c>
      <c r="BW42" s="46">
        <f t="shared" si="8"/>
        <v>3917.2216729701859</v>
      </c>
      <c r="BX42" s="46">
        <f t="shared" si="9"/>
        <v>17404.167974813063</v>
      </c>
      <c r="BY42" s="46">
        <f t="shared" si="10"/>
        <v>208850.01569775675</v>
      </c>
      <c r="BZ42" s="49">
        <f>VLOOKUP($C42,[2]PARAMETROS!$A:$I,7,0)</f>
        <v>43101</v>
      </c>
      <c r="CA42" s="50">
        <f>VLOOKUP($C42,[2]PARAMETROS!$A:$I,8,0)</f>
        <v>0</v>
      </c>
      <c r="CB42" s="50">
        <f>VLOOKUP($C42,[2]PARAMETROS!$A:$I,9,0)</f>
        <v>0</v>
      </c>
    </row>
    <row r="43" spans="1:80">
      <c r="A43" s="42" t="s">
        <v>91</v>
      </c>
      <c r="B43" s="42" t="s">
        <v>17</v>
      </c>
      <c r="C43" s="42" t="s">
        <v>93</v>
      </c>
      <c r="D43" s="43" t="s">
        <v>138</v>
      </c>
      <c r="E43" s="44" t="s">
        <v>62</v>
      </c>
      <c r="F43" s="44" t="s">
        <v>63</v>
      </c>
      <c r="G43" s="44">
        <v>3</v>
      </c>
      <c r="H43" s="45">
        <v>1511.38</v>
      </c>
      <c r="I43" s="46">
        <v>4534.1400000000003</v>
      </c>
      <c r="J43" s="46"/>
      <c r="K43" s="46"/>
      <c r="L43" s="46"/>
      <c r="M43" s="46"/>
      <c r="N43" s="46"/>
      <c r="O43" s="46"/>
      <c r="P43" s="46"/>
      <c r="Q43" s="46">
        <v>4534.1400000000003</v>
      </c>
      <c r="R43" s="46">
        <v>906.82800000000009</v>
      </c>
      <c r="S43" s="46">
        <v>68.012100000000004</v>
      </c>
      <c r="T43" s="46">
        <v>45.341400000000007</v>
      </c>
      <c r="U43" s="46">
        <v>9.0682800000000015</v>
      </c>
      <c r="V43" s="46">
        <v>113.35350000000001</v>
      </c>
      <c r="W43" s="46">
        <v>362.73120000000006</v>
      </c>
      <c r="X43" s="46">
        <v>136.02420000000001</v>
      </c>
      <c r="Y43" s="46">
        <v>27.204840000000001</v>
      </c>
      <c r="Z43" s="46">
        <v>1668.5635200000002</v>
      </c>
      <c r="AA43" s="46">
        <v>377.84500000000003</v>
      </c>
      <c r="AB43" s="46">
        <v>503.79333333333335</v>
      </c>
      <c r="AC43" s="46">
        <v>324.44290666666672</v>
      </c>
      <c r="AD43" s="46">
        <v>1206.08124</v>
      </c>
      <c r="AE43" s="46">
        <v>555.95159999999998</v>
      </c>
      <c r="AF43" s="46">
        <v>1191</v>
      </c>
      <c r="AG43" s="46">
        <v>0</v>
      </c>
      <c r="AH43" s="46">
        <v>145.74</v>
      </c>
      <c r="AI43" s="46">
        <v>0</v>
      </c>
      <c r="AJ43" s="46">
        <v>0</v>
      </c>
      <c r="AK43" s="46">
        <v>14.16</v>
      </c>
      <c r="AL43" s="46">
        <v>206.13</v>
      </c>
      <c r="AM43" s="46">
        <v>2112.9816000000001</v>
      </c>
      <c r="AN43" s="46">
        <v>4987.6263600000002</v>
      </c>
      <c r="AO43" s="46">
        <v>22.753790914351857</v>
      </c>
      <c r="AP43" s="46">
        <v>1.8203032731481483</v>
      </c>
      <c r="AQ43" s="46">
        <v>0.91015163657407416</v>
      </c>
      <c r="AR43" s="46">
        <v>15.869490000000004</v>
      </c>
      <c r="AS43" s="46">
        <v>5.8399723200000029</v>
      </c>
      <c r="AT43" s="46">
        <v>194.96802</v>
      </c>
      <c r="AU43" s="46">
        <v>7.5569000000000006</v>
      </c>
      <c r="AV43" s="46">
        <v>249.7186281440741</v>
      </c>
      <c r="AW43" s="46">
        <v>62.974166666666669</v>
      </c>
      <c r="AX43" s="46">
        <v>37.280706666666674</v>
      </c>
      <c r="AY43" s="46">
        <v>0.94461249999999997</v>
      </c>
      <c r="AZ43" s="46">
        <v>15.113800000000001</v>
      </c>
      <c r="BA43" s="46">
        <v>5.877588888888889</v>
      </c>
      <c r="BB43" s="46">
        <v>44.966241897777792</v>
      </c>
      <c r="BC43" s="46">
        <v>167.15711662000001</v>
      </c>
      <c r="BD43" s="46"/>
      <c r="BE43" s="46">
        <v>0</v>
      </c>
      <c r="BF43" s="46">
        <v>167.15711662000001</v>
      </c>
      <c r="BG43" s="46">
        <v>198.34645833333332</v>
      </c>
      <c r="BH43" s="46"/>
      <c r="BI43" s="46">
        <v>0</v>
      </c>
      <c r="BJ43" s="46"/>
      <c r="BK43" s="46"/>
      <c r="BL43" s="46">
        <v>198.34645833333332</v>
      </c>
      <c r="BM43" s="46">
        <v>10136.988563097408</v>
      </c>
      <c r="BN43" s="46">
        <f t="shared" si="0"/>
        <v>736.50177825676042</v>
      </c>
      <c r="BO43" s="46">
        <f t="shared" si="1"/>
        <v>520.46125663477721</v>
      </c>
      <c r="BP43" s="47">
        <f t="shared" si="3"/>
        <v>8.8629737609329435</v>
      </c>
      <c r="BQ43" s="47">
        <f t="shared" si="2"/>
        <v>1.9241982507288626</v>
      </c>
      <c r="BR43" s="48">
        <v>5</v>
      </c>
      <c r="BS43" s="47">
        <f t="shared" si="4"/>
        <v>5.8309037900874632</v>
      </c>
      <c r="BT43" s="47">
        <f t="shared" si="5"/>
        <v>14.25</v>
      </c>
      <c r="BU43" s="47">
        <f t="shared" si="6"/>
        <v>16.618075801749271</v>
      </c>
      <c r="BV43" s="46">
        <f t="shared" si="7"/>
        <v>1684.5724434301812</v>
      </c>
      <c r="BW43" s="46">
        <f t="shared" si="8"/>
        <v>2941.535478321719</v>
      </c>
      <c r="BX43" s="46">
        <f t="shared" si="9"/>
        <v>13078.524041419127</v>
      </c>
      <c r="BY43" s="46">
        <f t="shared" si="10"/>
        <v>156942.28849702951</v>
      </c>
      <c r="BZ43" s="49">
        <f>VLOOKUP($C43,[2]PARAMETROS!$A:$I,7,0)</f>
        <v>43101</v>
      </c>
      <c r="CA43" s="50">
        <f>VLOOKUP($C43,[2]PARAMETROS!$A:$I,8,0)</f>
        <v>0</v>
      </c>
      <c r="CB43" s="50">
        <f>VLOOKUP($C43,[2]PARAMETROS!$A:$I,9,0)</f>
        <v>0</v>
      </c>
    </row>
    <row r="44" spans="1:80">
      <c r="A44" s="42" t="s">
        <v>91</v>
      </c>
      <c r="B44" s="42" t="s">
        <v>16</v>
      </c>
      <c r="C44" s="42" t="s">
        <v>93</v>
      </c>
      <c r="D44" s="43" t="s">
        <v>139</v>
      </c>
      <c r="E44" s="44" t="s">
        <v>62</v>
      </c>
      <c r="F44" s="44" t="s">
        <v>63</v>
      </c>
      <c r="G44" s="44">
        <v>91</v>
      </c>
      <c r="H44" s="45">
        <v>2216.69</v>
      </c>
      <c r="I44" s="46">
        <v>201718.79</v>
      </c>
      <c r="J44" s="46"/>
      <c r="K44" s="46"/>
      <c r="L44" s="46"/>
      <c r="M44" s="46"/>
      <c r="N44" s="46"/>
      <c r="O44" s="46"/>
      <c r="P44" s="46"/>
      <c r="Q44" s="46">
        <v>201718.79</v>
      </c>
      <c r="R44" s="46">
        <v>40343.758000000002</v>
      </c>
      <c r="S44" s="46">
        <v>3025.7818499999998</v>
      </c>
      <c r="T44" s="46">
        <v>2017.1879000000001</v>
      </c>
      <c r="U44" s="46">
        <v>403.43758000000003</v>
      </c>
      <c r="V44" s="46">
        <v>5042.9697500000002</v>
      </c>
      <c r="W44" s="46">
        <v>16137.503200000001</v>
      </c>
      <c r="X44" s="46">
        <v>6051.5636999999997</v>
      </c>
      <c r="Y44" s="46">
        <v>1210.3127400000001</v>
      </c>
      <c r="Z44" s="46">
        <v>74232.514719999992</v>
      </c>
      <c r="AA44" s="46">
        <v>16809.899166666666</v>
      </c>
      <c r="AB44" s="46">
        <v>22413.198888888888</v>
      </c>
      <c r="AC44" s="46">
        <v>14434.100084444448</v>
      </c>
      <c r="AD44" s="46">
        <v>53657.198140000008</v>
      </c>
      <c r="AE44" s="46">
        <v>13012.872600000001</v>
      </c>
      <c r="AF44" s="46">
        <v>36127</v>
      </c>
      <c r="AG44" s="46">
        <v>0</v>
      </c>
      <c r="AH44" s="46">
        <v>4420.78</v>
      </c>
      <c r="AI44" s="46">
        <v>0</v>
      </c>
      <c r="AJ44" s="46">
        <v>0</v>
      </c>
      <c r="AK44" s="46">
        <v>429.52</v>
      </c>
      <c r="AL44" s="46">
        <v>6252.61</v>
      </c>
      <c r="AM44" s="46">
        <v>60242.782599999999</v>
      </c>
      <c r="AN44" s="46">
        <v>188132.49546000001</v>
      </c>
      <c r="AO44" s="46">
        <v>1012.2905713445217</v>
      </c>
      <c r="AP44" s="46">
        <v>80.983245707561736</v>
      </c>
      <c r="AQ44" s="46">
        <v>40.491622853780868</v>
      </c>
      <c r="AR44" s="46">
        <v>706.0157650000001</v>
      </c>
      <c r="AS44" s="46">
        <v>259.81380152000014</v>
      </c>
      <c r="AT44" s="46">
        <v>8673.9079700000002</v>
      </c>
      <c r="AU44" s="46">
        <v>336.19798333333335</v>
      </c>
      <c r="AV44" s="46">
        <v>11109.700959759199</v>
      </c>
      <c r="AW44" s="46">
        <v>2801.649861111111</v>
      </c>
      <c r="AX44" s="46">
        <v>1658.576717777778</v>
      </c>
      <c r="AY44" s="46">
        <v>42.024747916666662</v>
      </c>
      <c r="AZ44" s="46">
        <v>672.39596666666671</v>
      </c>
      <c r="BA44" s="46">
        <v>261.48732037037036</v>
      </c>
      <c r="BB44" s="46">
        <v>2000.4975378940744</v>
      </c>
      <c r="BC44" s="46">
        <v>7436.6321517366669</v>
      </c>
      <c r="BD44" s="46"/>
      <c r="BE44" s="46">
        <v>0</v>
      </c>
      <c r="BF44" s="46">
        <v>7436.6321517366669</v>
      </c>
      <c r="BG44" s="46">
        <v>6016.509236111111</v>
      </c>
      <c r="BH44" s="46"/>
      <c r="BI44" s="46">
        <v>0</v>
      </c>
      <c r="BJ44" s="46"/>
      <c r="BK44" s="46"/>
      <c r="BL44" s="46">
        <v>6016.509236111111</v>
      </c>
      <c r="BM44" s="46">
        <v>414414.127807607</v>
      </c>
      <c r="BN44" s="46">
        <f t="shared" si="0"/>
        <v>22340.553940455065</v>
      </c>
      <c r="BO44" s="46">
        <f t="shared" si="1"/>
        <v>15787.324784588243</v>
      </c>
      <c r="BP44" s="47">
        <f t="shared" si="3"/>
        <v>8.8629737609329435</v>
      </c>
      <c r="BQ44" s="47">
        <f t="shared" si="2"/>
        <v>1.9241982507288626</v>
      </c>
      <c r="BR44" s="48">
        <v>5</v>
      </c>
      <c r="BS44" s="47">
        <f t="shared" si="4"/>
        <v>5.8309037900874632</v>
      </c>
      <c r="BT44" s="47">
        <f t="shared" si="5"/>
        <v>14.25</v>
      </c>
      <c r="BU44" s="47">
        <f t="shared" si="6"/>
        <v>16.618075801749271</v>
      </c>
      <c r="BV44" s="46">
        <f t="shared" si="7"/>
        <v>68867.653892226241</v>
      </c>
      <c r="BW44" s="46">
        <f t="shared" si="8"/>
        <v>106995.53261726955</v>
      </c>
      <c r="BX44" s="46">
        <f t="shared" si="9"/>
        <v>521409.66042487655</v>
      </c>
      <c r="BY44" s="46">
        <f t="shared" si="10"/>
        <v>6256915.9250985188</v>
      </c>
      <c r="BZ44" s="49">
        <f>VLOOKUP($C44,[2]PARAMETROS!$A:$I,7,0)</f>
        <v>43101</v>
      </c>
      <c r="CA44" s="50">
        <f>VLOOKUP($C44,[2]PARAMETROS!$A:$I,8,0)</f>
        <v>0</v>
      </c>
      <c r="CB44" s="50">
        <f>VLOOKUP($C44,[2]PARAMETROS!$A:$I,9,0)</f>
        <v>0</v>
      </c>
    </row>
    <row r="45" spans="1:80">
      <c r="A45" s="42" t="s">
        <v>91</v>
      </c>
      <c r="B45" s="42" t="s">
        <v>140</v>
      </c>
      <c r="C45" s="42" t="s">
        <v>93</v>
      </c>
      <c r="D45" s="43" t="s">
        <v>141</v>
      </c>
      <c r="E45" s="44" t="s">
        <v>62</v>
      </c>
      <c r="F45" s="44" t="s">
        <v>63</v>
      </c>
      <c r="G45" s="44">
        <v>2</v>
      </c>
      <c r="H45" s="45">
        <v>2904.49</v>
      </c>
      <c r="I45" s="46">
        <v>5808.98</v>
      </c>
      <c r="J45" s="46"/>
      <c r="K45" s="46"/>
      <c r="L45" s="46"/>
      <c r="M45" s="46"/>
      <c r="N45" s="46"/>
      <c r="O45" s="46"/>
      <c r="P45" s="46"/>
      <c r="Q45" s="46">
        <v>5808.98</v>
      </c>
      <c r="R45" s="46">
        <v>1161.796</v>
      </c>
      <c r="S45" s="46">
        <v>87.134699999999995</v>
      </c>
      <c r="T45" s="46">
        <v>58.089799999999997</v>
      </c>
      <c r="U45" s="46">
        <v>11.61796</v>
      </c>
      <c r="V45" s="46">
        <v>145.22450000000001</v>
      </c>
      <c r="W45" s="46">
        <v>464.71839999999997</v>
      </c>
      <c r="X45" s="46">
        <v>174.26939999999999</v>
      </c>
      <c r="Y45" s="46">
        <v>34.853879999999997</v>
      </c>
      <c r="Z45" s="46">
        <v>2137.7046400000004</v>
      </c>
      <c r="AA45" s="46">
        <v>484.08166666666659</v>
      </c>
      <c r="AB45" s="46">
        <v>645.44222222222209</v>
      </c>
      <c r="AC45" s="46">
        <v>415.66479111111113</v>
      </c>
      <c r="AD45" s="46">
        <v>1545.1886799999997</v>
      </c>
      <c r="AE45" s="46">
        <v>203.46120000000002</v>
      </c>
      <c r="AF45" s="46">
        <v>794</v>
      </c>
      <c r="AG45" s="46">
        <v>0</v>
      </c>
      <c r="AH45" s="46">
        <v>97.16</v>
      </c>
      <c r="AI45" s="46">
        <v>0</v>
      </c>
      <c r="AJ45" s="46">
        <v>0</v>
      </c>
      <c r="AK45" s="46">
        <v>9.44</v>
      </c>
      <c r="AL45" s="46">
        <v>137.41999999999999</v>
      </c>
      <c r="AM45" s="46">
        <v>1241.4812000000002</v>
      </c>
      <c r="AN45" s="46">
        <v>4924.3745200000003</v>
      </c>
      <c r="AO45" s="46">
        <v>29.151353144290123</v>
      </c>
      <c r="AP45" s="46">
        <v>2.3321082515432097</v>
      </c>
      <c r="AQ45" s="46">
        <v>1.1660541257716048</v>
      </c>
      <c r="AR45" s="46">
        <v>20.331430000000001</v>
      </c>
      <c r="AS45" s="46">
        <v>7.4819662400000029</v>
      </c>
      <c r="AT45" s="46">
        <v>249.78613999999996</v>
      </c>
      <c r="AU45" s="46">
        <v>9.681633333333334</v>
      </c>
      <c r="AV45" s="46">
        <v>319.93068509493821</v>
      </c>
      <c r="AW45" s="46">
        <v>80.680277777777761</v>
      </c>
      <c r="AX45" s="46">
        <v>47.762724444444444</v>
      </c>
      <c r="AY45" s="46">
        <v>1.2102041666666665</v>
      </c>
      <c r="AZ45" s="46">
        <v>19.363266666666668</v>
      </c>
      <c r="BA45" s="46">
        <v>7.5301592592592588</v>
      </c>
      <c r="BB45" s="46">
        <v>57.609160691851855</v>
      </c>
      <c r="BC45" s="46">
        <v>214.15579300666667</v>
      </c>
      <c r="BD45" s="46"/>
      <c r="BE45" s="46">
        <v>0</v>
      </c>
      <c r="BF45" s="46">
        <v>214.15579300666667</v>
      </c>
      <c r="BG45" s="46">
        <v>89.750833333333333</v>
      </c>
      <c r="BH45" s="46"/>
      <c r="BI45" s="46">
        <v>0</v>
      </c>
      <c r="BJ45" s="46"/>
      <c r="BK45" s="46"/>
      <c r="BL45" s="46">
        <v>89.750833333333333</v>
      </c>
      <c r="BM45" s="46">
        <v>11357.191831434939</v>
      </c>
      <c r="BN45" s="46">
        <f t="shared" si="0"/>
        <v>491.00118550450696</v>
      </c>
      <c r="BO45" s="46">
        <f t="shared" si="1"/>
        <v>346.9741710898515</v>
      </c>
      <c r="BP45" s="47">
        <f t="shared" si="3"/>
        <v>8.8629737609329435</v>
      </c>
      <c r="BQ45" s="47">
        <f t="shared" si="2"/>
        <v>1.9241982507288626</v>
      </c>
      <c r="BR45" s="48">
        <v>5</v>
      </c>
      <c r="BS45" s="47">
        <f t="shared" si="4"/>
        <v>5.8309037900874632</v>
      </c>
      <c r="BT45" s="47">
        <f t="shared" si="5"/>
        <v>14.25</v>
      </c>
      <c r="BU45" s="47">
        <f t="shared" si="6"/>
        <v>16.618075801749271</v>
      </c>
      <c r="BV45" s="46">
        <f t="shared" si="7"/>
        <v>1887.3467474979343</v>
      </c>
      <c r="BW45" s="46">
        <f t="shared" si="8"/>
        <v>2725.3221040922926</v>
      </c>
      <c r="BX45" s="46">
        <f t="shared" si="9"/>
        <v>14082.513935527231</v>
      </c>
      <c r="BY45" s="46">
        <f t="shared" si="10"/>
        <v>168990.16722632677</v>
      </c>
      <c r="BZ45" s="49">
        <f>VLOOKUP($C45,[2]PARAMETROS!$A:$I,7,0)</f>
        <v>43101</v>
      </c>
      <c r="CA45" s="50">
        <f>VLOOKUP($C45,[2]PARAMETROS!$A:$I,8,0)</f>
        <v>0</v>
      </c>
      <c r="CB45" s="50">
        <f>VLOOKUP($C45,[2]PARAMETROS!$A:$I,9,0)</f>
        <v>0</v>
      </c>
    </row>
    <row r="46" spans="1:80">
      <c r="A46" s="42" t="s">
        <v>91</v>
      </c>
      <c r="B46" s="42" t="s">
        <v>142</v>
      </c>
      <c r="C46" s="42" t="s">
        <v>93</v>
      </c>
      <c r="D46" s="43" t="s">
        <v>143</v>
      </c>
      <c r="E46" s="44" t="s">
        <v>62</v>
      </c>
      <c r="F46" s="44" t="s">
        <v>63</v>
      </c>
      <c r="G46" s="44">
        <v>1</v>
      </c>
      <c r="H46" s="45">
        <v>2904.49</v>
      </c>
      <c r="I46" s="46">
        <v>2904.49</v>
      </c>
      <c r="J46" s="46"/>
      <c r="K46" s="46"/>
      <c r="L46" s="46"/>
      <c r="M46" s="46"/>
      <c r="N46" s="46"/>
      <c r="O46" s="46"/>
      <c r="P46" s="46">
        <v>348.53879999999998</v>
      </c>
      <c r="Q46" s="46">
        <v>3253.0287999999996</v>
      </c>
      <c r="R46" s="46">
        <v>650.60575999999992</v>
      </c>
      <c r="S46" s="46">
        <v>48.795431999999991</v>
      </c>
      <c r="T46" s="46">
        <v>32.530287999999999</v>
      </c>
      <c r="U46" s="46">
        <v>6.5060575999999992</v>
      </c>
      <c r="V46" s="46">
        <v>81.32571999999999</v>
      </c>
      <c r="W46" s="46">
        <v>260.24230399999999</v>
      </c>
      <c r="X46" s="46">
        <v>97.590863999999982</v>
      </c>
      <c r="Y46" s="46">
        <v>19.518172799999999</v>
      </c>
      <c r="Z46" s="46">
        <v>1197.1145984</v>
      </c>
      <c r="AA46" s="46">
        <v>271.08573333333328</v>
      </c>
      <c r="AB46" s="46">
        <v>361.44764444444439</v>
      </c>
      <c r="AC46" s="46">
        <v>232.77228302222224</v>
      </c>
      <c r="AD46" s="46">
        <v>865.30566079999994</v>
      </c>
      <c r="AE46" s="46">
        <v>101.73060000000001</v>
      </c>
      <c r="AF46" s="46">
        <v>397</v>
      </c>
      <c r="AG46" s="46">
        <v>0</v>
      </c>
      <c r="AH46" s="46">
        <v>48.58</v>
      </c>
      <c r="AI46" s="46">
        <v>0</v>
      </c>
      <c r="AJ46" s="46">
        <v>0</v>
      </c>
      <c r="AK46" s="46">
        <v>4.72</v>
      </c>
      <c r="AL46" s="46">
        <v>68.709999999999994</v>
      </c>
      <c r="AM46" s="46">
        <v>620.74060000000009</v>
      </c>
      <c r="AN46" s="46">
        <v>2683.1608592000002</v>
      </c>
      <c r="AO46" s="46">
        <v>16.32475776080247</v>
      </c>
      <c r="AP46" s="46">
        <v>1.3059806208641975</v>
      </c>
      <c r="AQ46" s="46">
        <v>0.65299031043209876</v>
      </c>
      <c r="AR46" s="46">
        <v>11.385600800000001</v>
      </c>
      <c r="AS46" s="46">
        <v>4.1899010944000015</v>
      </c>
      <c r="AT46" s="46">
        <v>139.88023839999997</v>
      </c>
      <c r="AU46" s="46">
        <v>5.4217146666666665</v>
      </c>
      <c r="AV46" s="46">
        <v>179.16118365316541</v>
      </c>
      <c r="AW46" s="46">
        <v>45.180955555555549</v>
      </c>
      <c r="AX46" s="46">
        <v>26.747125688888886</v>
      </c>
      <c r="AY46" s="46">
        <v>0.6777143333333332</v>
      </c>
      <c r="AZ46" s="46">
        <v>10.843429333333333</v>
      </c>
      <c r="BA46" s="46">
        <v>4.2168891851851846</v>
      </c>
      <c r="BB46" s="46">
        <v>32.261129987437037</v>
      </c>
      <c r="BC46" s="46">
        <v>119.92724408373331</v>
      </c>
      <c r="BD46" s="46"/>
      <c r="BE46" s="46">
        <v>0</v>
      </c>
      <c r="BF46" s="46">
        <v>119.92724408373331</v>
      </c>
      <c r="BG46" s="46">
        <v>44.875416666666666</v>
      </c>
      <c r="BH46" s="46"/>
      <c r="BI46" s="46">
        <v>0</v>
      </c>
      <c r="BJ46" s="46"/>
      <c r="BK46" s="46"/>
      <c r="BL46" s="46">
        <v>44.875416666666666</v>
      </c>
      <c r="BM46" s="46">
        <v>6280.1535036035648</v>
      </c>
      <c r="BN46" s="46">
        <f t="shared" si="0"/>
        <v>245.50059275225348</v>
      </c>
      <c r="BO46" s="46">
        <f t="shared" si="1"/>
        <v>173.48708554492575</v>
      </c>
      <c r="BP46" s="47">
        <f t="shared" si="3"/>
        <v>8.8629737609329435</v>
      </c>
      <c r="BQ46" s="47">
        <f t="shared" si="2"/>
        <v>1.9241982507288626</v>
      </c>
      <c r="BR46" s="48">
        <v>5</v>
      </c>
      <c r="BS46" s="47">
        <f t="shared" si="4"/>
        <v>5.8309037900874632</v>
      </c>
      <c r="BT46" s="47">
        <f t="shared" si="5"/>
        <v>14.25</v>
      </c>
      <c r="BU46" s="47">
        <f t="shared" si="6"/>
        <v>16.618075801749271</v>
      </c>
      <c r="BV46" s="46">
        <f t="shared" si="7"/>
        <v>1043.640669695053</v>
      </c>
      <c r="BW46" s="46">
        <f t="shared" si="8"/>
        <v>1462.6283479922322</v>
      </c>
      <c r="BX46" s="46">
        <f t="shared" si="9"/>
        <v>7742.781851595797</v>
      </c>
      <c r="BY46" s="46">
        <f t="shared" si="10"/>
        <v>92913.382219149556</v>
      </c>
      <c r="BZ46" s="49">
        <f>VLOOKUP($C46,[2]PARAMETROS!$A:$I,7,0)</f>
        <v>43101</v>
      </c>
      <c r="CA46" s="50">
        <f>VLOOKUP($C46,[2]PARAMETROS!$A:$I,8,0)</f>
        <v>0</v>
      </c>
      <c r="CB46" s="50">
        <f>VLOOKUP($C46,[2]PARAMETROS!$A:$I,9,0)</f>
        <v>0</v>
      </c>
    </row>
    <row r="47" spans="1:80">
      <c r="A47" s="42" t="s">
        <v>91</v>
      </c>
      <c r="B47" s="42" t="s">
        <v>144</v>
      </c>
      <c r="C47" s="42" t="s">
        <v>145</v>
      </c>
      <c r="D47" s="43" t="s">
        <v>146</v>
      </c>
      <c r="E47" s="44" t="s">
        <v>62</v>
      </c>
      <c r="F47" s="44" t="s">
        <v>63</v>
      </c>
      <c r="G47" s="44">
        <v>5</v>
      </c>
      <c r="H47" s="45">
        <v>2417.3200000000002</v>
      </c>
      <c r="I47" s="46">
        <v>12086.6</v>
      </c>
      <c r="J47" s="46"/>
      <c r="K47" s="46"/>
      <c r="L47" s="46"/>
      <c r="M47" s="46"/>
      <c r="N47" s="46"/>
      <c r="O47" s="46"/>
      <c r="P47" s="46"/>
      <c r="Q47" s="46">
        <v>12086.6</v>
      </c>
      <c r="R47" s="46">
        <v>2417.3200000000002</v>
      </c>
      <c r="S47" s="46">
        <v>181.29900000000001</v>
      </c>
      <c r="T47" s="46">
        <v>120.866</v>
      </c>
      <c r="U47" s="46">
        <v>24.173200000000001</v>
      </c>
      <c r="V47" s="46">
        <v>302.16500000000002</v>
      </c>
      <c r="W47" s="46">
        <v>966.928</v>
      </c>
      <c r="X47" s="46">
        <v>362.59800000000001</v>
      </c>
      <c r="Y47" s="46">
        <v>72.519599999999997</v>
      </c>
      <c r="Z47" s="46">
        <v>4447.8688000000002</v>
      </c>
      <c r="AA47" s="46">
        <v>1007.2166666666667</v>
      </c>
      <c r="AB47" s="46">
        <v>1342.9555555555555</v>
      </c>
      <c r="AC47" s="46">
        <v>864.86337777777794</v>
      </c>
      <c r="AD47" s="46">
        <v>3215.0356000000002</v>
      </c>
      <c r="AE47" s="46">
        <v>654.80399999999997</v>
      </c>
      <c r="AF47" s="46">
        <v>1395</v>
      </c>
      <c r="AG47" s="46">
        <v>0</v>
      </c>
      <c r="AH47" s="46">
        <v>0</v>
      </c>
      <c r="AI47" s="46">
        <v>0</v>
      </c>
      <c r="AJ47" s="46">
        <v>0</v>
      </c>
      <c r="AK47" s="46">
        <v>23.599999999999998</v>
      </c>
      <c r="AL47" s="46">
        <v>343.54999999999995</v>
      </c>
      <c r="AM47" s="46">
        <v>2416.9539999999997</v>
      </c>
      <c r="AN47" s="46">
        <v>10079.858400000001</v>
      </c>
      <c r="AO47" s="46">
        <v>60.654494405864206</v>
      </c>
      <c r="AP47" s="46">
        <v>4.8523595524691361</v>
      </c>
      <c r="AQ47" s="46">
        <v>2.426179776234568</v>
      </c>
      <c r="AR47" s="46">
        <v>42.303100000000008</v>
      </c>
      <c r="AS47" s="46">
        <v>15.567540800000007</v>
      </c>
      <c r="AT47" s="46">
        <v>519.72379999999998</v>
      </c>
      <c r="AU47" s="46">
        <v>20.144333333333336</v>
      </c>
      <c r="AV47" s="46">
        <v>665.67180786790118</v>
      </c>
      <c r="AW47" s="46">
        <v>167.86944444444444</v>
      </c>
      <c r="AX47" s="46">
        <v>99.378711111111116</v>
      </c>
      <c r="AY47" s="46">
        <v>2.5180416666666665</v>
      </c>
      <c r="AZ47" s="46">
        <v>40.288666666666671</v>
      </c>
      <c r="BA47" s="46">
        <v>15.667814814814815</v>
      </c>
      <c r="BB47" s="46">
        <v>119.86594576296299</v>
      </c>
      <c r="BC47" s="46">
        <v>445.58862446666672</v>
      </c>
      <c r="BD47" s="46"/>
      <c r="BE47" s="46">
        <v>0</v>
      </c>
      <c r="BF47" s="46">
        <v>445.58862446666672</v>
      </c>
      <c r="BG47" s="46">
        <v>247.66875000000002</v>
      </c>
      <c r="BH47" s="46"/>
      <c r="BI47" s="46">
        <v>0</v>
      </c>
      <c r="BJ47" s="46"/>
      <c r="BK47" s="46"/>
      <c r="BL47" s="46">
        <v>247.66875000000002</v>
      </c>
      <c r="BM47" s="46">
        <v>23525.38758233457</v>
      </c>
      <c r="BN47" s="46">
        <f t="shared" si="0"/>
        <v>1227.5029637612674</v>
      </c>
      <c r="BO47" s="46">
        <f t="shared" si="1"/>
        <v>867.43542772462877</v>
      </c>
      <c r="BP47" s="47">
        <f t="shared" si="3"/>
        <v>8.8629737609329435</v>
      </c>
      <c r="BQ47" s="47">
        <f t="shared" si="2"/>
        <v>1.9241982507288626</v>
      </c>
      <c r="BR47" s="48">
        <v>5</v>
      </c>
      <c r="BS47" s="47">
        <f t="shared" si="4"/>
        <v>5.8309037900874632</v>
      </c>
      <c r="BT47" s="47">
        <f t="shared" si="5"/>
        <v>14.25</v>
      </c>
      <c r="BU47" s="47">
        <f t="shared" si="6"/>
        <v>16.618075801749271</v>
      </c>
      <c r="BV47" s="46">
        <f t="shared" si="7"/>
        <v>3909.4667410876691</v>
      </c>
      <c r="BW47" s="46">
        <f t="shared" si="8"/>
        <v>6004.4051325735654</v>
      </c>
      <c r="BX47" s="46">
        <f t="shared" si="9"/>
        <v>29529.792714908137</v>
      </c>
      <c r="BY47" s="46">
        <f t="shared" si="10"/>
        <v>354357.51257889764</v>
      </c>
      <c r="BZ47" s="51">
        <f>VLOOKUP($C47,[2]PARAMETROS!$A:$I,7,0)</f>
        <v>42736</v>
      </c>
      <c r="CA47" s="50">
        <f>VLOOKUP($C47,[2]PARAMETROS!$A:$I,8,0)</f>
        <v>0</v>
      </c>
      <c r="CB47" s="50">
        <f>VLOOKUP($C47,[2]PARAMETROS!$A:$I,9,0)</f>
        <v>0</v>
      </c>
    </row>
    <row r="48" spans="1:80">
      <c r="A48" s="42" t="s">
        <v>91</v>
      </c>
      <c r="B48" s="42" t="s">
        <v>147</v>
      </c>
      <c r="C48" s="42" t="s">
        <v>115</v>
      </c>
      <c r="D48" s="43" t="s">
        <v>148</v>
      </c>
      <c r="E48" s="44" t="s">
        <v>62</v>
      </c>
      <c r="F48" s="44" t="s">
        <v>63</v>
      </c>
      <c r="G48" s="44">
        <v>1</v>
      </c>
      <c r="H48" s="45">
        <v>2676.87</v>
      </c>
      <c r="I48" s="46">
        <v>2676.87</v>
      </c>
      <c r="J48" s="46"/>
      <c r="K48" s="46"/>
      <c r="L48" s="46"/>
      <c r="M48" s="46"/>
      <c r="N48" s="46"/>
      <c r="O48" s="46"/>
      <c r="P48" s="46"/>
      <c r="Q48" s="46">
        <v>2676.87</v>
      </c>
      <c r="R48" s="46">
        <v>535.37400000000002</v>
      </c>
      <c r="S48" s="46">
        <v>40.15305</v>
      </c>
      <c r="T48" s="46">
        <v>26.768699999999999</v>
      </c>
      <c r="U48" s="46">
        <v>5.3537400000000002</v>
      </c>
      <c r="V48" s="46">
        <v>66.921750000000003</v>
      </c>
      <c r="W48" s="46">
        <v>214.14959999999999</v>
      </c>
      <c r="X48" s="46">
        <v>80.306100000000001</v>
      </c>
      <c r="Y48" s="46">
        <v>16.061219999999999</v>
      </c>
      <c r="Z48" s="46">
        <v>985.08816000000002</v>
      </c>
      <c r="AA48" s="46">
        <v>223.07249999999999</v>
      </c>
      <c r="AB48" s="46">
        <v>297.42999999999995</v>
      </c>
      <c r="AC48" s="46">
        <v>191.54492000000002</v>
      </c>
      <c r="AD48" s="46">
        <v>712.04741999999999</v>
      </c>
      <c r="AE48" s="46">
        <v>115.3878</v>
      </c>
      <c r="AF48" s="46">
        <v>397</v>
      </c>
      <c r="AG48" s="46">
        <v>0</v>
      </c>
      <c r="AH48" s="46">
        <v>28.32</v>
      </c>
      <c r="AI48" s="46">
        <v>0</v>
      </c>
      <c r="AJ48" s="46">
        <v>0</v>
      </c>
      <c r="AK48" s="46">
        <v>4.72</v>
      </c>
      <c r="AL48" s="46">
        <v>68.709999999999994</v>
      </c>
      <c r="AM48" s="46">
        <v>614.13780000000008</v>
      </c>
      <c r="AN48" s="46">
        <v>2311.2733800000001</v>
      </c>
      <c r="AO48" s="46">
        <v>13.43340529513889</v>
      </c>
      <c r="AP48" s="46">
        <v>1.0746724236111111</v>
      </c>
      <c r="AQ48" s="46">
        <v>0.53733621180555557</v>
      </c>
      <c r="AR48" s="46">
        <v>9.3690450000000016</v>
      </c>
      <c r="AS48" s="46">
        <v>3.4478085600000012</v>
      </c>
      <c r="AT48" s="46">
        <v>115.10540999999999</v>
      </c>
      <c r="AU48" s="46">
        <v>4.4614500000000001</v>
      </c>
      <c r="AV48" s="46">
        <v>147.42912749055557</v>
      </c>
      <c r="AW48" s="46">
        <v>37.178749999999994</v>
      </c>
      <c r="AX48" s="46">
        <v>22.009820000000001</v>
      </c>
      <c r="AY48" s="46">
        <v>0.55768124999999991</v>
      </c>
      <c r="AZ48" s="46">
        <v>8.9229000000000003</v>
      </c>
      <c r="BA48" s="46">
        <v>3.4700166666666665</v>
      </c>
      <c r="BB48" s="46">
        <v>26.547213793333338</v>
      </c>
      <c r="BC48" s="46">
        <v>98.686381710000006</v>
      </c>
      <c r="BD48" s="46"/>
      <c r="BE48" s="46">
        <v>0</v>
      </c>
      <c r="BF48" s="46">
        <v>98.686381710000006</v>
      </c>
      <c r="BG48" s="46">
        <v>44.875416666666666</v>
      </c>
      <c r="BH48" s="46"/>
      <c r="BI48" s="46">
        <v>0</v>
      </c>
      <c r="BJ48" s="46"/>
      <c r="BK48" s="46"/>
      <c r="BL48" s="46">
        <v>44.875416666666666</v>
      </c>
      <c r="BM48" s="46">
        <v>5279.1343058672219</v>
      </c>
      <c r="BN48" s="46">
        <f t="shared" si="0"/>
        <v>245.50059275225348</v>
      </c>
      <c r="BO48" s="46">
        <f t="shared" si="1"/>
        <v>173.48708554492575</v>
      </c>
      <c r="BP48" s="47">
        <f t="shared" si="3"/>
        <v>8.8629737609329435</v>
      </c>
      <c r="BQ48" s="47">
        <f t="shared" si="2"/>
        <v>1.9241982507288626</v>
      </c>
      <c r="BR48" s="48">
        <v>5</v>
      </c>
      <c r="BS48" s="47">
        <f t="shared" si="4"/>
        <v>5.8309037900874632</v>
      </c>
      <c r="BT48" s="47">
        <f t="shared" si="5"/>
        <v>14.25</v>
      </c>
      <c r="BU48" s="47">
        <f t="shared" si="6"/>
        <v>16.618075801749271</v>
      </c>
      <c r="BV48" s="46">
        <f t="shared" si="7"/>
        <v>877.29054062516514</v>
      </c>
      <c r="BW48" s="46">
        <f t="shared" si="8"/>
        <v>1296.2782189223444</v>
      </c>
      <c r="BX48" s="46">
        <f t="shared" si="9"/>
        <v>6575.4125247895663</v>
      </c>
      <c r="BY48" s="46">
        <f t="shared" si="10"/>
        <v>78904.950297474803</v>
      </c>
      <c r="BZ48" s="49">
        <f>VLOOKUP($C48,[2]PARAMETROS!$A:$I,7,0)</f>
        <v>43101</v>
      </c>
      <c r="CA48" s="50">
        <f>VLOOKUP($C48,[2]PARAMETROS!$A:$I,8,0)</f>
        <v>0</v>
      </c>
      <c r="CB48" s="50">
        <f>VLOOKUP($C48,[2]PARAMETROS!$A:$I,9,0)</f>
        <v>0</v>
      </c>
    </row>
    <row r="49" spans="1:80">
      <c r="A49" s="42" t="s">
        <v>91</v>
      </c>
      <c r="B49" s="42" t="s">
        <v>149</v>
      </c>
      <c r="C49" s="42" t="s">
        <v>115</v>
      </c>
      <c r="D49" s="43" t="s">
        <v>150</v>
      </c>
      <c r="E49" s="44" t="s">
        <v>62</v>
      </c>
      <c r="F49" s="44" t="s">
        <v>63</v>
      </c>
      <c r="G49" s="44">
        <v>22</v>
      </c>
      <c r="H49" s="45">
        <v>2676.87</v>
      </c>
      <c r="I49" s="46">
        <v>58891.14</v>
      </c>
      <c r="J49" s="46"/>
      <c r="K49" s="46"/>
      <c r="L49" s="46"/>
      <c r="M49" s="46"/>
      <c r="N49" s="46"/>
      <c r="O49" s="46"/>
      <c r="P49" s="46"/>
      <c r="Q49" s="46">
        <v>58891.14</v>
      </c>
      <c r="R49" s="46">
        <v>11778.228000000001</v>
      </c>
      <c r="S49" s="46">
        <v>883.36709999999994</v>
      </c>
      <c r="T49" s="46">
        <v>588.91139999999996</v>
      </c>
      <c r="U49" s="46">
        <v>117.78228</v>
      </c>
      <c r="V49" s="46">
        <v>1472.2785000000001</v>
      </c>
      <c r="W49" s="46">
        <v>4711.2911999999997</v>
      </c>
      <c r="X49" s="46">
        <v>1766.7341999999999</v>
      </c>
      <c r="Y49" s="46">
        <v>353.34683999999999</v>
      </c>
      <c r="Z49" s="46">
        <v>21671.939519999996</v>
      </c>
      <c r="AA49" s="46">
        <v>4907.5949999999993</v>
      </c>
      <c r="AB49" s="46">
        <v>6543.4599999999991</v>
      </c>
      <c r="AC49" s="46">
        <v>4213.9882400000006</v>
      </c>
      <c r="AD49" s="46">
        <v>15665.043239999999</v>
      </c>
      <c r="AE49" s="46">
        <v>2538.5316000000003</v>
      </c>
      <c r="AF49" s="46">
        <v>8734</v>
      </c>
      <c r="AG49" s="46">
        <v>0</v>
      </c>
      <c r="AH49" s="46">
        <v>623.04</v>
      </c>
      <c r="AI49" s="46">
        <v>0</v>
      </c>
      <c r="AJ49" s="46">
        <v>0</v>
      </c>
      <c r="AK49" s="46">
        <v>103.83999999999999</v>
      </c>
      <c r="AL49" s="46">
        <v>1511.62</v>
      </c>
      <c r="AM49" s="46">
        <v>13511.031599999998</v>
      </c>
      <c r="AN49" s="46">
        <v>50848.014359999994</v>
      </c>
      <c r="AO49" s="46">
        <v>295.53491649305556</v>
      </c>
      <c r="AP49" s="46">
        <v>23.642793319444447</v>
      </c>
      <c r="AQ49" s="46">
        <v>11.821396659722224</v>
      </c>
      <c r="AR49" s="46">
        <v>206.11899000000003</v>
      </c>
      <c r="AS49" s="46">
        <v>75.851788320000026</v>
      </c>
      <c r="AT49" s="46">
        <v>2532.3190199999999</v>
      </c>
      <c r="AU49" s="46">
        <v>98.151900000000012</v>
      </c>
      <c r="AV49" s="46">
        <v>3243.440804792222</v>
      </c>
      <c r="AW49" s="46">
        <v>817.93249999999989</v>
      </c>
      <c r="AX49" s="46">
        <v>484.21604000000002</v>
      </c>
      <c r="AY49" s="46">
        <v>12.2689875</v>
      </c>
      <c r="AZ49" s="46">
        <v>196.30380000000002</v>
      </c>
      <c r="BA49" s="46">
        <v>76.340366666666668</v>
      </c>
      <c r="BB49" s="46">
        <v>584.03870345333348</v>
      </c>
      <c r="BC49" s="46">
        <v>2171.10039762</v>
      </c>
      <c r="BD49" s="46"/>
      <c r="BE49" s="46">
        <v>0</v>
      </c>
      <c r="BF49" s="46">
        <v>2171.10039762</v>
      </c>
      <c r="BG49" s="46">
        <v>987.25916666666672</v>
      </c>
      <c r="BH49" s="46"/>
      <c r="BI49" s="46">
        <v>0</v>
      </c>
      <c r="BJ49" s="46"/>
      <c r="BK49" s="46"/>
      <c r="BL49" s="46">
        <v>987.25916666666672</v>
      </c>
      <c r="BM49" s="46">
        <v>116140.95472907888</v>
      </c>
      <c r="BN49" s="46">
        <f t="shared" si="0"/>
        <v>5401.0130405495765</v>
      </c>
      <c r="BO49" s="46">
        <f t="shared" si="1"/>
        <v>3816.7158819883666</v>
      </c>
      <c r="BP49" s="47">
        <f t="shared" si="3"/>
        <v>8.8629737609329435</v>
      </c>
      <c r="BQ49" s="47">
        <f t="shared" si="2"/>
        <v>1.9241982507288626</v>
      </c>
      <c r="BR49" s="48">
        <v>5</v>
      </c>
      <c r="BS49" s="47">
        <f t="shared" si="4"/>
        <v>5.8309037900874632</v>
      </c>
      <c r="BT49" s="47">
        <f t="shared" si="5"/>
        <v>14.25</v>
      </c>
      <c r="BU49" s="47">
        <f t="shared" si="6"/>
        <v>16.618075801749271</v>
      </c>
      <c r="BV49" s="46">
        <f t="shared" si="7"/>
        <v>19300.391893753633</v>
      </c>
      <c r="BW49" s="46">
        <f t="shared" si="8"/>
        <v>28518.120816291575</v>
      </c>
      <c r="BX49" s="46">
        <f t="shared" si="9"/>
        <v>144659.07554537046</v>
      </c>
      <c r="BY49" s="46">
        <f t="shared" si="10"/>
        <v>1735908.9065444455</v>
      </c>
      <c r="BZ49" s="49">
        <f>VLOOKUP($C49,[2]PARAMETROS!$A:$I,7,0)</f>
        <v>43101</v>
      </c>
      <c r="CA49" s="50">
        <f>VLOOKUP($C49,[2]PARAMETROS!$A:$I,8,0)</f>
        <v>0</v>
      </c>
      <c r="CB49" s="50">
        <f>VLOOKUP($C49,[2]PARAMETROS!$A:$I,9,0)</f>
        <v>0</v>
      </c>
    </row>
    <row r="50" spans="1:80">
      <c r="A50" s="42" t="s">
        <v>91</v>
      </c>
      <c r="B50" s="42" t="s">
        <v>151</v>
      </c>
      <c r="C50" s="42" t="s">
        <v>115</v>
      </c>
      <c r="D50" s="43" t="s">
        <v>152</v>
      </c>
      <c r="E50" s="44" t="s">
        <v>62</v>
      </c>
      <c r="F50" s="44" t="s">
        <v>63</v>
      </c>
      <c r="G50" s="44">
        <v>25</v>
      </c>
      <c r="H50" s="45">
        <v>1825.1386363636361</v>
      </c>
      <c r="I50" s="46">
        <v>45628.465909090904</v>
      </c>
      <c r="J50" s="46"/>
      <c r="K50" s="46"/>
      <c r="L50" s="46"/>
      <c r="M50" s="46"/>
      <c r="N50" s="46"/>
      <c r="O50" s="46"/>
      <c r="P50" s="46"/>
      <c r="Q50" s="46">
        <v>45628.465909090904</v>
      </c>
      <c r="R50" s="46">
        <v>9125.693181818182</v>
      </c>
      <c r="S50" s="46">
        <v>684.42698863636349</v>
      </c>
      <c r="T50" s="46">
        <v>456.28465909090903</v>
      </c>
      <c r="U50" s="46">
        <v>91.256931818181812</v>
      </c>
      <c r="V50" s="46">
        <v>1140.7116477272727</v>
      </c>
      <c r="W50" s="46">
        <v>3650.2772727272722</v>
      </c>
      <c r="X50" s="46">
        <v>1368.853977272727</v>
      </c>
      <c r="Y50" s="46">
        <v>273.77079545454541</v>
      </c>
      <c r="Z50" s="46">
        <v>16791.275454545452</v>
      </c>
      <c r="AA50" s="46">
        <v>3802.3721590909086</v>
      </c>
      <c r="AB50" s="46">
        <v>5069.829545454545</v>
      </c>
      <c r="AC50" s="46">
        <v>3264.9702272727272</v>
      </c>
      <c r="AD50" s="46">
        <v>12137.171931818182</v>
      </c>
      <c r="AE50" s="46">
        <v>4162.2920454545456</v>
      </c>
      <c r="AF50" s="46">
        <v>9925</v>
      </c>
      <c r="AG50" s="46">
        <v>0</v>
      </c>
      <c r="AH50" s="46">
        <v>708</v>
      </c>
      <c r="AI50" s="46">
        <v>0</v>
      </c>
      <c r="AJ50" s="46">
        <v>0</v>
      </c>
      <c r="AK50" s="46">
        <v>118</v>
      </c>
      <c r="AL50" s="46">
        <v>1717.7499999999998</v>
      </c>
      <c r="AM50" s="46">
        <v>16631.042045454546</v>
      </c>
      <c r="AN50" s="46">
        <v>45559.489431818176</v>
      </c>
      <c r="AO50" s="46">
        <v>228.97849934895834</v>
      </c>
      <c r="AP50" s="46">
        <v>18.318279947916665</v>
      </c>
      <c r="AQ50" s="46">
        <v>9.1591399739583323</v>
      </c>
      <c r="AR50" s="46">
        <v>159.69963068181818</v>
      </c>
      <c r="AS50" s="46">
        <v>58.769464090909111</v>
      </c>
      <c r="AT50" s="46">
        <v>1962.0240340909088</v>
      </c>
      <c r="AU50" s="46">
        <v>76.047443181818181</v>
      </c>
      <c r="AV50" s="46">
        <v>2512.9964913162876</v>
      </c>
      <c r="AW50" s="46">
        <v>633.72869318181813</v>
      </c>
      <c r="AX50" s="46">
        <v>375.16738636363635</v>
      </c>
      <c r="AY50" s="46">
        <v>9.5059303977272709</v>
      </c>
      <c r="AZ50" s="46">
        <v>152.09488636363636</v>
      </c>
      <c r="BA50" s="46">
        <v>59.148011363636357</v>
      </c>
      <c r="BB50" s="46">
        <v>452.50932602272729</v>
      </c>
      <c r="BC50" s="46">
        <v>1682.1542336931818</v>
      </c>
      <c r="BD50" s="46"/>
      <c r="BE50" s="46">
        <v>0</v>
      </c>
      <c r="BF50" s="46">
        <v>1682.1542336931818</v>
      </c>
      <c r="BG50" s="46">
        <v>1121.8854166666667</v>
      </c>
      <c r="BH50" s="46"/>
      <c r="BI50" s="46">
        <v>0</v>
      </c>
      <c r="BJ50" s="46"/>
      <c r="BK50" s="46"/>
      <c r="BL50" s="46">
        <v>1121.8854166666667</v>
      </c>
      <c r="BM50" s="46">
        <v>96504.991482585217</v>
      </c>
      <c r="BN50" s="46">
        <f t="shared" si="0"/>
        <v>6137.5148188063367</v>
      </c>
      <c r="BO50" s="46">
        <f t="shared" si="1"/>
        <v>4337.1771386231439</v>
      </c>
      <c r="BP50" s="47">
        <f t="shared" si="3"/>
        <v>8.8629737609329435</v>
      </c>
      <c r="BQ50" s="47">
        <f t="shared" si="2"/>
        <v>1.9241982507288626</v>
      </c>
      <c r="BR50" s="48">
        <v>5</v>
      </c>
      <c r="BS50" s="47">
        <f t="shared" si="4"/>
        <v>5.8309037900874632</v>
      </c>
      <c r="BT50" s="47">
        <f t="shared" si="5"/>
        <v>14.25</v>
      </c>
      <c r="BU50" s="47">
        <f t="shared" si="6"/>
        <v>16.618075801749271</v>
      </c>
      <c r="BV50" s="46">
        <f t="shared" si="7"/>
        <v>16037.272637047688</v>
      </c>
      <c r="BW50" s="46">
        <f t="shared" si="8"/>
        <v>26511.964594477169</v>
      </c>
      <c r="BX50" s="46">
        <f t="shared" si="9"/>
        <v>123016.95607706238</v>
      </c>
      <c r="BY50" s="46">
        <f t="shared" si="10"/>
        <v>1476203.4729247484</v>
      </c>
      <c r="BZ50" s="49">
        <f>VLOOKUP($C50,[2]PARAMETROS!$A:$I,7,0)</f>
        <v>43101</v>
      </c>
      <c r="CA50" s="50">
        <f>VLOOKUP($C50,[2]PARAMETROS!$A:$I,8,0)</f>
        <v>0</v>
      </c>
      <c r="CB50" s="50">
        <f>VLOOKUP($C50,[2]PARAMETROS!$A:$I,9,0)</f>
        <v>0</v>
      </c>
    </row>
    <row r="51" spans="1:80">
      <c r="A51" s="42" t="s">
        <v>91</v>
      </c>
      <c r="B51" s="42" t="s">
        <v>153</v>
      </c>
      <c r="C51" s="42" t="s">
        <v>115</v>
      </c>
      <c r="D51" s="43" t="s">
        <v>154</v>
      </c>
      <c r="E51" s="44" t="s">
        <v>62</v>
      </c>
      <c r="F51" s="44" t="s">
        <v>63</v>
      </c>
      <c r="G51" s="44">
        <v>6</v>
      </c>
      <c r="H51" s="45">
        <v>3212.24</v>
      </c>
      <c r="I51" s="46">
        <v>19273.439999999999</v>
      </c>
      <c r="J51" s="46"/>
      <c r="K51" s="46"/>
      <c r="L51" s="46"/>
      <c r="M51" s="46"/>
      <c r="N51" s="46"/>
      <c r="O51" s="46"/>
      <c r="P51" s="46"/>
      <c r="Q51" s="46">
        <v>19273.439999999999</v>
      </c>
      <c r="R51" s="46">
        <v>3854.6880000000001</v>
      </c>
      <c r="S51" s="46">
        <v>289.10159999999996</v>
      </c>
      <c r="T51" s="46">
        <v>192.73439999999999</v>
      </c>
      <c r="U51" s="46">
        <v>38.546880000000002</v>
      </c>
      <c r="V51" s="46">
        <v>481.83600000000001</v>
      </c>
      <c r="W51" s="46">
        <v>1541.8751999999999</v>
      </c>
      <c r="X51" s="46">
        <v>578.20319999999992</v>
      </c>
      <c r="Y51" s="46">
        <v>115.64063999999999</v>
      </c>
      <c r="Z51" s="46">
        <v>7092.6259200000004</v>
      </c>
      <c r="AA51" s="46">
        <v>1606.12</v>
      </c>
      <c r="AB51" s="46">
        <v>2141.4933333333329</v>
      </c>
      <c r="AC51" s="46">
        <v>1379.1217066666668</v>
      </c>
      <c r="AD51" s="46">
        <v>5126.7350399999996</v>
      </c>
      <c r="AE51" s="46">
        <v>499.59360000000015</v>
      </c>
      <c r="AF51" s="46">
        <v>2382</v>
      </c>
      <c r="AG51" s="46">
        <v>0</v>
      </c>
      <c r="AH51" s="46">
        <v>169.92000000000002</v>
      </c>
      <c r="AI51" s="46">
        <v>0</v>
      </c>
      <c r="AJ51" s="46">
        <v>0</v>
      </c>
      <c r="AK51" s="46">
        <v>28.32</v>
      </c>
      <c r="AL51" s="46">
        <v>412.26</v>
      </c>
      <c r="AM51" s="46">
        <v>3492.0936000000002</v>
      </c>
      <c r="AN51" s="46">
        <v>15711.45456</v>
      </c>
      <c r="AO51" s="46">
        <v>96.720397685185191</v>
      </c>
      <c r="AP51" s="46">
        <v>7.7376318148148151</v>
      </c>
      <c r="AQ51" s="46">
        <v>3.8688159074074076</v>
      </c>
      <c r="AR51" s="46">
        <v>67.457040000000006</v>
      </c>
      <c r="AS51" s="46">
        <v>24.824190720000008</v>
      </c>
      <c r="AT51" s="46">
        <v>828.7579199999999</v>
      </c>
      <c r="AU51" s="46">
        <v>32.122399999999999</v>
      </c>
      <c r="AV51" s="46">
        <v>1061.4883961274072</v>
      </c>
      <c r="AW51" s="46">
        <v>267.68666666666661</v>
      </c>
      <c r="AX51" s="46">
        <v>158.47050666666667</v>
      </c>
      <c r="AY51" s="46">
        <v>4.0152999999999999</v>
      </c>
      <c r="AZ51" s="46">
        <v>64.244799999999998</v>
      </c>
      <c r="BA51" s="46">
        <v>24.984088888888888</v>
      </c>
      <c r="BB51" s="46">
        <v>191.1397012977778</v>
      </c>
      <c r="BC51" s="46">
        <v>710.54106351999997</v>
      </c>
      <c r="BD51" s="46"/>
      <c r="BE51" s="46">
        <v>0</v>
      </c>
      <c r="BF51" s="46">
        <v>710.54106351999997</v>
      </c>
      <c r="BG51" s="46">
        <v>269.2525</v>
      </c>
      <c r="BH51" s="46"/>
      <c r="BI51" s="46">
        <v>0</v>
      </c>
      <c r="BJ51" s="46"/>
      <c r="BK51" s="46"/>
      <c r="BL51" s="46">
        <v>269.2525</v>
      </c>
      <c r="BM51" s="46">
        <v>37026.176519647415</v>
      </c>
      <c r="BN51" s="46">
        <f t="shared" si="0"/>
        <v>1473.0035565135208</v>
      </c>
      <c r="BO51" s="46">
        <f t="shared" si="1"/>
        <v>1040.9225132695544</v>
      </c>
      <c r="BP51" s="47">
        <f t="shared" si="3"/>
        <v>8.8629737609329435</v>
      </c>
      <c r="BQ51" s="47">
        <f t="shared" si="2"/>
        <v>1.9241982507288626</v>
      </c>
      <c r="BR51" s="48">
        <v>5</v>
      </c>
      <c r="BS51" s="47">
        <f t="shared" si="4"/>
        <v>5.8309037900874632</v>
      </c>
      <c r="BT51" s="47">
        <f t="shared" si="5"/>
        <v>14.25</v>
      </c>
      <c r="BU51" s="47">
        <f t="shared" si="6"/>
        <v>16.618075801749271</v>
      </c>
      <c r="BV51" s="46">
        <f t="shared" si="7"/>
        <v>6153.0380805244968</v>
      </c>
      <c r="BW51" s="46">
        <f t="shared" si="8"/>
        <v>8666.9641503075727</v>
      </c>
      <c r="BX51" s="46">
        <f t="shared" si="9"/>
        <v>45693.140669954984</v>
      </c>
      <c r="BY51" s="46">
        <f t="shared" si="10"/>
        <v>548317.68803945975</v>
      </c>
      <c r="BZ51" s="49">
        <f>VLOOKUP($C51,[2]PARAMETROS!$A:$I,7,0)</f>
        <v>43101</v>
      </c>
      <c r="CA51" s="50">
        <f>VLOOKUP($C51,[2]PARAMETROS!$A:$I,8,0)</f>
        <v>0</v>
      </c>
      <c r="CB51" s="50">
        <f>VLOOKUP($C51,[2]PARAMETROS!$A:$I,9,0)</f>
        <v>0</v>
      </c>
    </row>
    <row r="52" spans="1:80">
      <c r="A52" s="42" t="s">
        <v>91</v>
      </c>
      <c r="B52" s="42" t="s">
        <v>155</v>
      </c>
      <c r="C52" s="42" t="s">
        <v>156</v>
      </c>
      <c r="D52" s="43" t="s">
        <v>157</v>
      </c>
      <c r="E52" s="44" t="s">
        <v>62</v>
      </c>
      <c r="F52" s="44" t="s">
        <v>63</v>
      </c>
      <c r="G52" s="44">
        <v>5</v>
      </c>
      <c r="H52" s="45">
        <v>1696.02</v>
      </c>
      <c r="I52" s="46">
        <v>8480.1</v>
      </c>
      <c r="J52" s="46"/>
      <c r="K52" s="46"/>
      <c r="L52" s="46"/>
      <c r="M52" s="46"/>
      <c r="N52" s="46"/>
      <c r="O52" s="46"/>
      <c r="P52" s="46"/>
      <c r="Q52" s="46">
        <v>8480.1</v>
      </c>
      <c r="R52" s="46">
        <v>1696.0200000000002</v>
      </c>
      <c r="S52" s="46">
        <v>127.2015</v>
      </c>
      <c r="T52" s="46">
        <v>84.801000000000002</v>
      </c>
      <c r="U52" s="46">
        <v>16.9602</v>
      </c>
      <c r="V52" s="46">
        <v>212.00250000000003</v>
      </c>
      <c r="W52" s="46">
        <v>678.40800000000002</v>
      </c>
      <c r="X52" s="46">
        <v>254.40299999999999</v>
      </c>
      <c r="Y52" s="46">
        <v>50.880600000000001</v>
      </c>
      <c r="Z52" s="46">
        <v>3120.6767999999997</v>
      </c>
      <c r="AA52" s="46">
        <v>706.67499999999995</v>
      </c>
      <c r="AB52" s="46">
        <v>942.23333333333335</v>
      </c>
      <c r="AC52" s="46">
        <v>606.79826666666679</v>
      </c>
      <c r="AD52" s="46">
        <v>2255.7066</v>
      </c>
      <c r="AE52" s="46">
        <v>871.19399999999996</v>
      </c>
      <c r="AF52" s="46">
        <v>1841.0000000000002</v>
      </c>
      <c r="AG52" s="46">
        <v>0</v>
      </c>
      <c r="AH52" s="46">
        <v>0</v>
      </c>
      <c r="AI52" s="46">
        <v>0</v>
      </c>
      <c r="AJ52" s="46">
        <v>0</v>
      </c>
      <c r="AK52" s="46">
        <v>23.599999999999998</v>
      </c>
      <c r="AL52" s="46">
        <v>343.54999999999995</v>
      </c>
      <c r="AM52" s="46">
        <v>3079.3440000000001</v>
      </c>
      <c r="AN52" s="46">
        <v>8455.7273999999998</v>
      </c>
      <c r="AO52" s="46">
        <v>42.555903067129634</v>
      </c>
      <c r="AP52" s="46">
        <v>3.4044722453703709</v>
      </c>
      <c r="AQ52" s="46">
        <v>1.7022361226851854</v>
      </c>
      <c r="AR52" s="46">
        <v>29.680350000000004</v>
      </c>
      <c r="AS52" s="46">
        <v>10.922368800000005</v>
      </c>
      <c r="AT52" s="46">
        <v>364.64429999999999</v>
      </c>
      <c r="AU52" s="46">
        <v>14.133500000000002</v>
      </c>
      <c r="AV52" s="46">
        <v>467.04313023518523</v>
      </c>
      <c r="AW52" s="46">
        <v>117.77916666666667</v>
      </c>
      <c r="AX52" s="46">
        <v>69.72526666666667</v>
      </c>
      <c r="AY52" s="46">
        <v>1.7666875</v>
      </c>
      <c r="AZ52" s="46">
        <v>28.267000000000003</v>
      </c>
      <c r="BA52" s="46">
        <v>10.992722222222222</v>
      </c>
      <c r="BB52" s="46">
        <v>84.099350244444466</v>
      </c>
      <c r="BC52" s="46">
        <v>312.63019330000003</v>
      </c>
      <c r="BD52" s="46"/>
      <c r="BE52" s="46">
        <v>0</v>
      </c>
      <c r="BF52" s="46">
        <v>312.63019330000003</v>
      </c>
      <c r="BG52" s="46">
        <v>245.14565972222218</v>
      </c>
      <c r="BH52" s="46"/>
      <c r="BI52" s="46">
        <v>0</v>
      </c>
      <c r="BJ52" s="46"/>
      <c r="BK52" s="46"/>
      <c r="BL52" s="46">
        <v>245.14565972222218</v>
      </c>
      <c r="BM52" s="46">
        <v>17960.646383257408</v>
      </c>
      <c r="BN52" s="46">
        <f t="shared" si="0"/>
        <v>1227.5029637612674</v>
      </c>
      <c r="BO52" s="46">
        <f t="shared" si="1"/>
        <v>867.43542772462877</v>
      </c>
      <c r="BP52" s="47">
        <f t="shared" si="3"/>
        <v>8.8629737609329435</v>
      </c>
      <c r="BQ52" s="47">
        <f t="shared" si="2"/>
        <v>1.9241982507288626</v>
      </c>
      <c r="BR52" s="48">
        <v>5</v>
      </c>
      <c r="BS52" s="47">
        <f t="shared" si="4"/>
        <v>5.8309037900874632</v>
      </c>
      <c r="BT52" s="47">
        <f t="shared" si="5"/>
        <v>14.25</v>
      </c>
      <c r="BU52" s="47">
        <f t="shared" si="6"/>
        <v>16.618075801749271</v>
      </c>
      <c r="BV52" s="46">
        <f t="shared" si="7"/>
        <v>2984.7138304538548</v>
      </c>
      <c r="BW52" s="46">
        <f t="shared" si="8"/>
        <v>5079.6522219397511</v>
      </c>
      <c r="BX52" s="46">
        <f t="shared" si="9"/>
        <v>23040.29860519716</v>
      </c>
      <c r="BY52" s="46">
        <f t="shared" si="10"/>
        <v>276483.58326236589</v>
      </c>
      <c r="BZ52" s="49">
        <f>VLOOKUP($C52,[2]PARAMETROS!$A:$I,7,0)</f>
        <v>43101</v>
      </c>
      <c r="CA52" s="50">
        <f>VLOOKUP($C52,[2]PARAMETROS!$A:$I,8,0)</f>
        <v>0</v>
      </c>
      <c r="CB52" s="50">
        <f>VLOOKUP($C52,[2]PARAMETROS!$A:$I,9,0)</f>
        <v>0</v>
      </c>
    </row>
    <row r="53" spans="1:80">
      <c r="A53" s="42" t="s">
        <v>158</v>
      </c>
      <c r="B53" s="42" t="s">
        <v>78</v>
      </c>
      <c r="C53" s="42" t="s">
        <v>159</v>
      </c>
      <c r="D53" s="43" t="s">
        <v>160</v>
      </c>
      <c r="E53" s="44" t="s">
        <v>62</v>
      </c>
      <c r="F53" s="44" t="s">
        <v>63</v>
      </c>
      <c r="G53" s="44">
        <v>2</v>
      </c>
      <c r="H53" s="45">
        <v>3035.23</v>
      </c>
      <c r="I53" s="46">
        <v>6070.46</v>
      </c>
      <c r="J53" s="46"/>
      <c r="K53" s="46"/>
      <c r="L53" s="46"/>
      <c r="M53" s="46"/>
      <c r="N53" s="46"/>
      <c r="O53" s="46"/>
      <c r="P53" s="46"/>
      <c r="Q53" s="46">
        <v>6070.46</v>
      </c>
      <c r="R53" s="46">
        <v>1214.0920000000001</v>
      </c>
      <c r="S53" s="46">
        <v>91.056899999999999</v>
      </c>
      <c r="T53" s="46">
        <v>60.704599999999999</v>
      </c>
      <c r="U53" s="46">
        <v>12.140919999999999</v>
      </c>
      <c r="V53" s="46">
        <v>151.76150000000001</v>
      </c>
      <c r="W53" s="46">
        <v>485.63679999999999</v>
      </c>
      <c r="X53" s="46">
        <v>182.1138</v>
      </c>
      <c r="Y53" s="46">
        <v>36.422760000000004</v>
      </c>
      <c r="Z53" s="46">
        <v>2233.9292800000003</v>
      </c>
      <c r="AA53" s="46">
        <v>505.87166666666667</v>
      </c>
      <c r="AB53" s="46">
        <v>674.49555555555548</v>
      </c>
      <c r="AC53" s="46">
        <v>434.37513777777787</v>
      </c>
      <c r="AD53" s="46">
        <v>1614.74236</v>
      </c>
      <c r="AE53" s="46">
        <v>0</v>
      </c>
      <c r="AF53" s="46">
        <v>794</v>
      </c>
      <c r="AG53" s="46">
        <v>0</v>
      </c>
      <c r="AH53" s="46">
        <v>30</v>
      </c>
      <c r="AI53" s="46">
        <v>0</v>
      </c>
      <c r="AJ53" s="46">
        <v>0</v>
      </c>
      <c r="AK53" s="46">
        <v>9.44</v>
      </c>
      <c r="AL53" s="46">
        <v>587.76</v>
      </c>
      <c r="AM53" s="46">
        <v>1421.2</v>
      </c>
      <c r="AN53" s="46">
        <v>5269.8716400000003</v>
      </c>
      <c r="AO53" s="46">
        <v>30.463544926697534</v>
      </c>
      <c r="AP53" s="46">
        <v>2.4370835941358027</v>
      </c>
      <c r="AQ53" s="46">
        <v>1.2185417970679013</v>
      </c>
      <c r="AR53" s="46">
        <v>21.246610000000004</v>
      </c>
      <c r="AS53" s="46">
        <v>7.8187524800000032</v>
      </c>
      <c r="AT53" s="46">
        <v>261.02977999999996</v>
      </c>
      <c r="AU53" s="46">
        <v>10.117433333333334</v>
      </c>
      <c r="AV53" s="46">
        <v>334.33174613123452</v>
      </c>
      <c r="AW53" s="46">
        <v>84.311944444444435</v>
      </c>
      <c r="AX53" s="46">
        <v>49.912671111111116</v>
      </c>
      <c r="AY53" s="46">
        <v>1.2646791666666666</v>
      </c>
      <c r="AZ53" s="46">
        <v>20.234866666666669</v>
      </c>
      <c r="BA53" s="46">
        <v>7.8691148148148145</v>
      </c>
      <c r="BB53" s="46">
        <v>60.202325642962975</v>
      </c>
      <c r="BC53" s="46">
        <v>223.79560184666667</v>
      </c>
      <c r="BD53" s="46"/>
      <c r="BE53" s="46">
        <v>0</v>
      </c>
      <c r="BF53" s="46">
        <v>223.79560184666667</v>
      </c>
      <c r="BG53" s="46">
        <v>188.76097222222222</v>
      </c>
      <c r="BH53" s="46"/>
      <c r="BI53" s="46">
        <v>0</v>
      </c>
      <c r="BJ53" s="46"/>
      <c r="BK53" s="46"/>
      <c r="BL53" s="46">
        <v>188.76097222222222</v>
      </c>
      <c r="BM53" s="46">
        <v>12087.219960200124</v>
      </c>
      <c r="BN53" s="46">
        <f t="shared" si="0"/>
        <v>491.00118550450696</v>
      </c>
      <c r="BO53" s="46">
        <f t="shared" si="1"/>
        <v>346.9741710898515</v>
      </c>
      <c r="BP53" s="47">
        <f t="shared" si="3"/>
        <v>8.7106017191977063</v>
      </c>
      <c r="BQ53" s="47">
        <f t="shared" si="2"/>
        <v>1.8911174785100282</v>
      </c>
      <c r="BR53" s="48">
        <v>3.5000000000000004</v>
      </c>
      <c r="BS53" s="47">
        <f t="shared" si="4"/>
        <v>4.0114613180515759</v>
      </c>
      <c r="BT53" s="47">
        <f t="shared" si="5"/>
        <v>12.75</v>
      </c>
      <c r="BU53" s="47">
        <f t="shared" si="6"/>
        <v>14.613180515759311</v>
      </c>
      <c r="BV53" s="46">
        <f t="shared" si="7"/>
        <v>1766.3272721209348</v>
      </c>
      <c r="BW53" s="46">
        <f t="shared" si="8"/>
        <v>2604.3026287152934</v>
      </c>
      <c r="BX53" s="46">
        <f t="shared" si="9"/>
        <v>14691.522588915417</v>
      </c>
      <c r="BY53" s="46">
        <f t="shared" si="10"/>
        <v>176298.27106698501</v>
      </c>
      <c r="BZ53" s="49">
        <f>VLOOKUP($C53,[2]PARAMETROS!$A:$I,7,0)</f>
        <v>43101</v>
      </c>
      <c r="CA53" s="50">
        <f>VLOOKUP($C53,[2]PARAMETROS!$A:$I,8,0)</f>
        <v>0</v>
      </c>
      <c r="CB53" s="50">
        <f>VLOOKUP($C53,[2]PARAMETROS!$A:$I,9,0)</f>
        <v>0</v>
      </c>
    </row>
    <row r="54" spans="1:80">
      <c r="A54" s="42" t="s">
        <v>158</v>
      </c>
      <c r="B54" s="42" t="s">
        <v>17</v>
      </c>
      <c r="C54" s="42" t="s">
        <v>161</v>
      </c>
      <c r="D54" s="43" t="s">
        <v>162</v>
      </c>
      <c r="E54" s="44" t="s">
        <v>62</v>
      </c>
      <c r="F54" s="44" t="s">
        <v>63</v>
      </c>
      <c r="G54" s="44">
        <v>1</v>
      </c>
      <c r="H54" s="45">
        <v>1511.38</v>
      </c>
      <c r="I54" s="46">
        <v>1511.38</v>
      </c>
      <c r="J54" s="46"/>
      <c r="K54" s="46"/>
      <c r="L54" s="46"/>
      <c r="M54" s="46"/>
      <c r="N54" s="46"/>
      <c r="O54" s="46"/>
      <c r="P54" s="46"/>
      <c r="Q54" s="46">
        <v>1511.38</v>
      </c>
      <c r="R54" s="46">
        <v>302.27600000000001</v>
      </c>
      <c r="S54" s="46">
        <v>22.6707</v>
      </c>
      <c r="T54" s="46">
        <v>15.113800000000001</v>
      </c>
      <c r="U54" s="46">
        <v>3.0227600000000003</v>
      </c>
      <c r="V54" s="46">
        <v>37.784500000000001</v>
      </c>
      <c r="W54" s="46">
        <v>120.91040000000001</v>
      </c>
      <c r="X54" s="46">
        <v>45.3414</v>
      </c>
      <c r="Y54" s="46">
        <v>9.0682800000000015</v>
      </c>
      <c r="Z54" s="46">
        <v>556.18784000000005</v>
      </c>
      <c r="AA54" s="46">
        <v>125.94833333333334</v>
      </c>
      <c r="AB54" s="46">
        <v>167.93111111111111</v>
      </c>
      <c r="AC54" s="46">
        <v>108.14763555555558</v>
      </c>
      <c r="AD54" s="46">
        <v>402.02708000000007</v>
      </c>
      <c r="AE54" s="46">
        <v>71.3172</v>
      </c>
      <c r="AF54" s="46">
        <v>397</v>
      </c>
      <c r="AG54" s="46">
        <v>0</v>
      </c>
      <c r="AH54" s="46">
        <v>48.58</v>
      </c>
      <c r="AI54" s="46">
        <v>9.5500000000000007</v>
      </c>
      <c r="AJ54" s="46">
        <v>0</v>
      </c>
      <c r="AK54" s="46">
        <v>4.72</v>
      </c>
      <c r="AL54" s="46">
        <v>0</v>
      </c>
      <c r="AM54" s="46">
        <v>531.16719999999998</v>
      </c>
      <c r="AN54" s="46">
        <v>1489.3821200000002</v>
      </c>
      <c r="AO54" s="46">
        <v>7.584596971450619</v>
      </c>
      <c r="AP54" s="46">
        <v>0.60676775771604952</v>
      </c>
      <c r="AQ54" s="46">
        <v>0.30338387885802476</v>
      </c>
      <c r="AR54" s="46">
        <v>5.2898300000000011</v>
      </c>
      <c r="AS54" s="46">
        <v>1.946657440000001</v>
      </c>
      <c r="AT54" s="46">
        <v>64.989339999999999</v>
      </c>
      <c r="AU54" s="46">
        <v>2.518966666666667</v>
      </c>
      <c r="AV54" s="46">
        <v>83.239542714691368</v>
      </c>
      <c r="AW54" s="46">
        <v>20.991388888888888</v>
      </c>
      <c r="AX54" s="46">
        <v>12.426902222222225</v>
      </c>
      <c r="AY54" s="46">
        <v>0.31487083333333332</v>
      </c>
      <c r="AZ54" s="46">
        <v>5.037933333333334</v>
      </c>
      <c r="BA54" s="46">
        <v>1.9591962962962963</v>
      </c>
      <c r="BB54" s="46">
        <v>14.988747299259263</v>
      </c>
      <c r="BC54" s="46">
        <v>55.719038873333346</v>
      </c>
      <c r="BD54" s="46"/>
      <c r="BE54" s="46">
        <v>0</v>
      </c>
      <c r="BF54" s="46">
        <v>55.719038873333346</v>
      </c>
      <c r="BG54" s="46">
        <v>66.11548611111111</v>
      </c>
      <c r="BH54" s="46"/>
      <c r="BI54" s="46">
        <v>0</v>
      </c>
      <c r="BJ54" s="46"/>
      <c r="BK54" s="46"/>
      <c r="BL54" s="46">
        <v>66.11548611111111</v>
      </c>
      <c r="BM54" s="46">
        <v>3205.8361876991362</v>
      </c>
      <c r="BN54" s="46">
        <f t="shared" si="0"/>
        <v>245.50059275225348</v>
      </c>
      <c r="BO54" s="46">
        <f t="shared" si="1"/>
        <v>173.48708554492575</v>
      </c>
      <c r="BP54" s="47">
        <f t="shared" si="3"/>
        <v>8.7106017191977063</v>
      </c>
      <c r="BQ54" s="47">
        <f t="shared" si="2"/>
        <v>1.8911174785100282</v>
      </c>
      <c r="BR54" s="48">
        <v>3.5000000000000004</v>
      </c>
      <c r="BS54" s="47">
        <f t="shared" si="4"/>
        <v>4.0114613180515759</v>
      </c>
      <c r="BT54" s="47">
        <f t="shared" si="5"/>
        <v>12.75</v>
      </c>
      <c r="BU54" s="47">
        <f t="shared" si="6"/>
        <v>14.613180515759311</v>
      </c>
      <c r="BV54" s="46">
        <f t="shared" si="7"/>
        <v>468.47462914801122</v>
      </c>
      <c r="BW54" s="46">
        <f t="shared" si="8"/>
        <v>887.46230744519039</v>
      </c>
      <c r="BX54" s="46">
        <f t="shared" si="9"/>
        <v>4093.2984951443268</v>
      </c>
      <c r="BY54" s="46">
        <f t="shared" si="10"/>
        <v>49119.581941731922</v>
      </c>
      <c r="BZ54" s="49">
        <f>VLOOKUP($C54,[2]PARAMETROS!$A:$I,7,0)</f>
        <v>43101</v>
      </c>
      <c r="CA54" s="50">
        <f>VLOOKUP($C54,[2]PARAMETROS!$A:$I,8,0)</f>
        <v>0</v>
      </c>
      <c r="CB54" s="50">
        <f>VLOOKUP($C54,[2]PARAMETROS!$A:$I,9,0)</f>
        <v>0</v>
      </c>
    </row>
    <row r="55" spans="1:80">
      <c r="A55" s="42" t="s">
        <v>158</v>
      </c>
      <c r="B55" s="42" t="s">
        <v>16</v>
      </c>
      <c r="C55" s="42" t="s">
        <v>161</v>
      </c>
      <c r="D55" s="43" t="s">
        <v>163</v>
      </c>
      <c r="E55" s="44" t="s">
        <v>62</v>
      </c>
      <c r="F55" s="44" t="s">
        <v>63</v>
      </c>
      <c r="G55" s="44">
        <v>1</v>
      </c>
      <c r="H55" s="45">
        <v>2216.69</v>
      </c>
      <c r="I55" s="46">
        <v>2216.69</v>
      </c>
      <c r="J55" s="46"/>
      <c r="K55" s="46"/>
      <c r="L55" s="46"/>
      <c r="M55" s="46"/>
      <c r="N55" s="46"/>
      <c r="O55" s="46"/>
      <c r="P55" s="46"/>
      <c r="Q55" s="46">
        <v>2216.69</v>
      </c>
      <c r="R55" s="46">
        <v>443.33800000000002</v>
      </c>
      <c r="S55" s="46">
        <v>33.250349999999997</v>
      </c>
      <c r="T55" s="46">
        <v>22.166900000000002</v>
      </c>
      <c r="U55" s="46">
        <v>4.4333800000000005</v>
      </c>
      <c r="V55" s="46">
        <v>55.417250000000003</v>
      </c>
      <c r="W55" s="46">
        <v>177.33520000000001</v>
      </c>
      <c r="X55" s="46">
        <v>66.500699999999995</v>
      </c>
      <c r="Y55" s="46">
        <v>13.300140000000001</v>
      </c>
      <c r="Z55" s="46">
        <v>815.74191999999994</v>
      </c>
      <c r="AA55" s="46">
        <v>184.72416666666666</v>
      </c>
      <c r="AB55" s="46">
        <v>246.29888888888888</v>
      </c>
      <c r="AC55" s="46">
        <v>158.61648444444447</v>
      </c>
      <c r="AD55" s="46">
        <v>589.63954000000001</v>
      </c>
      <c r="AE55" s="46">
        <v>28.99860000000001</v>
      </c>
      <c r="AF55" s="46">
        <v>397</v>
      </c>
      <c r="AG55" s="46">
        <v>0</v>
      </c>
      <c r="AH55" s="46">
        <v>48.58</v>
      </c>
      <c r="AI55" s="46">
        <v>9.5500000000000007</v>
      </c>
      <c r="AJ55" s="46">
        <v>0</v>
      </c>
      <c r="AK55" s="46">
        <v>4.72</v>
      </c>
      <c r="AL55" s="46">
        <v>0</v>
      </c>
      <c r="AM55" s="46">
        <v>488.84860000000003</v>
      </c>
      <c r="AN55" s="46">
        <v>1894.2300599999999</v>
      </c>
      <c r="AO55" s="46">
        <v>11.124072212577161</v>
      </c>
      <c r="AP55" s="46">
        <v>0.88992577700617292</v>
      </c>
      <c r="AQ55" s="46">
        <v>0.44496288850308646</v>
      </c>
      <c r="AR55" s="46">
        <v>7.7584150000000012</v>
      </c>
      <c r="AS55" s="46">
        <v>2.855096720000001</v>
      </c>
      <c r="AT55" s="46">
        <v>95.317669999999993</v>
      </c>
      <c r="AU55" s="46">
        <v>3.6944833333333338</v>
      </c>
      <c r="AV55" s="46">
        <v>122.08462593141975</v>
      </c>
      <c r="AW55" s="46">
        <v>30.78736111111111</v>
      </c>
      <c r="AX55" s="46">
        <v>18.22611777777778</v>
      </c>
      <c r="AY55" s="46">
        <v>0.46181041666666667</v>
      </c>
      <c r="AZ55" s="46">
        <v>7.3889666666666676</v>
      </c>
      <c r="BA55" s="46">
        <v>2.8734870370370369</v>
      </c>
      <c r="BB55" s="46">
        <v>21.983489427407413</v>
      </c>
      <c r="BC55" s="46">
        <v>81.721232436666668</v>
      </c>
      <c r="BD55" s="46"/>
      <c r="BE55" s="46">
        <v>0</v>
      </c>
      <c r="BF55" s="46">
        <v>81.721232436666668</v>
      </c>
      <c r="BG55" s="46">
        <v>66.11548611111111</v>
      </c>
      <c r="BH55" s="46"/>
      <c r="BI55" s="46">
        <v>0</v>
      </c>
      <c r="BJ55" s="46"/>
      <c r="BK55" s="46"/>
      <c r="BL55" s="46">
        <v>66.11548611111111</v>
      </c>
      <c r="BM55" s="46">
        <v>4380.8414044791971</v>
      </c>
      <c r="BN55" s="46">
        <f t="shared" si="0"/>
        <v>245.50059275225348</v>
      </c>
      <c r="BO55" s="46">
        <f t="shared" si="1"/>
        <v>173.48708554492575</v>
      </c>
      <c r="BP55" s="47">
        <f t="shared" si="3"/>
        <v>8.7106017191977063</v>
      </c>
      <c r="BQ55" s="47">
        <f t="shared" si="2"/>
        <v>1.8911174785100282</v>
      </c>
      <c r="BR55" s="48">
        <v>3.5000000000000004</v>
      </c>
      <c r="BS55" s="47">
        <f t="shared" si="4"/>
        <v>4.0114613180515759</v>
      </c>
      <c r="BT55" s="47">
        <f t="shared" si="5"/>
        <v>12.75</v>
      </c>
      <c r="BU55" s="47">
        <f t="shared" si="6"/>
        <v>14.613180515759311</v>
      </c>
      <c r="BV55" s="46">
        <f t="shared" si="7"/>
        <v>640.18026254567053</v>
      </c>
      <c r="BW55" s="46">
        <f t="shared" si="8"/>
        <v>1059.1679408428497</v>
      </c>
      <c r="BX55" s="46">
        <f t="shared" si="9"/>
        <v>5440.009345322047</v>
      </c>
      <c r="BY55" s="46">
        <f t="shared" si="10"/>
        <v>65280.112143864564</v>
      </c>
      <c r="BZ55" s="49">
        <f>VLOOKUP($C55,[2]PARAMETROS!$A:$I,7,0)</f>
        <v>43101</v>
      </c>
      <c r="CA55" s="50">
        <f>VLOOKUP($C55,[2]PARAMETROS!$A:$I,8,0)</f>
        <v>0</v>
      </c>
      <c r="CB55" s="50">
        <f>VLOOKUP($C55,[2]PARAMETROS!$A:$I,9,0)</f>
        <v>0</v>
      </c>
    </row>
    <row r="56" spans="1:80">
      <c r="A56" s="42" t="s">
        <v>164</v>
      </c>
      <c r="B56" s="42" t="s">
        <v>73</v>
      </c>
      <c r="C56" s="42" t="s">
        <v>165</v>
      </c>
      <c r="D56" s="43" t="s">
        <v>166</v>
      </c>
      <c r="E56" s="44" t="s">
        <v>62</v>
      </c>
      <c r="F56" s="44" t="s">
        <v>63</v>
      </c>
      <c r="G56" s="44">
        <v>1</v>
      </c>
      <c r="H56" s="45">
        <v>1041.5999999999999</v>
      </c>
      <c r="I56" s="46">
        <v>1041.5999999999999</v>
      </c>
      <c r="J56" s="46"/>
      <c r="K56" s="46"/>
      <c r="L56" s="46"/>
      <c r="M56" s="46"/>
      <c r="N56" s="46"/>
      <c r="O56" s="46"/>
      <c r="P56" s="46"/>
      <c r="Q56" s="46">
        <v>1041.5999999999999</v>
      </c>
      <c r="R56" s="46">
        <v>208.32</v>
      </c>
      <c r="S56" s="46">
        <v>15.623999999999999</v>
      </c>
      <c r="T56" s="46">
        <v>10.415999999999999</v>
      </c>
      <c r="U56" s="46">
        <v>2.0831999999999997</v>
      </c>
      <c r="V56" s="46">
        <v>26.04</v>
      </c>
      <c r="W56" s="46">
        <v>83.327999999999989</v>
      </c>
      <c r="X56" s="46">
        <v>31.247999999999998</v>
      </c>
      <c r="Y56" s="46">
        <v>6.2495999999999992</v>
      </c>
      <c r="Z56" s="46">
        <v>383.30879999999996</v>
      </c>
      <c r="AA56" s="46">
        <v>86.799999999999983</v>
      </c>
      <c r="AB56" s="46">
        <v>115.73333333333332</v>
      </c>
      <c r="AC56" s="46">
        <v>74.532266666666672</v>
      </c>
      <c r="AD56" s="46">
        <v>277.06559999999996</v>
      </c>
      <c r="AE56" s="46">
        <v>99.504000000000005</v>
      </c>
      <c r="AF56" s="46">
        <v>397</v>
      </c>
      <c r="AG56" s="46">
        <v>0</v>
      </c>
      <c r="AH56" s="46">
        <v>0</v>
      </c>
      <c r="AI56" s="46">
        <v>0</v>
      </c>
      <c r="AJ56" s="46">
        <v>0</v>
      </c>
      <c r="AK56" s="46">
        <v>4.72</v>
      </c>
      <c r="AL56" s="46">
        <v>0</v>
      </c>
      <c r="AM56" s="46">
        <v>501.22400000000005</v>
      </c>
      <c r="AN56" s="46">
        <v>1161.5984000000001</v>
      </c>
      <c r="AO56" s="46">
        <v>5.2270879629629627</v>
      </c>
      <c r="AP56" s="46">
        <v>0.418167037037037</v>
      </c>
      <c r="AQ56" s="46">
        <v>0.2090835185185185</v>
      </c>
      <c r="AR56" s="46">
        <v>3.6456000000000004</v>
      </c>
      <c r="AS56" s="46">
        <v>1.3415808000000005</v>
      </c>
      <c r="AT56" s="46">
        <v>44.788799999999995</v>
      </c>
      <c r="AU56" s="46">
        <v>1.736</v>
      </c>
      <c r="AV56" s="46">
        <v>57.366319318518514</v>
      </c>
      <c r="AW56" s="46">
        <v>14.466666666666665</v>
      </c>
      <c r="AX56" s="46">
        <v>8.5642666666666667</v>
      </c>
      <c r="AY56" s="46">
        <v>0.21699999999999997</v>
      </c>
      <c r="AZ56" s="46">
        <v>3.472</v>
      </c>
      <c r="BA56" s="46">
        <v>1.350222222222222</v>
      </c>
      <c r="BB56" s="46">
        <v>10.329817244444445</v>
      </c>
      <c r="BC56" s="46">
        <v>38.3999728</v>
      </c>
      <c r="BD56" s="46"/>
      <c r="BE56" s="46">
        <v>0</v>
      </c>
      <c r="BF56" s="46">
        <v>38.3999728</v>
      </c>
      <c r="BG56" s="46">
        <v>43.567500000000003</v>
      </c>
      <c r="BH56" s="46"/>
      <c r="BI56" s="46">
        <v>0</v>
      </c>
      <c r="BJ56" s="46"/>
      <c r="BK56" s="46"/>
      <c r="BL56" s="46">
        <v>43.567500000000003</v>
      </c>
      <c r="BM56" s="46">
        <v>2342.5321921185187</v>
      </c>
      <c r="BN56" s="46">
        <f t="shared" si="0"/>
        <v>245.50059275225348</v>
      </c>
      <c r="BO56" s="46">
        <f t="shared" si="1"/>
        <v>173.48708554492575</v>
      </c>
      <c r="BP56" s="47">
        <f t="shared" si="3"/>
        <v>8.6609686609686669</v>
      </c>
      <c r="BQ56" s="47">
        <f t="shared" si="2"/>
        <v>1.8803418803418819</v>
      </c>
      <c r="BR56" s="48">
        <v>3</v>
      </c>
      <c r="BS56" s="47">
        <f t="shared" si="4"/>
        <v>3.4188034188034218</v>
      </c>
      <c r="BT56" s="47">
        <f t="shared" si="5"/>
        <v>12.25</v>
      </c>
      <c r="BU56" s="47">
        <f t="shared" si="6"/>
        <v>13.960113960113972</v>
      </c>
      <c r="BV56" s="46">
        <f t="shared" si="7"/>
        <v>327.02016357210118</v>
      </c>
      <c r="BW56" s="46">
        <f t="shared" si="8"/>
        <v>746.00784186928036</v>
      </c>
      <c r="BX56" s="46">
        <f t="shared" si="9"/>
        <v>3088.5400339877988</v>
      </c>
      <c r="BY56" s="46">
        <f t="shared" si="10"/>
        <v>37062.480407853582</v>
      </c>
      <c r="BZ56" s="49">
        <f>VLOOKUP($C56,[2]PARAMETROS!$A:$I,7,0)</f>
        <v>43101</v>
      </c>
      <c r="CA56" s="50">
        <f>VLOOKUP($C56,[2]PARAMETROS!$A:$I,8,0)</f>
        <v>0</v>
      </c>
      <c r="CB56" s="50">
        <f>VLOOKUP($C56,[2]PARAMETROS!$A:$I,9,0)</f>
        <v>0</v>
      </c>
    </row>
    <row r="57" spans="1:80">
      <c r="A57" s="42" t="s">
        <v>167</v>
      </c>
      <c r="B57" s="42" t="s">
        <v>73</v>
      </c>
      <c r="C57" s="42" t="s">
        <v>67</v>
      </c>
      <c r="D57" s="43" t="s">
        <v>168</v>
      </c>
      <c r="E57" s="44" t="s">
        <v>62</v>
      </c>
      <c r="F57" s="44" t="s">
        <v>63</v>
      </c>
      <c r="G57" s="44">
        <v>1</v>
      </c>
      <c r="H57" s="45">
        <v>1041.5999999999999</v>
      </c>
      <c r="I57" s="46">
        <v>1041.5999999999999</v>
      </c>
      <c r="J57" s="46"/>
      <c r="K57" s="46"/>
      <c r="L57" s="46"/>
      <c r="M57" s="46"/>
      <c r="N57" s="46"/>
      <c r="O57" s="46"/>
      <c r="P57" s="46"/>
      <c r="Q57" s="46">
        <v>1041.5999999999999</v>
      </c>
      <c r="R57" s="46">
        <v>208.32</v>
      </c>
      <c r="S57" s="46">
        <v>15.623999999999999</v>
      </c>
      <c r="T57" s="46">
        <v>10.415999999999999</v>
      </c>
      <c r="U57" s="46">
        <v>2.0831999999999997</v>
      </c>
      <c r="V57" s="46">
        <v>26.04</v>
      </c>
      <c r="W57" s="46">
        <v>83.327999999999989</v>
      </c>
      <c r="X57" s="46">
        <v>31.247999999999998</v>
      </c>
      <c r="Y57" s="46">
        <v>6.2495999999999992</v>
      </c>
      <c r="Z57" s="46">
        <v>383.30879999999996</v>
      </c>
      <c r="AA57" s="46">
        <v>86.799999999999983</v>
      </c>
      <c r="AB57" s="46">
        <v>115.73333333333332</v>
      </c>
      <c r="AC57" s="46">
        <v>74.532266666666672</v>
      </c>
      <c r="AD57" s="46">
        <v>277.06559999999996</v>
      </c>
      <c r="AE57" s="46">
        <v>99.504000000000005</v>
      </c>
      <c r="AF57" s="46">
        <v>397</v>
      </c>
      <c r="AG57" s="46">
        <v>0</v>
      </c>
      <c r="AH57" s="46">
        <v>0</v>
      </c>
      <c r="AI57" s="46">
        <v>9.84</v>
      </c>
      <c r="AJ57" s="46">
        <v>0</v>
      </c>
      <c r="AK57" s="46">
        <v>4.72</v>
      </c>
      <c r="AL57" s="46">
        <v>0</v>
      </c>
      <c r="AM57" s="46">
        <v>511.06400000000002</v>
      </c>
      <c r="AN57" s="46">
        <v>1171.4384</v>
      </c>
      <c r="AO57" s="46">
        <v>5.2270879629629627</v>
      </c>
      <c r="AP57" s="46">
        <v>0.418167037037037</v>
      </c>
      <c r="AQ57" s="46">
        <v>0.2090835185185185</v>
      </c>
      <c r="AR57" s="46">
        <v>3.6456000000000004</v>
      </c>
      <c r="AS57" s="46">
        <v>1.3415808000000005</v>
      </c>
      <c r="AT57" s="46">
        <v>44.788799999999995</v>
      </c>
      <c r="AU57" s="46">
        <v>1.736</v>
      </c>
      <c r="AV57" s="46">
        <v>57.366319318518514</v>
      </c>
      <c r="AW57" s="46">
        <v>14.466666666666665</v>
      </c>
      <c r="AX57" s="46">
        <v>8.5642666666666667</v>
      </c>
      <c r="AY57" s="46">
        <v>0.21699999999999997</v>
      </c>
      <c r="AZ57" s="46">
        <v>3.472</v>
      </c>
      <c r="BA57" s="46">
        <v>1.350222222222222</v>
      </c>
      <c r="BB57" s="46">
        <v>10.329817244444445</v>
      </c>
      <c r="BC57" s="46">
        <v>38.3999728</v>
      </c>
      <c r="BD57" s="46"/>
      <c r="BE57" s="46">
        <v>0</v>
      </c>
      <c r="BF57" s="46">
        <v>38.3999728</v>
      </c>
      <c r="BG57" s="46">
        <v>43.567500000000003</v>
      </c>
      <c r="BH57" s="46"/>
      <c r="BI57" s="46">
        <v>0</v>
      </c>
      <c r="BJ57" s="46"/>
      <c r="BK57" s="46"/>
      <c r="BL57" s="46">
        <v>43.567500000000003</v>
      </c>
      <c r="BM57" s="46">
        <v>2352.3721921185183</v>
      </c>
      <c r="BN57" s="46">
        <f t="shared" si="0"/>
        <v>245.50059275225348</v>
      </c>
      <c r="BO57" s="46">
        <f t="shared" si="1"/>
        <v>173.48708554492575</v>
      </c>
      <c r="BP57" s="47">
        <f t="shared" si="3"/>
        <v>8.6609686609686669</v>
      </c>
      <c r="BQ57" s="47">
        <f t="shared" si="2"/>
        <v>1.8803418803418819</v>
      </c>
      <c r="BR57" s="48">
        <v>3</v>
      </c>
      <c r="BS57" s="47">
        <f t="shared" si="4"/>
        <v>3.4188034188034218</v>
      </c>
      <c r="BT57" s="47">
        <f t="shared" si="5"/>
        <v>12.25</v>
      </c>
      <c r="BU57" s="47">
        <f t="shared" si="6"/>
        <v>13.960113960113972</v>
      </c>
      <c r="BV57" s="46">
        <f t="shared" si="7"/>
        <v>328.39383878577632</v>
      </c>
      <c r="BW57" s="46">
        <f t="shared" si="8"/>
        <v>747.3815170829555</v>
      </c>
      <c r="BX57" s="46">
        <f t="shared" si="9"/>
        <v>3099.7537092014736</v>
      </c>
      <c r="BY57" s="46">
        <f t="shared" si="10"/>
        <v>37197.044510417683</v>
      </c>
      <c r="BZ57" s="49">
        <f>VLOOKUP($C57,[2]PARAMETROS!$A:$I,7,0)</f>
        <v>43101</v>
      </c>
      <c r="CA57" s="50">
        <f>VLOOKUP($C57,[2]PARAMETROS!$A:$I,8,0)</f>
        <v>0</v>
      </c>
      <c r="CB57" s="50">
        <f>VLOOKUP($C57,[2]PARAMETROS!$A:$I,9,0)</f>
        <v>0</v>
      </c>
    </row>
    <row r="58" spans="1:80">
      <c r="A58" s="42" t="s">
        <v>169</v>
      </c>
      <c r="B58" s="42" t="s">
        <v>73</v>
      </c>
      <c r="C58" s="42" t="s">
        <v>170</v>
      </c>
      <c r="D58" s="43" t="s">
        <v>171</v>
      </c>
      <c r="E58" s="44" t="s">
        <v>62</v>
      </c>
      <c r="F58" s="44" t="s">
        <v>63</v>
      </c>
      <c r="G58" s="44">
        <v>1</v>
      </c>
      <c r="H58" s="45">
        <v>1076.08</v>
      </c>
      <c r="I58" s="46">
        <v>1076.08</v>
      </c>
      <c r="J58" s="46"/>
      <c r="K58" s="46"/>
      <c r="L58" s="46"/>
      <c r="M58" s="46"/>
      <c r="N58" s="46"/>
      <c r="O58" s="46"/>
      <c r="P58" s="46"/>
      <c r="Q58" s="46">
        <v>1076.08</v>
      </c>
      <c r="R58" s="46">
        <v>215.21600000000001</v>
      </c>
      <c r="S58" s="46">
        <v>16.141199999999998</v>
      </c>
      <c r="T58" s="46">
        <v>10.7608</v>
      </c>
      <c r="U58" s="46">
        <v>2.1521599999999999</v>
      </c>
      <c r="V58" s="46">
        <v>26.902000000000001</v>
      </c>
      <c r="W58" s="46">
        <v>86.086399999999998</v>
      </c>
      <c r="X58" s="46">
        <v>32.282399999999996</v>
      </c>
      <c r="Y58" s="46">
        <v>6.45648</v>
      </c>
      <c r="Z58" s="46">
        <v>395.99743999999998</v>
      </c>
      <c r="AA58" s="46">
        <v>89.673333333333318</v>
      </c>
      <c r="AB58" s="46">
        <v>119.56444444444443</v>
      </c>
      <c r="AC58" s="46">
        <v>76.999502222222233</v>
      </c>
      <c r="AD58" s="46">
        <v>286.23728</v>
      </c>
      <c r="AE58" s="46">
        <v>97.435200000000009</v>
      </c>
      <c r="AF58" s="46">
        <v>397</v>
      </c>
      <c r="AG58" s="46">
        <v>0</v>
      </c>
      <c r="AH58" s="46">
        <v>0</v>
      </c>
      <c r="AI58" s="46">
        <v>9.84</v>
      </c>
      <c r="AJ58" s="46">
        <v>0</v>
      </c>
      <c r="AK58" s="46">
        <v>4.72</v>
      </c>
      <c r="AL58" s="46">
        <v>0</v>
      </c>
      <c r="AM58" s="46">
        <v>508.99520000000001</v>
      </c>
      <c r="AN58" s="46">
        <v>1191.22992</v>
      </c>
      <c r="AO58" s="46">
        <v>5.400119830246914</v>
      </c>
      <c r="AP58" s="46">
        <v>0.43200958641975307</v>
      </c>
      <c r="AQ58" s="46">
        <v>0.21600479320987653</v>
      </c>
      <c r="AR58" s="46">
        <v>3.7662800000000001</v>
      </c>
      <c r="AS58" s="46">
        <v>1.3859910400000004</v>
      </c>
      <c r="AT58" s="46">
        <v>46.271439999999991</v>
      </c>
      <c r="AU58" s="46">
        <v>1.7934666666666668</v>
      </c>
      <c r="AV58" s="46">
        <v>59.265311916543205</v>
      </c>
      <c r="AW58" s="46">
        <v>14.945555555555554</v>
      </c>
      <c r="AX58" s="46">
        <v>8.8477688888888881</v>
      </c>
      <c r="AY58" s="46">
        <v>0.22418333333333329</v>
      </c>
      <c r="AZ58" s="46">
        <v>3.5869333333333335</v>
      </c>
      <c r="BA58" s="46">
        <v>1.3949185185185184</v>
      </c>
      <c r="BB58" s="46">
        <v>10.671764343703705</v>
      </c>
      <c r="BC58" s="46">
        <v>39.671123973333337</v>
      </c>
      <c r="BD58" s="46"/>
      <c r="BE58" s="46">
        <v>0</v>
      </c>
      <c r="BF58" s="46">
        <v>39.671123973333337</v>
      </c>
      <c r="BG58" s="46">
        <v>43.567500000000003</v>
      </c>
      <c r="BH58" s="46"/>
      <c r="BI58" s="46">
        <v>0</v>
      </c>
      <c r="BJ58" s="46"/>
      <c r="BK58" s="46"/>
      <c r="BL58" s="46">
        <v>43.567500000000003</v>
      </c>
      <c r="BM58" s="46">
        <v>2409.8138558898763</v>
      </c>
      <c r="BN58" s="46">
        <f t="shared" si="0"/>
        <v>245.50059275225348</v>
      </c>
      <c r="BO58" s="46">
        <f t="shared" si="1"/>
        <v>173.48708554492575</v>
      </c>
      <c r="BP58" s="47">
        <f t="shared" si="3"/>
        <v>8.6609686609686669</v>
      </c>
      <c r="BQ58" s="47">
        <f t="shared" si="2"/>
        <v>1.8803418803418819</v>
      </c>
      <c r="BR58" s="48">
        <v>3</v>
      </c>
      <c r="BS58" s="47">
        <f t="shared" si="4"/>
        <v>3.4188034188034218</v>
      </c>
      <c r="BT58" s="47">
        <f t="shared" si="5"/>
        <v>12.25</v>
      </c>
      <c r="BU58" s="47">
        <f t="shared" si="6"/>
        <v>13.960113960113972</v>
      </c>
      <c r="BV58" s="46">
        <f t="shared" si="7"/>
        <v>336.41276050884341</v>
      </c>
      <c r="BW58" s="46">
        <f t="shared" si="8"/>
        <v>755.40043880602263</v>
      </c>
      <c r="BX58" s="46">
        <f t="shared" si="9"/>
        <v>3165.2142946958988</v>
      </c>
      <c r="BY58" s="46">
        <f t="shared" si="10"/>
        <v>37982.571536350784</v>
      </c>
      <c r="BZ58" s="49">
        <f>VLOOKUP($C58,[2]PARAMETROS!$A:$I,7,0)</f>
        <v>43101</v>
      </c>
      <c r="CA58" s="50">
        <f>VLOOKUP($C58,[2]PARAMETROS!$A:$I,8,0)</f>
        <v>0</v>
      </c>
      <c r="CB58" s="50">
        <f>VLOOKUP($C58,[2]PARAMETROS!$A:$I,9,0)</f>
        <v>0</v>
      </c>
    </row>
    <row r="59" spans="1:80">
      <c r="A59" s="42" t="s">
        <v>172</v>
      </c>
      <c r="B59" s="42" t="s">
        <v>73</v>
      </c>
      <c r="C59" s="42" t="s">
        <v>74</v>
      </c>
      <c r="D59" s="43" t="s">
        <v>173</v>
      </c>
      <c r="E59" s="44" t="s">
        <v>62</v>
      </c>
      <c r="F59" s="44" t="s">
        <v>63</v>
      </c>
      <c r="G59" s="44">
        <v>1</v>
      </c>
      <c r="H59" s="45">
        <v>1041.5999999999999</v>
      </c>
      <c r="I59" s="46">
        <v>1041.5999999999999</v>
      </c>
      <c r="J59" s="46"/>
      <c r="K59" s="46"/>
      <c r="L59" s="46"/>
      <c r="M59" s="46"/>
      <c r="N59" s="46"/>
      <c r="O59" s="46"/>
      <c r="P59" s="46"/>
      <c r="Q59" s="46">
        <v>1041.5999999999999</v>
      </c>
      <c r="R59" s="46">
        <v>208.32</v>
      </c>
      <c r="S59" s="46">
        <v>15.623999999999999</v>
      </c>
      <c r="T59" s="46">
        <v>10.415999999999999</v>
      </c>
      <c r="U59" s="46">
        <v>2.0831999999999997</v>
      </c>
      <c r="V59" s="46">
        <v>26.04</v>
      </c>
      <c r="W59" s="46">
        <v>83.327999999999989</v>
      </c>
      <c r="X59" s="46">
        <v>31.247999999999998</v>
      </c>
      <c r="Y59" s="46">
        <v>6.2495999999999992</v>
      </c>
      <c r="Z59" s="46">
        <v>383.30879999999996</v>
      </c>
      <c r="AA59" s="46">
        <v>86.799999999999983</v>
      </c>
      <c r="AB59" s="46">
        <v>115.73333333333332</v>
      </c>
      <c r="AC59" s="46">
        <v>74.532266666666672</v>
      </c>
      <c r="AD59" s="46">
        <v>277.06559999999996</v>
      </c>
      <c r="AE59" s="46">
        <v>99.504000000000005</v>
      </c>
      <c r="AF59" s="46">
        <v>0</v>
      </c>
      <c r="AG59" s="46">
        <v>264.83999999999997</v>
      </c>
      <c r="AH59" s="46">
        <v>27.01</v>
      </c>
      <c r="AI59" s="46">
        <v>0</v>
      </c>
      <c r="AJ59" s="46">
        <v>0</v>
      </c>
      <c r="AK59" s="46">
        <v>4.72</v>
      </c>
      <c r="AL59" s="46">
        <v>0</v>
      </c>
      <c r="AM59" s="46">
        <v>396.07400000000001</v>
      </c>
      <c r="AN59" s="46">
        <v>1056.4484</v>
      </c>
      <c r="AO59" s="46">
        <v>5.2270879629629627</v>
      </c>
      <c r="AP59" s="46">
        <v>0.418167037037037</v>
      </c>
      <c r="AQ59" s="46">
        <v>0.2090835185185185</v>
      </c>
      <c r="AR59" s="46">
        <v>3.6456000000000004</v>
      </c>
      <c r="AS59" s="46">
        <v>1.3415808000000005</v>
      </c>
      <c r="AT59" s="46">
        <v>44.788799999999995</v>
      </c>
      <c r="AU59" s="46">
        <v>1.736</v>
      </c>
      <c r="AV59" s="46">
        <v>57.366319318518514</v>
      </c>
      <c r="AW59" s="46">
        <v>14.466666666666665</v>
      </c>
      <c r="AX59" s="46">
        <v>8.5642666666666667</v>
      </c>
      <c r="AY59" s="46">
        <v>0.21699999999999997</v>
      </c>
      <c r="AZ59" s="46">
        <v>3.472</v>
      </c>
      <c r="BA59" s="46">
        <v>1.350222222222222</v>
      </c>
      <c r="BB59" s="46">
        <v>10.329817244444445</v>
      </c>
      <c r="BC59" s="46">
        <v>38.3999728</v>
      </c>
      <c r="BD59" s="46"/>
      <c r="BE59" s="46">
        <v>0</v>
      </c>
      <c r="BF59" s="46">
        <v>38.3999728</v>
      </c>
      <c r="BG59" s="46">
        <v>43.567500000000003</v>
      </c>
      <c r="BH59" s="46"/>
      <c r="BI59" s="46">
        <v>0</v>
      </c>
      <c r="BJ59" s="46"/>
      <c r="BK59" s="46"/>
      <c r="BL59" s="46">
        <v>43.567500000000003</v>
      </c>
      <c r="BM59" s="46">
        <v>2237.3821921185181</v>
      </c>
      <c r="BN59" s="46">
        <f t="shared" si="0"/>
        <v>245.50059275225348</v>
      </c>
      <c r="BO59" s="46">
        <f t="shared" si="1"/>
        <v>173.48708554492575</v>
      </c>
      <c r="BP59" s="47">
        <f t="shared" si="3"/>
        <v>8.8629737609329435</v>
      </c>
      <c r="BQ59" s="47">
        <f t="shared" si="2"/>
        <v>1.9241982507288626</v>
      </c>
      <c r="BR59" s="48">
        <v>5</v>
      </c>
      <c r="BS59" s="47">
        <f t="shared" si="4"/>
        <v>5.8309037900874632</v>
      </c>
      <c r="BT59" s="47">
        <f t="shared" si="5"/>
        <v>14.25</v>
      </c>
      <c r="BU59" s="47">
        <f t="shared" si="6"/>
        <v>16.618075801749271</v>
      </c>
      <c r="BV59" s="46">
        <f t="shared" si="7"/>
        <v>371.80986866109481</v>
      </c>
      <c r="BW59" s="46">
        <f t="shared" si="8"/>
        <v>790.7975469582741</v>
      </c>
      <c r="BX59" s="46">
        <f t="shared" si="9"/>
        <v>3028.1797390767924</v>
      </c>
      <c r="BY59" s="46">
        <f t="shared" si="10"/>
        <v>36338.156868921506</v>
      </c>
      <c r="BZ59" s="49">
        <f>VLOOKUP($C59,[2]PARAMETROS!$A:$I,7,0)</f>
        <v>43101</v>
      </c>
      <c r="CA59" s="50">
        <f>VLOOKUP($C59,[2]PARAMETROS!$A:$I,8,0)</f>
        <v>0</v>
      </c>
      <c r="CB59" s="50">
        <f>VLOOKUP($C59,[2]PARAMETROS!$A:$I,9,0)</f>
        <v>0</v>
      </c>
    </row>
    <row r="60" spans="1:80">
      <c r="A60" s="42" t="s">
        <v>174</v>
      </c>
      <c r="B60" s="42" t="s">
        <v>73</v>
      </c>
      <c r="C60" s="42" t="s">
        <v>175</v>
      </c>
      <c r="D60" s="43" t="s">
        <v>176</v>
      </c>
      <c r="E60" s="44" t="s">
        <v>62</v>
      </c>
      <c r="F60" s="44" t="s">
        <v>63</v>
      </c>
      <c r="G60" s="44">
        <v>1</v>
      </c>
      <c r="H60" s="45">
        <v>1041.5999999999999</v>
      </c>
      <c r="I60" s="46">
        <v>1041.5999999999999</v>
      </c>
      <c r="J60" s="46"/>
      <c r="K60" s="46"/>
      <c r="L60" s="46"/>
      <c r="M60" s="46"/>
      <c r="N60" s="46"/>
      <c r="O60" s="46"/>
      <c r="P60" s="46"/>
      <c r="Q60" s="46">
        <v>1041.5999999999999</v>
      </c>
      <c r="R60" s="46">
        <v>208.32</v>
      </c>
      <c r="S60" s="46">
        <v>15.623999999999999</v>
      </c>
      <c r="T60" s="46">
        <v>10.415999999999999</v>
      </c>
      <c r="U60" s="46">
        <v>2.0831999999999997</v>
      </c>
      <c r="V60" s="46">
        <v>26.04</v>
      </c>
      <c r="W60" s="46">
        <v>83.327999999999989</v>
      </c>
      <c r="X60" s="46">
        <v>31.247999999999998</v>
      </c>
      <c r="Y60" s="46">
        <v>6.2495999999999992</v>
      </c>
      <c r="Z60" s="46">
        <v>383.30879999999996</v>
      </c>
      <c r="AA60" s="46">
        <v>86.799999999999983</v>
      </c>
      <c r="AB60" s="46">
        <v>115.73333333333332</v>
      </c>
      <c r="AC60" s="46">
        <v>74.532266666666672</v>
      </c>
      <c r="AD60" s="46">
        <v>277.06559999999996</v>
      </c>
      <c r="AE60" s="46">
        <v>99.504000000000005</v>
      </c>
      <c r="AF60" s="46">
        <v>397</v>
      </c>
      <c r="AG60" s="46">
        <v>0</v>
      </c>
      <c r="AH60" s="46">
        <v>0</v>
      </c>
      <c r="AI60" s="46">
        <v>0</v>
      </c>
      <c r="AJ60" s="46">
        <v>0</v>
      </c>
      <c r="AK60" s="46">
        <v>4.72</v>
      </c>
      <c r="AL60" s="46">
        <v>0</v>
      </c>
      <c r="AM60" s="46">
        <v>501.22400000000005</v>
      </c>
      <c r="AN60" s="46">
        <v>1161.5984000000001</v>
      </c>
      <c r="AO60" s="46">
        <v>5.2270879629629627</v>
      </c>
      <c r="AP60" s="46">
        <v>0.418167037037037</v>
      </c>
      <c r="AQ60" s="46">
        <v>0.2090835185185185</v>
      </c>
      <c r="AR60" s="46">
        <v>3.6456000000000004</v>
      </c>
      <c r="AS60" s="46">
        <v>1.3415808000000005</v>
      </c>
      <c r="AT60" s="46">
        <v>44.788799999999995</v>
      </c>
      <c r="AU60" s="46">
        <v>1.736</v>
      </c>
      <c r="AV60" s="46">
        <v>57.366319318518514</v>
      </c>
      <c r="AW60" s="46">
        <v>14.466666666666665</v>
      </c>
      <c r="AX60" s="46">
        <v>8.5642666666666667</v>
      </c>
      <c r="AY60" s="46">
        <v>0.21699999999999997</v>
      </c>
      <c r="AZ60" s="46">
        <v>3.472</v>
      </c>
      <c r="BA60" s="46">
        <v>1.350222222222222</v>
      </c>
      <c r="BB60" s="46">
        <v>10.329817244444445</v>
      </c>
      <c r="BC60" s="46">
        <v>38.3999728</v>
      </c>
      <c r="BD60" s="46"/>
      <c r="BE60" s="46">
        <v>0</v>
      </c>
      <c r="BF60" s="46">
        <v>38.3999728</v>
      </c>
      <c r="BG60" s="46">
        <v>43.567500000000003</v>
      </c>
      <c r="BH60" s="46"/>
      <c r="BI60" s="46">
        <v>0</v>
      </c>
      <c r="BJ60" s="46"/>
      <c r="BK60" s="46"/>
      <c r="BL60" s="46">
        <v>43.567500000000003</v>
      </c>
      <c r="BM60" s="46">
        <v>2342.5321921185187</v>
      </c>
      <c r="BN60" s="46">
        <f t="shared" si="0"/>
        <v>245.50059275225348</v>
      </c>
      <c r="BO60" s="46">
        <f t="shared" si="1"/>
        <v>173.48708554492575</v>
      </c>
      <c r="BP60" s="47">
        <f t="shared" si="3"/>
        <v>8.8629737609329435</v>
      </c>
      <c r="BQ60" s="47">
        <f t="shared" si="2"/>
        <v>1.9241982507288626</v>
      </c>
      <c r="BR60" s="48">
        <v>5</v>
      </c>
      <c r="BS60" s="47">
        <f t="shared" si="4"/>
        <v>5.8309037900874632</v>
      </c>
      <c r="BT60" s="47">
        <f t="shared" si="5"/>
        <v>14.25</v>
      </c>
      <c r="BU60" s="47">
        <f t="shared" si="6"/>
        <v>16.618075801749271</v>
      </c>
      <c r="BV60" s="46">
        <f t="shared" si="7"/>
        <v>389.2837753666343</v>
      </c>
      <c r="BW60" s="46">
        <f t="shared" si="8"/>
        <v>808.27145366381353</v>
      </c>
      <c r="BX60" s="46">
        <f t="shared" si="9"/>
        <v>3150.8036457823323</v>
      </c>
      <c r="BY60" s="46">
        <f t="shared" si="10"/>
        <v>37809.643749387986</v>
      </c>
      <c r="BZ60" s="49">
        <f>VLOOKUP($C60,[2]PARAMETROS!$A:$I,7,0)</f>
        <v>43101</v>
      </c>
      <c r="CA60" s="50">
        <f>VLOOKUP($C60,[2]PARAMETROS!$A:$I,8,0)</f>
        <v>0</v>
      </c>
      <c r="CB60" s="50">
        <f>VLOOKUP($C60,[2]PARAMETROS!$A:$I,9,0)</f>
        <v>0</v>
      </c>
    </row>
    <row r="61" spans="1:80">
      <c r="A61" s="42" t="s">
        <v>177</v>
      </c>
      <c r="B61" s="42" t="s">
        <v>73</v>
      </c>
      <c r="C61" s="42" t="s">
        <v>178</v>
      </c>
      <c r="D61" s="43" t="s">
        <v>179</v>
      </c>
      <c r="E61" s="44" t="s">
        <v>62</v>
      </c>
      <c r="F61" s="44" t="s">
        <v>63</v>
      </c>
      <c r="G61" s="44">
        <v>2</v>
      </c>
      <c r="H61" s="45">
        <v>1041.5999999999999</v>
      </c>
      <c r="I61" s="46">
        <v>2083.1999999999998</v>
      </c>
      <c r="J61" s="46"/>
      <c r="K61" s="46"/>
      <c r="L61" s="46"/>
      <c r="M61" s="46"/>
      <c r="N61" s="46"/>
      <c r="O61" s="46"/>
      <c r="P61" s="46"/>
      <c r="Q61" s="46">
        <v>2083.1999999999998</v>
      </c>
      <c r="R61" s="46">
        <v>416.64</v>
      </c>
      <c r="S61" s="46">
        <v>31.247999999999998</v>
      </c>
      <c r="T61" s="46">
        <v>20.831999999999997</v>
      </c>
      <c r="U61" s="46">
        <v>4.1663999999999994</v>
      </c>
      <c r="V61" s="46">
        <v>52.08</v>
      </c>
      <c r="W61" s="46">
        <v>166.65599999999998</v>
      </c>
      <c r="X61" s="46">
        <v>62.495999999999995</v>
      </c>
      <c r="Y61" s="46">
        <v>12.499199999999998</v>
      </c>
      <c r="Z61" s="46">
        <v>766.61759999999992</v>
      </c>
      <c r="AA61" s="46">
        <v>173.59999999999997</v>
      </c>
      <c r="AB61" s="46">
        <v>231.46666666666664</v>
      </c>
      <c r="AC61" s="46">
        <v>149.06453333333334</v>
      </c>
      <c r="AD61" s="46">
        <v>554.13119999999992</v>
      </c>
      <c r="AE61" s="46">
        <v>199.00800000000001</v>
      </c>
      <c r="AF61" s="46">
        <v>794</v>
      </c>
      <c r="AG61" s="46">
        <v>0</v>
      </c>
      <c r="AH61" s="46">
        <v>65.239999999999995</v>
      </c>
      <c r="AI61" s="46">
        <v>0</v>
      </c>
      <c r="AJ61" s="46">
        <v>0</v>
      </c>
      <c r="AK61" s="46">
        <v>9.44</v>
      </c>
      <c r="AL61" s="46">
        <v>0</v>
      </c>
      <c r="AM61" s="46">
        <v>1067.6880000000001</v>
      </c>
      <c r="AN61" s="46">
        <v>2388.4367999999999</v>
      </c>
      <c r="AO61" s="46">
        <v>10.454175925925925</v>
      </c>
      <c r="AP61" s="46">
        <v>0.83633407407407401</v>
      </c>
      <c r="AQ61" s="46">
        <v>0.418167037037037</v>
      </c>
      <c r="AR61" s="46">
        <v>7.2912000000000008</v>
      </c>
      <c r="AS61" s="46">
        <v>2.6831616000000009</v>
      </c>
      <c r="AT61" s="46">
        <v>89.57759999999999</v>
      </c>
      <c r="AU61" s="46">
        <v>3.472</v>
      </c>
      <c r="AV61" s="46">
        <v>114.73263863703703</v>
      </c>
      <c r="AW61" s="46">
        <v>28.93333333333333</v>
      </c>
      <c r="AX61" s="46">
        <v>17.128533333333333</v>
      </c>
      <c r="AY61" s="46">
        <v>0.43399999999999994</v>
      </c>
      <c r="AZ61" s="46">
        <v>6.944</v>
      </c>
      <c r="BA61" s="46">
        <v>2.700444444444444</v>
      </c>
      <c r="BB61" s="46">
        <v>20.659634488888891</v>
      </c>
      <c r="BC61" s="46">
        <v>76.799945600000001</v>
      </c>
      <c r="BD61" s="46"/>
      <c r="BE61" s="46">
        <v>0</v>
      </c>
      <c r="BF61" s="46">
        <v>76.799945600000001</v>
      </c>
      <c r="BG61" s="46">
        <v>87.135000000000005</v>
      </c>
      <c r="BH61" s="46"/>
      <c r="BI61" s="46">
        <v>0</v>
      </c>
      <c r="BJ61" s="46"/>
      <c r="BK61" s="46"/>
      <c r="BL61" s="46">
        <v>87.135000000000005</v>
      </c>
      <c r="BM61" s="46">
        <v>4750.3043842370371</v>
      </c>
      <c r="BN61" s="46">
        <f t="shared" si="0"/>
        <v>491.00118550450696</v>
      </c>
      <c r="BO61" s="46">
        <f t="shared" si="1"/>
        <v>346.9741710898515</v>
      </c>
      <c r="BP61" s="47">
        <f t="shared" si="3"/>
        <v>8.6609686609686669</v>
      </c>
      <c r="BQ61" s="47">
        <f t="shared" si="2"/>
        <v>1.8803418803418819</v>
      </c>
      <c r="BR61" s="48">
        <v>3</v>
      </c>
      <c r="BS61" s="47">
        <f t="shared" si="4"/>
        <v>3.4188034188034218</v>
      </c>
      <c r="BT61" s="47">
        <f t="shared" si="5"/>
        <v>12.25</v>
      </c>
      <c r="BU61" s="47">
        <f t="shared" si="6"/>
        <v>13.960113960113972</v>
      </c>
      <c r="BV61" s="46">
        <f t="shared" si="7"/>
        <v>663.14790549178065</v>
      </c>
      <c r="BW61" s="46">
        <f t="shared" si="8"/>
        <v>1501.1232620861392</v>
      </c>
      <c r="BX61" s="46">
        <f t="shared" si="9"/>
        <v>6251.4276463231763</v>
      </c>
      <c r="BY61" s="46">
        <f t="shared" si="10"/>
        <v>75017.131755878116</v>
      </c>
      <c r="BZ61" s="49">
        <f>VLOOKUP($C61,[2]PARAMETROS!$A:$I,7,0)</f>
        <v>43101</v>
      </c>
      <c r="CA61" s="50">
        <f>VLOOKUP($C61,[2]PARAMETROS!$A:$I,8,0)</f>
        <v>0</v>
      </c>
      <c r="CB61" s="50">
        <f>VLOOKUP($C61,[2]PARAMETROS!$A:$I,9,0)</f>
        <v>0</v>
      </c>
    </row>
    <row r="62" spans="1:80">
      <c r="A62" s="42" t="s">
        <v>177</v>
      </c>
      <c r="B62" s="42" t="s">
        <v>78</v>
      </c>
      <c r="C62" s="42" t="s">
        <v>180</v>
      </c>
      <c r="D62" s="43" t="s">
        <v>181</v>
      </c>
      <c r="E62" s="44" t="s">
        <v>62</v>
      </c>
      <c r="F62" s="44" t="s">
        <v>63</v>
      </c>
      <c r="G62" s="44">
        <v>1</v>
      </c>
      <c r="H62" s="45">
        <v>2973.68</v>
      </c>
      <c r="I62" s="46">
        <v>2973.68</v>
      </c>
      <c r="J62" s="46"/>
      <c r="K62" s="46"/>
      <c r="L62" s="46"/>
      <c r="M62" s="46"/>
      <c r="N62" s="46"/>
      <c r="O62" s="46"/>
      <c r="P62" s="46"/>
      <c r="Q62" s="46">
        <v>2973.68</v>
      </c>
      <c r="R62" s="46">
        <v>594.73599999999999</v>
      </c>
      <c r="S62" s="46">
        <v>44.605199999999996</v>
      </c>
      <c r="T62" s="46">
        <v>29.736799999999999</v>
      </c>
      <c r="U62" s="46">
        <v>5.9473599999999998</v>
      </c>
      <c r="V62" s="46">
        <v>74.341999999999999</v>
      </c>
      <c r="W62" s="46">
        <v>237.89439999999999</v>
      </c>
      <c r="X62" s="46">
        <v>89.210399999999993</v>
      </c>
      <c r="Y62" s="46">
        <v>17.842079999999999</v>
      </c>
      <c r="Z62" s="46">
        <v>1094.3142399999999</v>
      </c>
      <c r="AA62" s="46">
        <v>247.80666666666664</v>
      </c>
      <c r="AB62" s="46">
        <v>330.40888888888884</v>
      </c>
      <c r="AC62" s="46">
        <v>212.78332444444447</v>
      </c>
      <c r="AD62" s="46">
        <v>790.99887999999999</v>
      </c>
      <c r="AE62" s="46">
        <v>0</v>
      </c>
      <c r="AF62" s="46">
        <v>324.39999999999998</v>
      </c>
      <c r="AG62" s="46">
        <v>0</v>
      </c>
      <c r="AH62" s="46">
        <v>0</v>
      </c>
      <c r="AI62" s="46">
        <v>0</v>
      </c>
      <c r="AJ62" s="46">
        <v>0</v>
      </c>
      <c r="AK62" s="46">
        <v>4.72</v>
      </c>
      <c r="AL62" s="46">
        <v>293.88</v>
      </c>
      <c r="AM62" s="46">
        <v>623</v>
      </c>
      <c r="AN62" s="46">
        <v>2508.3131199999998</v>
      </c>
      <c r="AO62" s="46">
        <v>14.922894521604938</v>
      </c>
      <c r="AP62" s="46">
        <v>1.193831561728395</v>
      </c>
      <c r="AQ62" s="46">
        <v>0.5969157808641975</v>
      </c>
      <c r="AR62" s="46">
        <v>10.40788</v>
      </c>
      <c r="AS62" s="46">
        <v>3.8300998400000013</v>
      </c>
      <c r="AT62" s="46">
        <v>127.86823999999999</v>
      </c>
      <c r="AU62" s="46">
        <v>4.9561333333333337</v>
      </c>
      <c r="AV62" s="46">
        <v>163.77599503753086</v>
      </c>
      <c r="AW62" s="46">
        <v>41.301111111111105</v>
      </c>
      <c r="AX62" s="46">
        <v>24.450257777777779</v>
      </c>
      <c r="AY62" s="46">
        <v>0.6195166666666666</v>
      </c>
      <c r="AZ62" s="46">
        <v>9.9122666666666674</v>
      </c>
      <c r="BA62" s="46">
        <v>3.8547703703703702</v>
      </c>
      <c r="BB62" s="46">
        <v>29.490755514074078</v>
      </c>
      <c r="BC62" s="46">
        <v>109.62867810666668</v>
      </c>
      <c r="BD62" s="46"/>
      <c r="BE62" s="46">
        <v>0</v>
      </c>
      <c r="BF62" s="46">
        <v>109.62867810666668</v>
      </c>
      <c r="BG62" s="46">
        <v>94.380486111111111</v>
      </c>
      <c r="BH62" s="46"/>
      <c r="BI62" s="46">
        <v>0</v>
      </c>
      <c r="BJ62" s="46"/>
      <c r="BK62" s="46"/>
      <c r="BL62" s="46">
        <v>94.380486111111111</v>
      </c>
      <c r="BM62" s="46">
        <v>5849.778279255308</v>
      </c>
      <c r="BN62" s="46">
        <f t="shared" si="0"/>
        <v>245.50059275225348</v>
      </c>
      <c r="BO62" s="46">
        <f t="shared" si="1"/>
        <v>173.48708554492575</v>
      </c>
      <c r="BP62" s="47">
        <f t="shared" si="3"/>
        <v>8.6609686609686669</v>
      </c>
      <c r="BQ62" s="47">
        <f t="shared" si="2"/>
        <v>1.8803418803418819</v>
      </c>
      <c r="BR62" s="48">
        <v>3</v>
      </c>
      <c r="BS62" s="47">
        <f t="shared" si="4"/>
        <v>3.4188034188034218</v>
      </c>
      <c r="BT62" s="47">
        <f t="shared" si="5"/>
        <v>12.25</v>
      </c>
      <c r="BU62" s="47">
        <f t="shared" si="6"/>
        <v>13.960113960113972</v>
      </c>
      <c r="BV62" s="46">
        <f t="shared" si="7"/>
        <v>816.63571419803509</v>
      </c>
      <c r="BW62" s="46">
        <f t="shared" si="8"/>
        <v>1235.6233924952144</v>
      </c>
      <c r="BX62" s="46">
        <f t="shared" si="9"/>
        <v>7085.4016717505219</v>
      </c>
      <c r="BY62" s="46">
        <f t="shared" si="10"/>
        <v>85024.820061006263</v>
      </c>
      <c r="BZ62" s="51">
        <f>VLOOKUP($C62,[2]PARAMETROS!$A:$I,7,0)</f>
        <v>42736</v>
      </c>
      <c r="CA62" s="50">
        <f>VLOOKUP($C62,[2]PARAMETROS!$A:$I,8,0)</f>
        <v>0</v>
      </c>
      <c r="CB62" s="50">
        <f>VLOOKUP($C62,[2]PARAMETROS!$A:$I,9,0)</f>
        <v>0</v>
      </c>
    </row>
    <row r="63" spans="1:80">
      <c r="A63" s="42" t="s">
        <v>182</v>
      </c>
      <c r="B63" s="42" t="s">
        <v>15</v>
      </c>
      <c r="C63" s="42" t="s">
        <v>183</v>
      </c>
      <c r="D63" s="43" t="s">
        <v>184</v>
      </c>
      <c r="E63" s="44" t="s">
        <v>62</v>
      </c>
      <c r="F63" s="44" t="s">
        <v>63</v>
      </c>
      <c r="G63" s="44">
        <v>2</v>
      </c>
      <c r="H63" s="45">
        <v>1281.1600000000001</v>
      </c>
      <c r="I63" s="46">
        <v>2562.3200000000002</v>
      </c>
      <c r="J63" s="46"/>
      <c r="K63" s="46"/>
      <c r="L63" s="46">
        <v>389.02728438095244</v>
      </c>
      <c r="M63" s="46"/>
      <c r="N63" s="46"/>
      <c r="O63" s="46"/>
      <c r="P63" s="46"/>
      <c r="Q63" s="46">
        <v>2951.3472843809527</v>
      </c>
      <c r="R63" s="46">
        <v>590.26945687619059</v>
      </c>
      <c r="S63" s="46">
        <v>44.270209265714286</v>
      </c>
      <c r="T63" s="46">
        <v>29.513472843809527</v>
      </c>
      <c r="U63" s="46">
        <v>5.9026945687619055</v>
      </c>
      <c r="V63" s="46">
        <v>73.783682109523824</v>
      </c>
      <c r="W63" s="46">
        <v>236.10778275047622</v>
      </c>
      <c r="X63" s="46">
        <v>88.540418531428571</v>
      </c>
      <c r="Y63" s="46">
        <v>17.708083706285716</v>
      </c>
      <c r="Z63" s="46">
        <v>1086.0958006521905</v>
      </c>
      <c r="AA63" s="46">
        <v>245.94560703174605</v>
      </c>
      <c r="AB63" s="46">
        <v>327.92747604232807</v>
      </c>
      <c r="AC63" s="46">
        <v>211.18529457125931</v>
      </c>
      <c r="AD63" s="46">
        <v>785.05837764533339</v>
      </c>
      <c r="AE63" s="46">
        <v>170.26079999999999</v>
      </c>
      <c r="AF63" s="46">
        <v>794</v>
      </c>
      <c r="AG63" s="46">
        <v>0</v>
      </c>
      <c r="AH63" s="46">
        <v>65.239999999999995</v>
      </c>
      <c r="AI63" s="46">
        <v>0</v>
      </c>
      <c r="AJ63" s="46">
        <v>0</v>
      </c>
      <c r="AK63" s="46">
        <v>9.44</v>
      </c>
      <c r="AL63" s="46">
        <v>0</v>
      </c>
      <c r="AM63" s="46">
        <v>1038.9408000000001</v>
      </c>
      <c r="AN63" s="46">
        <v>2910.094978297524</v>
      </c>
      <c r="AO63" s="46">
        <v>14.810821682710356</v>
      </c>
      <c r="AP63" s="46">
        <v>1.1848657346168285</v>
      </c>
      <c r="AQ63" s="46">
        <v>0.59243286730841427</v>
      </c>
      <c r="AR63" s="46">
        <v>10.329715495333335</v>
      </c>
      <c r="AS63" s="46">
        <v>3.8013353022826686</v>
      </c>
      <c r="AT63" s="46">
        <v>126.90793322838095</v>
      </c>
      <c r="AU63" s="46">
        <v>4.9189121406349212</v>
      </c>
      <c r="AV63" s="46">
        <v>162.54601645126746</v>
      </c>
      <c r="AW63" s="46">
        <v>40.990934505291008</v>
      </c>
      <c r="AX63" s="46">
        <v>24.266633227132278</v>
      </c>
      <c r="AY63" s="46">
        <v>0.61486401757936515</v>
      </c>
      <c r="AZ63" s="46">
        <v>9.8378242812698424</v>
      </c>
      <c r="BA63" s="46">
        <v>3.8258205538271608</v>
      </c>
      <c r="BB63" s="46">
        <v>29.269276183316681</v>
      </c>
      <c r="BC63" s="46">
        <v>108.80535276841633</v>
      </c>
      <c r="BD63" s="46">
        <v>326.75630648503403</v>
      </c>
      <c r="BE63" s="46">
        <v>326.75630648503403</v>
      </c>
      <c r="BF63" s="46">
        <v>435.56165925345033</v>
      </c>
      <c r="BG63" s="46">
        <v>132.23097222222222</v>
      </c>
      <c r="BH63" s="46"/>
      <c r="BI63" s="46">
        <v>0</v>
      </c>
      <c r="BJ63" s="46"/>
      <c r="BK63" s="46"/>
      <c r="BL63" s="46">
        <v>132.23097222222222</v>
      </c>
      <c r="BM63" s="46">
        <v>6591.7809106054174</v>
      </c>
      <c r="BN63" s="46">
        <f t="shared" si="0"/>
        <v>491.00118550450696</v>
      </c>
      <c r="BO63" s="46">
        <f t="shared" si="1"/>
        <v>346.9741710898515</v>
      </c>
      <c r="BP63" s="47">
        <f t="shared" si="3"/>
        <v>8.5633802816901436</v>
      </c>
      <c r="BQ63" s="47">
        <f t="shared" si="2"/>
        <v>1.8591549295774654</v>
      </c>
      <c r="BR63" s="48">
        <v>2</v>
      </c>
      <c r="BS63" s="47">
        <f t="shared" si="4"/>
        <v>2.2535211267605644</v>
      </c>
      <c r="BT63" s="47">
        <f t="shared" si="5"/>
        <v>11.25</v>
      </c>
      <c r="BU63" s="47">
        <f t="shared" si="6"/>
        <v>12.676056338028173</v>
      </c>
      <c r="BV63" s="46">
        <f t="shared" si="7"/>
        <v>835.57786190772924</v>
      </c>
      <c r="BW63" s="46">
        <f t="shared" si="8"/>
        <v>1673.5532185020877</v>
      </c>
      <c r="BX63" s="46">
        <f t="shared" si="9"/>
        <v>8265.3341291075049</v>
      </c>
      <c r="BY63" s="46">
        <f t="shared" si="10"/>
        <v>99184.009549290058</v>
      </c>
      <c r="BZ63" s="49">
        <f>VLOOKUP($C63,[2]PARAMETROS!$A:$I,7,0)</f>
        <v>43101</v>
      </c>
      <c r="CA63" s="50">
        <f>VLOOKUP($C63,[2]PARAMETROS!$A:$I,8,0)</f>
        <v>0</v>
      </c>
      <c r="CB63" s="50">
        <f>VLOOKUP($C63,[2]PARAMETROS!$A:$I,9,0)</f>
        <v>0</v>
      </c>
    </row>
    <row r="64" spans="1:80">
      <c r="A64" s="42" t="s">
        <v>182</v>
      </c>
      <c r="B64" s="42" t="s">
        <v>66</v>
      </c>
      <c r="C64" s="42" t="s">
        <v>183</v>
      </c>
      <c r="D64" s="43" t="s">
        <v>185</v>
      </c>
      <c r="E64" s="44" t="s">
        <v>62</v>
      </c>
      <c r="F64" s="44" t="s">
        <v>63</v>
      </c>
      <c r="G64" s="44">
        <v>1</v>
      </c>
      <c r="H64" s="45">
        <v>1281.1600000000001</v>
      </c>
      <c r="I64" s="46">
        <v>1281.1600000000001</v>
      </c>
      <c r="J64" s="46"/>
      <c r="K64" s="46"/>
      <c r="L64" s="46"/>
      <c r="M64" s="46"/>
      <c r="N64" s="46"/>
      <c r="O64" s="46"/>
      <c r="P64" s="46"/>
      <c r="Q64" s="46">
        <v>1281.1600000000001</v>
      </c>
      <c r="R64" s="46">
        <v>256.23200000000003</v>
      </c>
      <c r="S64" s="46">
        <v>19.217400000000001</v>
      </c>
      <c r="T64" s="46">
        <v>12.8116</v>
      </c>
      <c r="U64" s="46">
        <v>2.5623200000000002</v>
      </c>
      <c r="V64" s="46">
        <v>32.029000000000003</v>
      </c>
      <c r="W64" s="46">
        <v>102.4928</v>
      </c>
      <c r="X64" s="46">
        <v>38.434800000000003</v>
      </c>
      <c r="Y64" s="46">
        <v>7.6869600000000009</v>
      </c>
      <c r="Z64" s="46">
        <v>471.46688</v>
      </c>
      <c r="AA64" s="46">
        <v>106.76333333333334</v>
      </c>
      <c r="AB64" s="46">
        <v>142.35111111111112</v>
      </c>
      <c r="AC64" s="46">
        <v>91.674115555555574</v>
      </c>
      <c r="AD64" s="46">
        <v>340.78856000000007</v>
      </c>
      <c r="AE64" s="46">
        <v>85.130399999999995</v>
      </c>
      <c r="AF64" s="46">
        <v>397</v>
      </c>
      <c r="AG64" s="46">
        <v>0</v>
      </c>
      <c r="AH64" s="46">
        <v>32.619999999999997</v>
      </c>
      <c r="AI64" s="46">
        <v>0</v>
      </c>
      <c r="AJ64" s="46">
        <v>0</v>
      </c>
      <c r="AK64" s="46">
        <v>4.72</v>
      </c>
      <c r="AL64" s="46">
        <v>0</v>
      </c>
      <c r="AM64" s="46">
        <v>519.47040000000004</v>
      </c>
      <c r="AN64" s="46">
        <v>1331.7258400000001</v>
      </c>
      <c r="AO64" s="46">
        <v>6.4292780478395075</v>
      </c>
      <c r="AP64" s="46">
        <v>0.51434224382716054</v>
      </c>
      <c r="AQ64" s="46">
        <v>0.25717112191358027</v>
      </c>
      <c r="AR64" s="46">
        <v>4.4840600000000013</v>
      </c>
      <c r="AS64" s="46">
        <v>1.6501340800000008</v>
      </c>
      <c r="AT64" s="46">
        <v>55.089880000000001</v>
      </c>
      <c r="AU64" s="46">
        <v>2.1352666666666669</v>
      </c>
      <c r="AV64" s="46">
        <v>70.560132160246923</v>
      </c>
      <c r="AW64" s="46">
        <v>17.79388888888889</v>
      </c>
      <c r="AX64" s="46">
        <v>10.533982222222223</v>
      </c>
      <c r="AY64" s="46">
        <v>0.26690833333333336</v>
      </c>
      <c r="AZ64" s="46">
        <v>4.2705333333333337</v>
      </c>
      <c r="BA64" s="46">
        <v>1.660762962962963</v>
      </c>
      <c r="BB64" s="46">
        <v>12.705595872592596</v>
      </c>
      <c r="BC64" s="46">
        <v>47.23167161333334</v>
      </c>
      <c r="BD64" s="46">
        <v>174.70363636363635</v>
      </c>
      <c r="BE64" s="46">
        <v>174.70363636363635</v>
      </c>
      <c r="BF64" s="46">
        <v>221.93530797696968</v>
      </c>
      <c r="BG64" s="46">
        <v>66.11548611111111</v>
      </c>
      <c r="BH64" s="46"/>
      <c r="BI64" s="46">
        <v>0</v>
      </c>
      <c r="BJ64" s="46"/>
      <c r="BK64" s="46"/>
      <c r="BL64" s="46">
        <v>66.11548611111111</v>
      </c>
      <c r="BM64" s="46">
        <v>2971.4967662483282</v>
      </c>
      <c r="BN64" s="46">
        <f t="shared" si="0"/>
        <v>245.50059275225348</v>
      </c>
      <c r="BO64" s="46">
        <f t="shared" si="1"/>
        <v>173.48708554492575</v>
      </c>
      <c r="BP64" s="47">
        <f t="shared" si="3"/>
        <v>8.5633802816901436</v>
      </c>
      <c r="BQ64" s="47">
        <f t="shared" si="2"/>
        <v>1.8591549295774654</v>
      </c>
      <c r="BR64" s="48">
        <v>2</v>
      </c>
      <c r="BS64" s="47">
        <f t="shared" si="4"/>
        <v>2.2535211267605644</v>
      </c>
      <c r="BT64" s="47">
        <f t="shared" si="5"/>
        <v>11.25</v>
      </c>
      <c r="BU64" s="47">
        <f t="shared" si="6"/>
        <v>12.676056338028173</v>
      </c>
      <c r="BV64" s="46">
        <f t="shared" si="7"/>
        <v>376.6686041723234</v>
      </c>
      <c r="BW64" s="46">
        <f t="shared" si="8"/>
        <v>795.65628246950268</v>
      </c>
      <c r="BX64" s="46">
        <f t="shared" si="9"/>
        <v>3767.1530487178306</v>
      </c>
      <c r="BY64" s="46">
        <f t="shared" si="10"/>
        <v>45205.836584613964</v>
      </c>
      <c r="BZ64" s="49">
        <f>VLOOKUP($C64,[2]PARAMETROS!$A:$I,7,0)</f>
        <v>43101</v>
      </c>
      <c r="CA64" s="50">
        <f>VLOOKUP($C64,[2]PARAMETROS!$A:$I,8,0)</f>
        <v>0</v>
      </c>
      <c r="CB64" s="50">
        <f>VLOOKUP($C64,[2]PARAMETROS!$A:$I,9,0)</f>
        <v>0</v>
      </c>
    </row>
    <row r="65" spans="1:80">
      <c r="A65" s="42" t="s">
        <v>186</v>
      </c>
      <c r="B65" s="42" t="s">
        <v>78</v>
      </c>
      <c r="C65" s="42" t="s">
        <v>187</v>
      </c>
      <c r="D65" s="43" t="s">
        <v>188</v>
      </c>
      <c r="E65" s="44" t="s">
        <v>62</v>
      </c>
      <c r="F65" s="44" t="s">
        <v>63</v>
      </c>
      <c r="G65" s="44">
        <v>1</v>
      </c>
      <c r="H65" s="45">
        <v>3035.23</v>
      </c>
      <c r="I65" s="46">
        <v>3035.23</v>
      </c>
      <c r="J65" s="46"/>
      <c r="K65" s="46"/>
      <c r="L65" s="46"/>
      <c r="M65" s="46"/>
      <c r="N65" s="46"/>
      <c r="O65" s="46"/>
      <c r="P65" s="46"/>
      <c r="Q65" s="46">
        <v>3035.23</v>
      </c>
      <c r="R65" s="46">
        <v>607.04600000000005</v>
      </c>
      <c r="S65" s="46">
        <v>45.528449999999999</v>
      </c>
      <c r="T65" s="46">
        <v>30.3523</v>
      </c>
      <c r="U65" s="46">
        <v>6.0704599999999997</v>
      </c>
      <c r="V65" s="46">
        <v>75.880750000000006</v>
      </c>
      <c r="W65" s="46">
        <v>242.8184</v>
      </c>
      <c r="X65" s="46">
        <v>91.056899999999999</v>
      </c>
      <c r="Y65" s="46">
        <v>18.211380000000002</v>
      </c>
      <c r="Z65" s="46">
        <v>1116.9646400000001</v>
      </c>
      <c r="AA65" s="46">
        <v>252.93583333333333</v>
      </c>
      <c r="AB65" s="46">
        <v>337.24777777777774</v>
      </c>
      <c r="AC65" s="46">
        <v>217.18756888888893</v>
      </c>
      <c r="AD65" s="46">
        <v>807.37117999999998</v>
      </c>
      <c r="AE65" s="46">
        <v>0</v>
      </c>
      <c r="AF65" s="46">
        <v>397</v>
      </c>
      <c r="AG65" s="46">
        <v>0</v>
      </c>
      <c r="AH65" s="46">
        <v>15</v>
      </c>
      <c r="AI65" s="46">
        <v>0</v>
      </c>
      <c r="AJ65" s="46">
        <v>0</v>
      </c>
      <c r="AK65" s="46">
        <v>4.72</v>
      </c>
      <c r="AL65" s="46">
        <v>293.88</v>
      </c>
      <c r="AM65" s="46">
        <v>710.6</v>
      </c>
      <c r="AN65" s="46">
        <v>2634.9358200000001</v>
      </c>
      <c r="AO65" s="46">
        <v>15.231772463348767</v>
      </c>
      <c r="AP65" s="46">
        <v>1.2185417970679013</v>
      </c>
      <c r="AQ65" s="46">
        <v>0.60927089853395067</v>
      </c>
      <c r="AR65" s="46">
        <v>10.623305000000002</v>
      </c>
      <c r="AS65" s="46">
        <v>3.9093762400000016</v>
      </c>
      <c r="AT65" s="46">
        <v>130.51488999999998</v>
      </c>
      <c r="AU65" s="46">
        <v>5.0587166666666672</v>
      </c>
      <c r="AV65" s="46">
        <v>167.16587306561726</v>
      </c>
      <c r="AW65" s="46">
        <v>42.155972222222218</v>
      </c>
      <c r="AX65" s="46">
        <v>24.956335555555558</v>
      </c>
      <c r="AY65" s="46">
        <v>0.63233958333333329</v>
      </c>
      <c r="AZ65" s="46">
        <v>10.117433333333334</v>
      </c>
      <c r="BA65" s="46">
        <v>3.9345574074074072</v>
      </c>
      <c r="BB65" s="46">
        <v>30.101162821481488</v>
      </c>
      <c r="BC65" s="46">
        <v>111.89780092333334</v>
      </c>
      <c r="BD65" s="46"/>
      <c r="BE65" s="46">
        <v>0</v>
      </c>
      <c r="BF65" s="46">
        <v>111.89780092333334</v>
      </c>
      <c r="BG65" s="46">
        <v>94.380486111111111</v>
      </c>
      <c r="BH65" s="46"/>
      <c r="BI65" s="46">
        <v>0</v>
      </c>
      <c r="BJ65" s="46"/>
      <c r="BK65" s="46"/>
      <c r="BL65" s="46">
        <v>94.380486111111111</v>
      </c>
      <c r="BM65" s="46">
        <v>6043.6099801000619</v>
      </c>
      <c r="BN65" s="46">
        <f t="shared" si="0"/>
        <v>245.50059275225348</v>
      </c>
      <c r="BO65" s="46">
        <f t="shared" si="1"/>
        <v>173.48708554492575</v>
      </c>
      <c r="BP65" s="47">
        <f t="shared" si="3"/>
        <v>8.7608069164265068</v>
      </c>
      <c r="BQ65" s="47">
        <f t="shared" si="2"/>
        <v>1.9020172910662811</v>
      </c>
      <c r="BR65" s="48">
        <v>4</v>
      </c>
      <c r="BS65" s="47">
        <f t="shared" si="4"/>
        <v>4.6109510086455305</v>
      </c>
      <c r="BT65" s="47">
        <f t="shared" si="5"/>
        <v>13.25</v>
      </c>
      <c r="BU65" s="47">
        <f t="shared" si="6"/>
        <v>15.273775216138318</v>
      </c>
      <c r="BV65" s="46">
        <f t="shared" si="7"/>
        <v>923.08740330058527</v>
      </c>
      <c r="BW65" s="46">
        <f t="shared" si="8"/>
        <v>1342.0750815977644</v>
      </c>
      <c r="BX65" s="46">
        <f t="shared" si="9"/>
        <v>7385.6850616978263</v>
      </c>
      <c r="BY65" s="46">
        <f t="shared" si="10"/>
        <v>88628.220740373916</v>
      </c>
      <c r="BZ65" s="49">
        <f>VLOOKUP($C65,[2]PARAMETROS!$A:$I,7,0)</f>
        <v>43101</v>
      </c>
      <c r="CA65" s="50">
        <f>VLOOKUP($C65,[2]PARAMETROS!$A:$I,8,0)</f>
        <v>0</v>
      </c>
      <c r="CB65" s="50">
        <f>VLOOKUP($C65,[2]PARAMETROS!$A:$I,9,0)</f>
        <v>0</v>
      </c>
    </row>
    <row r="66" spans="1:80">
      <c r="A66" s="42" t="s">
        <v>186</v>
      </c>
      <c r="B66" s="42" t="s">
        <v>14</v>
      </c>
      <c r="C66" s="42" t="s">
        <v>189</v>
      </c>
      <c r="D66" s="43" t="s">
        <v>190</v>
      </c>
      <c r="E66" s="44" t="s">
        <v>62</v>
      </c>
      <c r="F66" s="44" t="s">
        <v>63</v>
      </c>
      <c r="G66" s="44">
        <v>2</v>
      </c>
      <c r="H66" s="45">
        <v>1281.1600000000001</v>
      </c>
      <c r="I66" s="46">
        <v>2562.3200000000002</v>
      </c>
      <c r="J66" s="46"/>
      <c r="K66" s="46"/>
      <c r="L66" s="46"/>
      <c r="M66" s="46"/>
      <c r="N66" s="46"/>
      <c r="O66" s="46"/>
      <c r="P66" s="46"/>
      <c r="Q66" s="46">
        <v>2562.3200000000002</v>
      </c>
      <c r="R66" s="46">
        <v>512.46400000000006</v>
      </c>
      <c r="S66" s="46">
        <v>38.434800000000003</v>
      </c>
      <c r="T66" s="46">
        <v>25.623200000000001</v>
      </c>
      <c r="U66" s="46">
        <v>5.1246400000000003</v>
      </c>
      <c r="V66" s="46">
        <v>64.058000000000007</v>
      </c>
      <c r="W66" s="46">
        <v>204.98560000000001</v>
      </c>
      <c r="X66" s="46">
        <v>76.869600000000005</v>
      </c>
      <c r="Y66" s="46">
        <v>15.373920000000002</v>
      </c>
      <c r="Z66" s="46">
        <v>942.93376000000001</v>
      </c>
      <c r="AA66" s="46">
        <v>213.52666666666667</v>
      </c>
      <c r="AB66" s="46">
        <v>284.70222222222225</v>
      </c>
      <c r="AC66" s="46">
        <v>183.34823111111115</v>
      </c>
      <c r="AD66" s="46">
        <v>681.57712000000015</v>
      </c>
      <c r="AE66" s="46">
        <v>170.26079999999999</v>
      </c>
      <c r="AF66" s="46">
        <v>794</v>
      </c>
      <c r="AG66" s="46">
        <v>0</v>
      </c>
      <c r="AH66" s="46">
        <v>0</v>
      </c>
      <c r="AI66" s="46">
        <v>0</v>
      </c>
      <c r="AJ66" s="46">
        <v>0</v>
      </c>
      <c r="AK66" s="46">
        <v>9.44</v>
      </c>
      <c r="AL66" s="46">
        <v>0</v>
      </c>
      <c r="AM66" s="46">
        <v>973.70080000000007</v>
      </c>
      <c r="AN66" s="46">
        <v>2598.2116800000003</v>
      </c>
      <c r="AO66" s="46">
        <v>12.858556095679015</v>
      </c>
      <c r="AP66" s="46">
        <v>1.0286844876543211</v>
      </c>
      <c r="AQ66" s="46">
        <v>0.51434224382716054</v>
      </c>
      <c r="AR66" s="46">
        <v>8.9681200000000025</v>
      </c>
      <c r="AS66" s="46">
        <v>3.3002681600000017</v>
      </c>
      <c r="AT66" s="46">
        <v>110.17976</v>
      </c>
      <c r="AU66" s="46">
        <v>4.2705333333333337</v>
      </c>
      <c r="AV66" s="46">
        <v>141.12026432049385</v>
      </c>
      <c r="AW66" s="46">
        <v>35.587777777777781</v>
      </c>
      <c r="AX66" s="46">
        <v>21.067964444444446</v>
      </c>
      <c r="AY66" s="46">
        <v>0.53381666666666672</v>
      </c>
      <c r="AZ66" s="46">
        <v>8.5410666666666675</v>
      </c>
      <c r="BA66" s="46">
        <v>3.321525925925926</v>
      </c>
      <c r="BB66" s="46">
        <v>25.411191745185192</v>
      </c>
      <c r="BC66" s="46">
        <v>94.46334322666668</v>
      </c>
      <c r="BD66" s="46">
        <v>283.68542857142859</v>
      </c>
      <c r="BE66" s="46">
        <v>283.68542857142859</v>
      </c>
      <c r="BF66" s="46">
        <v>378.14877179809525</v>
      </c>
      <c r="BG66" s="46">
        <v>132.23097222222222</v>
      </c>
      <c r="BH66" s="46"/>
      <c r="BI66" s="46">
        <v>0</v>
      </c>
      <c r="BJ66" s="46"/>
      <c r="BK66" s="46"/>
      <c r="BL66" s="46">
        <v>132.23097222222222</v>
      </c>
      <c r="BM66" s="46">
        <v>5812.0316883408123</v>
      </c>
      <c r="BN66" s="46">
        <f t="shared" si="0"/>
        <v>491.00118550450696</v>
      </c>
      <c r="BO66" s="46">
        <f t="shared" si="1"/>
        <v>346.9741710898515</v>
      </c>
      <c r="BP66" s="47">
        <f t="shared" si="3"/>
        <v>8.7608069164265068</v>
      </c>
      <c r="BQ66" s="47">
        <f t="shared" si="2"/>
        <v>1.9020172910662811</v>
      </c>
      <c r="BR66" s="48">
        <v>4</v>
      </c>
      <c r="BS66" s="47">
        <f t="shared" si="4"/>
        <v>4.6109510086455305</v>
      </c>
      <c r="BT66" s="47">
        <f t="shared" si="5"/>
        <v>13.25</v>
      </c>
      <c r="BU66" s="47">
        <f t="shared" si="6"/>
        <v>15.273775216138318</v>
      </c>
      <c r="BV66" s="46">
        <f t="shared" si="7"/>
        <v>887.71665556790458</v>
      </c>
      <c r="BW66" s="46">
        <f t="shared" si="8"/>
        <v>1725.6920121622629</v>
      </c>
      <c r="BX66" s="46">
        <f t="shared" si="9"/>
        <v>7537.7237005030747</v>
      </c>
      <c r="BY66" s="46">
        <f t="shared" si="10"/>
        <v>90452.684406036889</v>
      </c>
      <c r="BZ66" s="49">
        <f>VLOOKUP($C66,[2]PARAMETROS!$A:$I,7,0)</f>
        <v>43101</v>
      </c>
      <c r="CA66" s="50">
        <f>VLOOKUP($C66,[2]PARAMETROS!$A:$I,8,0)</f>
        <v>0</v>
      </c>
      <c r="CB66" s="50">
        <f>VLOOKUP($C66,[2]PARAMETROS!$A:$I,9,0)</f>
        <v>0</v>
      </c>
    </row>
    <row r="67" spans="1:80">
      <c r="A67" s="42" t="s">
        <v>186</v>
      </c>
      <c r="B67" s="42" t="s">
        <v>15</v>
      </c>
      <c r="C67" s="42" t="s">
        <v>189</v>
      </c>
      <c r="D67" s="43" t="s">
        <v>191</v>
      </c>
      <c r="E67" s="44" t="s">
        <v>62</v>
      </c>
      <c r="F67" s="44" t="s">
        <v>63</v>
      </c>
      <c r="G67" s="44">
        <v>2</v>
      </c>
      <c r="H67" s="45">
        <v>1281.1600000000001</v>
      </c>
      <c r="I67" s="46">
        <v>2562.3200000000002</v>
      </c>
      <c r="J67" s="46"/>
      <c r="K67" s="46"/>
      <c r="L67" s="46">
        <v>389.02728438095244</v>
      </c>
      <c r="M67" s="46"/>
      <c r="N67" s="46"/>
      <c r="O67" s="46"/>
      <c r="P67" s="46"/>
      <c r="Q67" s="46">
        <v>2951.3472843809527</v>
      </c>
      <c r="R67" s="46">
        <v>590.26945687619059</v>
      </c>
      <c r="S67" s="46">
        <v>44.270209265714286</v>
      </c>
      <c r="T67" s="46">
        <v>29.513472843809527</v>
      </c>
      <c r="U67" s="46">
        <v>5.9026945687619055</v>
      </c>
      <c r="V67" s="46">
        <v>73.783682109523824</v>
      </c>
      <c r="W67" s="46">
        <v>236.10778275047622</v>
      </c>
      <c r="X67" s="46">
        <v>88.540418531428571</v>
      </c>
      <c r="Y67" s="46">
        <v>17.708083706285716</v>
      </c>
      <c r="Z67" s="46">
        <v>1086.0958006521905</v>
      </c>
      <c r="AA67" s="46">
        <v>245.94560703174605</v>
      </c>
      <c r="AB67" s="46">
        <v>327.92747604232807</v>
      </c>
      <c r="AC67" s="46">
        <v>211.18529457125931</v>
      </c>
      <c r="AD67" s="46">
        <v>785.05837764533339</v>
      </c>
      <c r="AE67" s="46">
        <v>170.26079999999999</v>
      </c>
      <c r="AF67" s="46">
        <v>794</v>
      </c>
      <c r="AG67" s="46">
        <v>0</v>
      </c>
      <c r="AH67" s="46">
        <v>0</v>
      </c>
      <c r="AI67" s="46">
        <v>0</v>
      </c>
      <c r="AJ67" s="46">
        <v>0</v>
      </c>
      <c r="AK67" s="46">
        <v>9.44</v>
      </c>
      <c r="AL67" s="46">
        <v>0</v>
      </c>
      <c r="AM67" s="46">
        <v>973.70080000000007</v>
      </c>
      <c r="AN67" s="46">
        <v>2844.8549782975242</v>
      </c>
      <c r="AO67" s="46">
        <v>14.810821682710356</v>
      </c>
      <c r="AP67" s="46">
        <v>1.1848657346168285</v>
      </c>
      <c r="AQ67" s="46">
        <v>0.59243286730841427</v>
      </c>
      <c r="AR67" s="46">
        <v>10.329715495333335</v>
      </c>
      <c r="AS67" s="46">
        <v>3.8013353022826686</v>
      </c>
      <c r="AT67" s="46">
        <v>126.90793322838095</v>
      </c>
      <c r="AU67" s="46">
        <v>4.9189121406349212</v>
      </c>
      <c r="AV67" s="46">
        <v>162.54601645126746</v>
      </c>
      <c r="AW67" s="46">
        <v>40.990934505291008</v>
      </c>
      <c r="AX67" s="46">
        <v>24.266633227132278</v>
      </c>
      <c r="AY67" s="46">
        <v>0.61486401757936515</v>
      </c>
      <c r="AZ67" s="46">
        <v>9.8378242812698424</v>
      </c>
      <c r="BA67" s="46">
        <v>3.8258205538271608</v>
      </c>
      <c r="BB67" s="46">
        <v>29.269276183316681</v>
      </c>
      <c r="BC67" s="46">
        <v>108.80535276841633</v>
      </c>
      <c r="BD67" s="46">
        <v>326.75630648503403</v>
      </c>
      <c r="BE67" s="46">
        <v>326.75630648503403</v>
      </c>
      <c r="BF67" s="46">
        <v>435.56165925345033</v>
      </c>
      <c r="BG67" s="46">
        <v>132.23097222222222</v>
      </c>
      <c r="BH67" s="46"/>
      <c r="BI67" s="46">
        <v>0</v>
      </c>
      <c r="BJ67" s="46"/>
      <c r="BK67" s="46"/>
      <c r="BL67" s="46">
        <v>132.23097222222222</v>
      </c>
      <c r="BM67" s="46">
        <v>6526.5409106054176</v>
      </c>
      <c r="BN67" s="46">
        <f t="shared" si="0"/>
        <v>491.00118550450696</v>
      </c>
      <c r="BO67" s="46">
        <f t="shared" si="1"/>
        <v>346.9741710898515</v>
      </c>
      <c r="BP67" s="47">
        <f t="shared" si="3"/>
        <v>8.7608069164265068</v>
      </c>
      <c r="BQ67" s="47">
        <f t="shared" si="2"/>
        <v>1.9020172910662811</v>
      </c>
      <c r="BR67" s="48">
        <v>4</v>
      </c>
      <c r="BS67" s="47">
        <f t="shared" si="4"/>
        <v>4.6109510086455305</v>
      </c>
      <c r="BT67" s="47">
        <f t="shared" si="5"/>
        <v>13.25</v>
      </c>
      <c r="BU67" s="47">
        <f t="shared" si="6"/>
        <v>15.273775216138318</v>
      </c>
      <c r="BV67" s="46">
        <f t="shared" si="7"/>
        <v>996.8491880751784</v>
      </c>
      <c r="BW67" s="46">
        <f t="shared" si="8"/>
        <v>1834.8245446695369</v>
      </c>
      <c r="BX67" s="46">
        <f t="shared" si="9"/>
        <v>8361.365455274954</v>
      </c>
      <c r="BY67" s="46">
        <f t="shared" si="10"/>
        <v>100336.38546329945</v>
      </c>
      <c r="BZ67" s="49">
        <f>VLOOKUP($C67,[2]PARAMETROS!$A:$I,7,0)</f>
        <v>43101</v>
      </c>
      <c r="CA67" s="50">
        <f>VLOOKUP($C67,[2]PARAMETROS!$A:$I,8,0)</f>
        <v>0</v>
      </c>
      <c r="CB67" s="50">
        <f>VLOOKUP($C67,[2]PARAMETROS!$A:$I,9,0)</f>
        <v>0</v>
      </c>
    </row>
    <row r="68" spans="1:80">
      <c r="A68" s="42" t="s">
        <v>186</v>
      </c>
      <c r="B68" s="42" t="s">
        <v>16</v>
      </c>
      <c r="C68" s="42" t="s">
        <v>189</v>
      </c>
      <c r="D68" s="43" t="s">
        <v>192</v>
      </c>
      <c r="E68" s="44" t="s">
        <v>62</v>
      </c>
      <c r="F68" s="44" t="s">
        <v>63</v>
      </c>
      <c r="G68" s="44">
        <v>1</v>
      </c>
      <c r="H68" s="45">
        <v>2216.69</v>
      </c>
      <c r="I68" s="46">
        <v>2216.69</v>
      </c>
      <c r="J68" s="46"/>
      <c r="K68" s="46"/>
      <c r="L68" s="46"/>
      <c r="M68" s="46"/>
      <c r="N68" s="46"/>
      <c r="O68" s="46"/>
      <c r="P68" s="46"/>
      <c r="Q68" s="46">
        <v>2216.69</v>
      </c>
      <c r="R68" s="46">
        <v>443.33800000000002</v>
      </c>
      <c r="S68" s="46">
        <v>33.250349999999997</v>
      </c>
      <c r="T68" s="46">
        <v>22.166900000000002</v>
      </c>
      <c r="U68" s="46">
        <v>4.4333800000000005</v>
      </c>
      <c r="V68" s="46">
        <v>55.417250000000003</v>
      </c>
      <c r="W68" s="46">
        <v>177.33520000000001</v>
      </c>
      <c r="X68" s="46">
        <v>66.500699999999995</v>
      </c>
      <c r="Y68" s="46">
        <v>13.300140000000001</v>
      </c>
      <c r="Z68" s="46">
        <v>815.74191999999994</v>
      </c>
      <c r="AA68" s="46">
        <v>184.72416666666666</v>
      </c>
      <c r="AB68" s="46">
        <v>246.29888888888888</v>
      </c>
      <c r="AC68" s="46">
        <v>158.61648444444447</v>
      </c>
      <c r="AD68" s="46">
        <v>589.63954000000001</v>
      </c>
      <c r="AE68" s="46">
        <v>28.99860000000001</v>
      </c>
      <c r="AF68" s="46">
        <v>397</v>
      </c>
      <c r="AG68" s="46">
        <v>0</v>
      </c>
      <c r="AH68" s="46">
        <v>0</v>
      </c>
      <c r="AI68" s="46">
        <v>0</v>
      </c>
      <c r="AJ68" s="46">
        <v>0</v>
      </c>
      <c r="AK68" s="46">
        <v>4.72</v>
      </c>
      <c r="AL68" s="46">
        <v>0</v>
      </c>
      <c r="AM68" s="46">
        <v>430.71860000000004</v>
      </c>
      <c r="AN68" s="46">
        <v>1836.10006</v>
      </c>
      <c r="AO68" s="46">
        <v>11.124072212577161</v>
      </c>
      <c r="AP68" s="46">
        <v>0.88992577700617292</v>
      </c>
      <c r="AQ68" s="46">
        <v>0.44496288850308646</v>
      </c>
      <c r="AR68" s="46">
        <v>7.7584150000000012</v>
      </c>
      <c r="AS68" s="46">
        <v>2.855096720000001</v>
      </c>
      <c r="AT68" s="46">
        <v>95.317669999999993</v>
      </c>
      <c r="AU68" s="46">
        <v>3.6944833333333338</v>
      </c>
      <c r="AV68" s="46">
        <v>122.08462593141975</v>
      </c>
      <c r="AW68" s="46">
        <v>30.78736111111111</v>
      </c>
      <c r="AX68" s="46">
        <v>18.22611777777778</v>
      </c>
      <c r="AY68" s="46">
        <v>0.46181041666666667</v>
      </c>
      <c r="AZ68" s="46">
        <v>7.3889666666666676</v>
      </c>
      <c r="BA68" s="46">
        <v>2.8734870370370369</v>
      </c>
      <c r="BB68" s="46">
        <v>21.983489427407413</v>
      </c>
      <c r="BC68" s="46">
        <v>81.721232436666668</v>
      </c>
      <c r="BD68" s="46"/>
      <c r="BE68" s="46">
        <v>0</v>
      </c>
      <c r="BF68" s="46">
        <v>81.721232436666668</v>
      </c>
      <c r="BG68" s="46">
        <v>66.11548611111111</v>
      </c>
      <c r="BH68" s="46"/>
      <c r="BI68" s="46">
        <v>0</v>
      </c>
      <c r="BJ68" s="46"/>
      <c r="BK68" s="46"/>
      <c r="BL68" s="46">
        <v>66.11548611111111</v>
      </c>
      <c r="BM68" s="46">
        <v>4322.711404479197</v>
      </c>
      <c r="BN68" s="46">
        <f t="shared" si="0"/>
        <v>245.50059275225348</v>
      </c>
      <c r="BO68" s="46">
        <f t="shared" si="1"/>
        <v>173.48708554492575</v>
      </c>
      <c r="BP68" s="47">
        <f t="shared" si="3"/>
        <v>8.7608069164265068</v>
      </c>
      <c r="BQ68" s="47">
        <f t="shared" si="2"/>
        <v>1.9020172910662811</v>
      </c>
      <c r="BR68" s="48">
        <v>4</v>
      </c>
      <c r="BS68" s="47">
        <f t="shared" si="4"/>
        <v>4.6109510086455305</v>
      </c>
      <c r="BT68" s="47">
        <f t="shared" si="5"/>
        <v>13.25</v>
      </c>
      <c r="BU68" s="47">
        <f t="shared" si="6"/>
        <v>15.273775216138318</v>
      </c>
      <c r="BV68" s="46">
        <f t="shared" si="7"/>
        <v>660.24122316252817</v>
      </c>
      <c r="BW68" s="46">
        <f t="shared" si="8"/>
        <v>1079.2289014597075</v>
      </c>
      <c r="BX68" s="46">
        <f t="shared" si="9"/>
        <v>5401.9403059389042</v>
      </c>
      <c r="BY68" s="46">
        <f t="shared" si="10"/>
        <v>64823.28367126685</v>
      </c>
      <c r="BZ68" s="49">
        <f>VLOOKUP($C68,[2]PARAMETROS!$A:$I,7,0)</f>
        <v>43101</v>
      </c>
      <c r="CA68" s="50">
        <f>VLOOKUP($C68,[2]PARAMETROS!$A:$I,8,0)</f>
        <v>0</v>
      </c>
      <c r="CB68" s="50">
        <f>VLOOKUP($C68,[2]PARAMETROS!$A:$I,9,0)</f>
        <v>0</v>
      </c>
    </row>
    <row r="69" spans="1:80">
      <c r="A69" s="42" t="s">
        <v>193</v>
      </c>
      <c r="B69" s="42" t="s">
        <v>66</v>
      </c>
      <c r="C69" s="42" t="s">
        <v>67</v>
      </c>
      <c r="D69" s="43" t="s">
        <v>194</v>
      </c>
      <c r="E69" s="44" t="s">
        <v>62</v>
      </c>
      <c r="F69" s="44" t="s">
        <v>63</v>
      </c>
      <c r="G69" s="44">
        <v>1</v>
      </c>
      <c r="H69" s="45">
        <v>1281.1600000000001</v>
      </c>
      <c r="I69" s="46">
        <v>1281.1600000000001</v>
      </c>
      <c r="J69" s="46"/>
      <c r="K69" s="46"/>
      <c r="L69" s="46"/>
      <c r="M69" s="46"/>
      <c r="N69" s="46"/>
      <c r="O69" s="46"/>
      <c r="P69" s="46"/>
      <c r="Q69" s="46">
        <v>1281.1600000000001</v>
      </c>
      <c r="R69" s="46">
        <v>256.23200000000003</v>
      </c>
      <c r="S69" s="46">
        <v>19.217400000000001</v>
      </c>
      <c r="T69" s="46">
        <v>12.8116</v>
      </c>
      <c r="U69" s="46">
        <v>2.5623200000000002</v>
      </c>
      <c r="V69" s="46">
        <v>32.029000000000003</v>
      </c>
      <c r="W69" s="46">
        <v>102.4928</v>
      </c>
      <c r="X69" s="46">
        <v>38.434800000000003</v>
      </c>
      <c r="Y69" s="46">
        <v>7.6869600000000009</v>
      </c>
      <c r="Z69" s="46">
        <v>471.46688</v>
      </c>
      <c r="AA69" s="46">
        <v>106.76333333333334</v>
      </c>
      <c r="AB69" s="46">
        <v>142.35111111111112</v>
      </c>
      <c r="AC69" s="46">
        <v>91.674115555555574</v>
      </c>
      <c r="AD69" s="46">
        <v>340.78856000000007</v>
      </c>
      <c r="AE69" s="46">
        <v>85.130399999999995</v>
      </c>
      <c r="AF69" s="46">
        <v>397</v>
      </c>
      <c r="AG69" s="46">
        <v>0</v>
      </c>
      <c r="AH69" s="46">
        <v>0</v>
      </c>
      <c r="AI69" s="46">
        <v>9.84</v>
      </c>
      <c r="AJ69" s="46">
        <v>0</v>
      </c>
      <c r="AK69" s="46">
        <v>4.72</v>
      </c>
      <c r="AL69" s="46">
        <v>0</v>
      </c>
      <c r="AM69" s="46">
        <v>496.69040000000001</v>
      </c>
      <c r="AN69" s="46">
        <v>1308.9458400000001</v>
      </c>
      <c r="AO69" s="46">
        <v>6.4292780478395075</v>
      </c>
      <c r="AP69" s="46">
        <v>0.51434224382716054</v>
      </c>
      <c r="AQ69" s="46">
        <v>0.25717112191358027</v>
      </c>
      <c r="AR69" s="46">
        <v>4.4840600000000013</v>
      </c>
      <c r="AS69" s="46">
        <v>1.6501340800000008</v>
      </c>
      <c r="AT69" s="46">
        <v>55.089880000000001</v>
      </c>
      <c r="AU69" s="46">
        <v>2.1352666666666669</v>
      </c>
      <c r="AV69" s="46">
        <v>70.560132160246923</v>
      </c>
      <c r="AW69" s="46">
        <v>17.79388888888889</v>
      </c>
      <c r="AX69" s="46">
        <v>10.533982222222223</v>
      </c>
      <c r="AY69" s="46">
        <v>0.26690833333333336</v>
      </c>
      <c r="AZ69" s="46">
        <v>4.2705333333333337</v>
      </c>
      <c r="BA69" s="46">
        <v>1.660762962962963</v>
      </c>
      <c r="BB69" s="46">
        <v>12.705595872592596</v>
      </c>
      <c r="BC69" s="46">
        <v>47.23167161333334</v>
      </c>
      <c r="BD69" s="46">
        <v>174.70363636363635</v>
      </c>
      <c r="BE69" s="46">
        <v>174.70363636363635</v>
      </c>
      <c r="BF69" s="46">
        <v>221.93530797696968</v>
      </c>
      <c r="BG69" s="46">
        <v>66.11548611111111</v>
      </c>
      <c r="BH69" s="46"/>
      <c r="BI69" s="46">
        <v>0</v>
      </c>
      <c r="BJ69" s="46"/>
      <c r="BK69" s="46"/>
      <c r="BL69" s="46">
        <v>66.11548611111111</v>
      </c>
      <c r="BM69" s="46">
        <v>2948.7167662483284</v>
      </c>
      <c r="BN69" s="46">
        <f t="shared" si="0"/>
        <v>245.50059275225348</v>
      </c>
      <c r="BO69" s="46">
        <f t="shared" si="1"/>
        <v>173.48708554492575</v>
      </c>
      <c r="BP69" s="47">
        <f t="shared" si="3"/>
        <v>8.6609686609686669</v>
      </c>
      <c r="BQ69" s="47">
        <f t="shared" si="2"/>
        <v>1.8803418803418819</v>
      </c>
      <c r="BR69" s="48">
        <v>3</v>
      </c>
      <c r="BS69" s="47">
        <f t="shared" si="4"/>
        <v>3.4188034188034218</v>
      </c>
      <c r="BT69" s="47">
        <f t="shared" si="5"/>
        <v>12.25</v>
      </c>
      <c r="BU69" s="47">
        <f t="shared" si="6"/>
        <v>13.960113960113972</v>
      </c>
      <c r="BV69" s="46">
        <f t="shared" si="7"/>
        <v>411.64422092925417</v>
      </c>
      <c r="BW69" s="46">
        <f t="shared" si="8"/>
        <v>830.63189922643346</v>
      </c>
      <c r="BX69" s="46">
        <f t="shared" si="9"/>
        <v>3779.3486654747621</v>
      </c>
      <c r="BY69" s="46">
        <f t="shared" si="10"/>
        <v>45352.183985697149</v>
      </c>
      <c r="BZ69" s="49">
        <f>VLOOKUP($C69,[2]PARAMETROS!$A:$I,7,0)</f>
        <v>43101</v>
      </c>
      <c r="CA69" s="50">
        <f>VLOOKUP($C69,[2]PARAMETROS!$A:$I,8,0)</f>
        <v>0</v>
      </c>
      <c r="CB69" s="50">
        <f>VLOOKUP($C69,[2]PARAMETROS!$A:$I,9,0)</f>
        <v>0</v>
      </c>
    </row>
    <row r="70" spans="1:80">
      <c r="A70" s="42" t="s">
        <v>195</v>
      </c>
      <c r="B70" s="42" t="s">
        <v>73</v>
      </c>
      <c r="C70" s="42" t="s">
        <v>161</v>
      </c>
      <c r="D70" s="43" t="s">
        <v>196</v>
      </c>
      <c r="E70" s="44" t="s">
        <v>62</v>
      </c>
      <c r="F70" s="44" t="s">
        <v>63</v>
      </c>
      <c r="G70" s="44">
        <v>5</v>
      </c>
      <c r="H70" s="45">
        <v>1076.08</v>
      </c>
      <c r="I70" s="46">
        <v>5380.4</v>
      </c>
      <c r="J70" s="46"/>
      <c r="K70" s="46"/>
      <c r="L70" s="46"/>
      <c r="M70" s="46"/>
      <c r="N70" s="46"/>
      <c r="O70" s="46"/>
      <c r="P70" s="46"/>
      <c r="Q70" s="46">
        <v>5380.4</v>
      </c>
      <c r="R70" s="46">
        <v>1076.08</v>
      </c>
      <c r="S70" s="46">
        <v>80.705999999999989</v>
      </c>
      <c r="T70" s="46">
        <v>53.803999999999995</v>
      </c>
      <c r="U70" s="46">
        <v>10.7608</v>
      </c>
      <c r="V70" s="46">
        <v>134.51</v>
      </c>
      <c r="W70" s="46">
        <v>430.43199999999996</v>
      </c>
      <c r="X70" s="46">
        <v>161.41199999999998</v>
      </c>
      <c r="Y70" s="46">
        <v>32.282399999999996</v>
      </c>
      <c r="Z70" s="46">
        <v>1979.9872</v>
      </c>
      <c r="AA70" s="46">
        <v>448.36666666666662</v>
      </c>
      <c r="AB70" s="46">
        <v>597.82222222222219</v>
      </c>
      <c r="AC70" s="46">
        <v>384.99751111111112</v>
      </c>
      <c r="AD70" s="46">
        <v>1431.1864</v>
      </c>
      <c r="AE70" s="46">
        <v>487.17600000000004</v>
      </c>
      <c r="AF70" s="46">
        <v>1985</v>
      </c>
      <c r="AG70" s="46">
        <v>0</v>
      </c>
      <c r="AH70" s="46">
        <v>242.89999999999998</v>
      </c>
      <c r="AI70" s="46">
        <v>47.75</v>
      </c>
      <c r="AJ70" s="46">
        <v>0</v>
      </c>
      <c r="AK70" s="46">
        <v>23.599999999999998</v>
      </c>
      <c r="AL70" s="46">
        <v>0</v>
      </c>
      <c r="AM70" s="46">
        <v>2786.4259999999999</v>
      </c>
      <c r="AN70" s="46">
        <v>6197.5995999999996</v>
      </c>
      <c r="AO70" s="46">
        <v>27.000599151234567</v>
      </c>
      <c r="AP70" s="46">
        <v>2.1600479320987653</v>
      </c>
      <c r="AQ70" s="46">
        <v>1.0800239660493827</v>
      </c>
      <c r="AR70" s="46">
        <v>18.831400000000002</v>
      </c>
      <c r="AS70" s="46">
        <v>6.929955200000002</v>
      </c>
      <c r="AT70" s="46">
        <v>231.35719999999998</v>
      </c>
      <c r="AU70" s="46">
        <v>8.9673333333333325</v>
      </c>
      <c r="AV70" s="46">
        <v>296.32655958271602</v>
      </c>
      <c r="AW70" s="46">
        <v>74.727777777777774</v>
      </c>
      <c r="AX70" s="46">
        <v>44.238844444444446</v>
      </c>
      <c r="AY70" s="46">
        <v>1.1209166666666666</v>
      </c>
      <c r="AZ70" s="46">
        <v>17.934666666666665</v>
      </c>
      <c r="BA70" s="46">
        <v>6.9745925925925922</v>
      </c>
      <c r="BB70" s="46">
        <v>53.358821718518527</v>
      </c>
      <c r="BC70" s="46">
        <v>198.35561986666667</v>
      </c>
      <c r="BD70" s="46"/>
      <c r="BE70" s="46">
        <v>0</v>
      </c>
      <c r="BF70" s="46">
        <v>198.35561986666667</v>
      </c>
      <c r="BG70" s="46">
        <v>217.83750000000001</v>
      </c>
      <c r="BH70" s="46"/>
      <c r="BI70" s="46">
        <v>0</v>
      </c>
      <c r="BJ70" s="46"/>
      <c r="BK70" s="46"/>
      <c r="BL70" s="46">
        <v>217.83750000000001</v>
      </c>
      <c r="BM70" s="46">
        <v>12290.519279449381</v>
      </c>
      <c r="BN70" s="46">
        <f t="shared" ref="BN70:BN133" si="11">$BN$5*G70</f>
        <v>1227.5029637612674</v>
      </c>
      <c r="BO70" s="46">
        <f t="shared" ref="BO70:BO133" si="12">$BO$5*G70</f>
        <v>867.43542772462877</v>
      </c>
      <c r="BP70" s="47">
        <f t="shared" si="3"/>
        <v>8.6609686609686669</v>
      </c>
      <c r="BQ70" s="47">
        <f t="shared" ref="BQ70:BQ133" si="13">((100/((100-$BT70)%)-100)*$BQ$5)/$BT70</f>
        <v>1.8803418803418819</v>
      </c>
      <c r="BR70" s="48">
        <v>3</v>
      </c>
      <c r="BS70" s="47">
        <f t="shared" si="4"/>
        <v>3.4188034188034218</v>
      </c>
      <c r="BT70" s="47">
        <f t="shared" si="5"/>
        <v>12.25</v>
      </c>
      <c r="BU70" s="47">
        <f t="shared" si="6"/>
        <v>13.960113960113972</v>
      </c>
      <c r="BV70" s="46">
        <f t="shared" si="7"/>
        <v>1715.7704977009123</v>
      </c>
      <c r="BW70" s="46">
        <f t="shared" si="8"/>
        <v>3810.7088891868088</v>
      </c>
      <c r="BX70" s="46">
        <f t="shared" si="9"/>
        <v>16101.228168636189</v>
      </c>
      <c r="BY70" s="46">
        <f t="shared" si="10"/>
        <v>193214.73802363427</v>
      </c>
      <c r="BZ70" s="49">
        <f>VLOOKUP($C70,[2]PARAMETROS!$A:$I,7,0)</f>
        <v>43101</v>
      </c>
      <c r="CA70" s="50">
        <f>VLOOKUP($C70,[2]PARAMETROS!$A:$I,8,0)</f>
        <v>0</v>
      </c>
      <c r="CB70" s="50">
        <f>VLOOKUP($C70,[2]PARAMETROS!$A:$I,9,0)</f>
        <v>0</v>
      </c>
    </row>
    <row r="71" spans="1:80">
      <c r="A71" s="42" t="s">
        <v>195</v>
      </c>
      <c r="B71" s="42" t="s">
        <v>110</v>
      </c>
      <c r="C71" s="42" t="s">
        <v>161</v>
      </c>
      <c r="D71" s="43" t="s">
        <v>197</v>
      </c>
      <c r="E71" s="44" t="s">
        <v>62</v>
      </c>
      <c r="F71" s="44" t="s">
        <v>63</v>
      </c>
      <c r="G71" s="44">
        <v>1</v>
      </c>
      <c r="H71" s="45">
        <v>1076.08</v>
      </c>
      <c r="I71" s="46">
        <v>1076.08</v>
      </c>
      <c r="J71" s="46"/>
      <c r="K71" s="46"/>
      <c r="L71" s="46"/>
      <c r="M71" s="46"/>
      <c r="N71" s="46"/>
      <c r="O71" s="46"/>
      <c r="P71" s="46"/>
      <c r="Q71" s="46">
        <v>1076.08</v>
      </c>
      <c r="R71" s="46">
        <v>215.21600000000001</v>
      </c>
      <c r="S71" s="46">
        <v>16.141199999999998</v>
      </c>
      <c r="T71" s="46">
        <v>10.7608</v>
      </c>
      <c r="U71" s="46">
        <v>2.1521599999999999</v>
      </c>
      <c r="V71" s="46">
        <v>26.902000000000001</v>
      </c>
      <c r="W71" s="46">
        <v>86.086399999999998</v>
      </c>
      <c r="X71" s="46">
        <v>32.282399999999996</v>
      </c>
      <c r="Y71" s="46">
        <v>6.45648</v>
      </c>
      <c r="Z71" s="46">
        <v>395.99743999999998</v>
      </c>
      <c r="AA71" s="46">
        <v>89.673333333333318</v>
      </c>
      <c r="AB71" s="46">
        <v>119.56444444444443</v>
      </c>
      <c r="AC71" s="46">
        <v>76.999502222222233</v>
      </c>
      <c r="AD71" s="46">
        <v>286.23728</v>
      </c>
      <c r="AE71" s="46">
        <v>97.435200000000009</v>
      </c>
      <c r="AF71" s="46">
        <v>397</v>
      </c>
      <c r="AG71" s="46">
        <v>0</v>
      </c>
      <c r="AH71" s="46">
        <v>48.58</v>
      </c>
      <c r="AI71" s="46">
        <v>9.5500000000000007</v>
      </c>
      <c r="AJ71" s="46">
        <v>0</v>
      </c>
      <c r="AK71" s="46">
        <v>4.72</v>
      </c>
      <c r="AL71" s="46">
        <v>0</v>
      </c>
      <c r="AM71" s="46">
        <v>557.28520000000003</v>
      </c>
      <c r="AN71" s="46">
        <v>1239.5199200000002</v>
      </c>
      <c r="AO71" s="46">
        <v>5.400119830246914</v>
      </c>
      <c r="AP71" s="46">
        <v>0.43200958641975307</v>
      </c>
      <c r="AQ71" s="46">
        <v>0.21600479320987653</v>
      </c>
      <c r="AR71" s="46">
        <v>3.7662800000000001</v>
      </c>
      <c r="AS71" s="46">
        <v>1.3859910400000004</v>
      </c>
      <c r="AT71" s="46">
        <v>46.271439999999991</v>
      </c>
      <c r="AU71" s="46">
        <v>1.7934666666666668</v>
      </c>
      <c r="AV71" s="46">
        <v>59.265311916543205</v>
      </c>
      <c r="AW71" s="46">
        <v>14.945555555555554</v>
      </c>
      <c r="AX71" s="46">
        <v>8.8477688888888881</v>
      </c>
      <c r="AY71" s="46">
        <v>0.22418333333333329</v>
      </c>
      <c r="AZ71" s="46">
        <v>3.5869333333333335</v>
      </c>
      <c r="BA71" s="46">
        <v>1.3949185185185184</v>
      </c>
      <c r="BB71" s="46">
        <v>10.671764343703705</v>
      </c>
      <c r="BC71" s="46">
        <v>39.671123973333337</v>
      </c>
      <c r="BD71" s="46"/>
      <c r="BE71" s="46">
        <v>0</v>
      </c>
      <c r="BF71" s="46">
        <v>39.671123973333337</v>
      </c>
      <c r="BG71" s="46">
        <v>60.842605555555558</v>
      </c>
      <c r="BH71" s="46"/>
      <c r="BI71" s="46">
        <v>0</v>
      </c>
      <c r="BJ71" s="46"/>
      <c r="BK71" s="46"/>
      <c r="BL71" s="46">
        <v>60.842605555555558</v>
      </c>
      <c r="BM71" s="46">
        <v>2475.3789614454322</v>
      </c>
      <c r="BN71" s="46">
        <f t="shared" si="11"/>
        <v>245.50059275225348</v>
      </c>
      <c r="BO71" s="46">
        <f t="shared" si="12"/>
        <v>173.48708554492575</v>
      </c>
      <c r="BP71" s="47">
        <f t="shared" ref="BP71:BP134" si="14">((100/((100-$BT71)%)-100)*$BP$5)/$BT71</f>
        <v>8.6609686609686669</v>
      </c>
      <c r="BQ71" s="47">
        <f t="shared" si="13"/>
        <v>1.8803418803418819</v>
      </c>
      <c r="BR71" s="48">
        <v>3</v>
      </c>
      <c r="BS71" s="47">
        <f t="shared" ref="BS71:BS134" si="15">((100/((100-$BT71)%)-100)*BR71)/$BT71</f>
        <v>3.4188034188034218</v>
      </c>
      <c r="BT71" s="47">
        <f t="shared" ref="BT71:BT134" si="16">$BP$5+$BQ$5+BR71</f>
        <v>12.25</v>
      </c>
      <c r="BU71" s="47">
        <f t="shared" ref="BU71:BU134" si="17">BP71+BQ71+BS71</f>
        <v>13.960113960113972</v>
      </c>
      <c r="BV71" s="46">
        <f t="shared" ref="BV71:BV134" si="18">((BM71)*BU71)%</f>
        <v>345.56572396246804</v>
      </c>
      <c r="BW71" s="46">
        <f t="shared" ref="BW71:BW134" si="19">BN71+BO71+BV71</f>
        <v>764.55340225964733</v>
      </c>
      <c r="BX71" s="46">
        <f t="shared" ref="BX71:BX134" si="20">BM71+BW71</f>
        <v>3239.9323637050793</v>
      </c>
      <c r="BY71" s="46">
        <f t="shared" ref="BY71:BY134" si="21">BX71*12</f>
        <v>38879.188364460948</v>
      </c>
      <c r="BZ71" s="49">
        <f>VLOOKUP($C71,[2]PARAMETROS!$A:$I,7,0)</f>
        <v>43101</v>
      </c>
      <c r="CA71" s="50">
        <f>VLOOKUP($C71,[2]PARAMETROS!$A:$I,8,0)</f>
        <v>0</v>
      </c>
      <c r="CB71" s="50">
        <f>VLOOKUP($C71,[2]PARAMETROS!$A:$I,9,0)</f>
        <v>0</v>
      </c>
    </row>
    <row r="72" spans="1:80">
      <c r="A72" s="42" t="s">
        <v>195</v>
      </c>
      <c r="B72" s="42" t="s">
        <v>78</v>
      </c>
      <c r="C72" s="42" t="s">
        <v>198</v>
      </c>
      <c r="D72" s="43" t="s">
        <v>199</v>
      </c>
      <c r="E72" s="44" t="s">
        <v>62</v>
      </c>
      <c r="F72" s="44" t="s">
        <v>63</v>
      </c>
      <c r="G72" s="44">
        <v>3</v>
      </c>
      <c r="H72" s="45">
        <v>3062.89</v>
      </c>
      <c r="I72" s="46">
        <v>9188.67</v>
      </c>
      <c r="J72" s="46"/>
      <c r="K72" s="46"/>
      <c r="L72" s="46"/>
      <c r="M72" s="46"/>
      <c r="N72" s="46"/>
      <c r="O72" s="46"/>
      <c r="P72" s="46"/>
      <c r="Q72" s="46">
        <v>9188.67</v>
      </c>
      <c r="R72" s="46">
        <v>1837.7340000000002</v>
      </c>
      <c r="S72" s="46">
        <v>137.83005</v>
      </c>
      <c r="T72" s="46">
        <v>91.886700000000005</v>
      </c>
      <c r="U72" s="46">
        <v>18.37734</v>
      </c>
      <c r="V72" s="46">
        <v>229.71675000000002</v>
      </c>
      <c r="W72" s="46">
        <v>735.09360000000004</v>
      </c>
      <c r="X72" s="46">
        <v>275.6601</v>
      </c>
      <c r="Y72" s="46">
        <v>55.132020000000004</v>
      </c>
      <c r="Z72" s="46">
        <v>3381.4305600000002</v>
      </c>
      <c r="AA72" s="46">
        <v>765.72249999999997</v>
      </c>
      <c r="AB72" s="46">
        <v>1020.9633333333333</v>
      </c>
      <c r="AC72" s="46">
        <v>657.50038666666683</v>
      </c>
      <c r="AD72" s="46">
        <v>2444.18622</v>
      </c>
      <c r="AE72" s="46">
        <v>0</v>
      </c>
      <c r="AF72" s="46">
        <v>1191</v>
      </c>
      <c r="AG72" s="46">
        <v>0</v>
      </c>
      <c r="AH72" s="46">
        <v>0</v>
      </c>
      <c r="AI72" s="46">
        <v>0</v>
      </c>
      <c r="AJ72" s="46">
        <v>0</v>
      </c>
      <c r="AK72" s="46">
        <v>14.16</v>
      </c>
      <c r="AL72" s="46">
        <v>881.64</v>
      </c>
      <c r="AM72" s="46">
        <v>2086.8000000000002</v>
      </c>
      <c r="AN72" s="46">
        <v>7912.4167800000014</v>
      </c>
      <c r="AO72" s="46">
        <v>46.111738049768526</v>
      </c>
      <c r="AP72" s="46">
        <v>3.688939043981482</v>
      </c>
      <c r="AQ72" s="46">
        <v>1.844469521990741</v>
      </c>
      <c r="AR72" s="46">
        <v>32.160345000000007</v>
      </c>
      <c r="AS72" s="46">
        <v>11.835006960000005</v>
      </c>
      <c r="AT72" s="46">
        <v>395.11280999999997</v>
      </c>
      <c r="AU72" s="46">
        <v>15.314450000000001</v>
      </c>
      <c r="AV72" s="46">
        <v>506.06775857574075</v>
      </c>
      <c r="AW72" s="46">
        <v>127.62041666666666</v>
      </c>
      <c r="AX72" s="46">
        <v>75.55128666666667</v>
      </c>
      <c r="AY72" s="46">
        <v>1.9143062499999999</v>
      </c>
      <c r="AZ72" s="46">
        <v>30.628900000000002</v>
      </c>
      <c r="BA72" s="46">
        <v>11.911238888888889</v>
      </c>
      <c r="BB72" s="46">
        <v>91.126422637777793</v>
      </c>
      <c r="BC72" s="46">
        <v>338.75257111000002</v>
      </c>
      <c r="BD72" s="46"/>
      <c r="BE72" s="46">
        <v>0</v>
      </c>
      <c r="BF72" s="46">
        <v>338.75257111000002</v>
      </c>
      <c r="BG72" s="46">
        <v>283.14145833333333</v>
      </c>
      <c r="BH72" s="46"/>
      <c r="BI72" s="46">
        <v>0</v>
      </c>
      <c r="BJ72" s="46"/>
      <c r="BK72" s="46"/>
      <c r="BL72" s="46">
        <v>283.14145833333333</v>
      </c>
      <c r="BM72" s="46">
        <v>18229.048568019072</v>
      </c>
      <c r="BN72" s="46">
        <f t="shared" si="11"/>
        <v>736.50177825676042</v>
      </c>
      <c r="BO72" s="46">
        <f t="shared" si="12"/>
        <v>520.46125663477721</v>
      </c>
      <c r="BP72" s="47">
        <f t="shared" si="14"/>
        <v>8.6609686609686669</v>
      </c>
      <c r="BQ72" s="47">
        <f t="shared" si="13"/>
        <v>1.8803418803418819</v>
      </c>
      <c r="BR72" s="48">
        <v>3</v>
      </c>
      <c r="BS72" s="47">
        <f t="shared" si="15"/>
        <v>3.4188034188034218</v>
      </c>
      <c r="BT72" s="47">
        <f t="shared" si="16"/>
        <v>12.25</v>
      </c>
      <c r="BU72" s="47">
        <f t="shared" si="17"/>
        <v>13.960113960113972</v>
      </c>
      <c r="BV72" s="46">
        <f t="shared" si="18"/>
        <v>2544.7959539399867</v>
      </c>
      <c r="BW72" s="46">
        <f t="shared" si="19"/>
        <v>3801.7589888315242</v>
      </c>
      <c r="BX72" s="46">
        <f t="shared" si="20"/>
        <v>22030.807556850596</v>
      </c>
      <c r="BY72" s="46">
        <f t="shared" si="21"/>
        <v>264369.69068220712</v>
      </c>
      <c r="BZ72" s="49">
        <f>VLOOKUP($C72,[2]PARAMETROS!$A:$I,7,0)</f>
        <v>43101</v>
      </c>
      <c r="CA72" s="50">
        <f>VLOOKUP($C72,[2]PARAMETROS!$A:$I,8,0)</f>
        <v>0</v>
      </c>
      <c r="CB72" s="50">
        <f>VLOOKUP($C72,[2]PARAMETROS!$A:$I,9,0)</f>
        <v>0</v>
      </c>
    </row>
    <row r="73" spans="1:80">
      <c r="A73" s="42" t="s">
        <v>195</v>
      </c>
      <c r="B73" s="42" t="s">
        <v>78</v>
      </c>
      <c r="C73" s="42" t="s">
        <v>198</v>
      </c>
      <c r="D73" s="43" t="s">
        <v>200</v>
      </c>
      <c r="E73" s="44" t="s">
        <v>62</v>
      </c>
      <c r="F73" s="44" t="s">
        <v>64</v>
      </c>
      <c r="G73" s="44">
        <v>1</v>
      </c>
      <c r="H73" s="45">
        <v>3062.89</v>
      </c>
      <c r="I73" s="46">
        <v>3062.89</v>
      </c>
      <c r="J73" s="46"/>
      <c r="K73" s="46"/>
      <c r="L73" s="46"/>
      <c r="M73" s="46"/>
      <c r="N73" s="46"/>
      <c r="O73" s="46"/>
      <c r="P73" s="46"/>
      <c r="Q73" s="46">
        <v>3062.89</v>
      </c>
      <c r="R73" s="46">
        <v>612.57799999999997</v>
      </c>
      <c r="S73" s="46">
        <v>45.943349999999995</v>
      </c>
      <c r="T73" s="46">
        <v>30.628899999999998</v>
      </c>
      <c r="U73" s="46">
        <v>6.1257799999999998</v>
      </c>
      <c r="V73" s="46">
        <v>76.572249999999997</v>
      </c>
      <c r="W73" s="46">
        <v>245.03119999999998</v>
      </c>
      <c r="X73" s="46">
        <v>91.88669999999999</v>
      </c>
      <c r="Y73" s="46">
        <v>18.37734</v>
      </c>
      <c r="Z73" s="46">
        <v>1127.1435199999999</v>
      </c>
      <c r="AA73" s="46">
        <v>255.24083333333331</v>
      </c>
      <c r="AB73" s="46">
        <v>340.32111111111107</v>
      </c>
      <c r="AC73" s="46">
        <v>219.16679555555558</v>
      </c>
      <c r="AD73" s="46">
        <v>814.72874000000002</v>
      </c>
      <c r="AE73" s="46">
        <v>0</v>
      </c>
      <c r="AF73" s="46">
        <v>397</v>
      </c>
      <c r="AG73" s="46">
        <v>0</v>
      </c>
      <c r="AH73" s="46">
        <v>0</v>
      </c>
      <c r="AI73" s="46">
        <v>0</v>
      </c>
      <c r="AJ73" s="46">
        <v>0</v>
      </c>
      <c r="AK73" s="46">
        <v>4.72</v>
      </c>
      <c r="AL73" s="46">
        <v>293.88</v>
      </c>
      <c r="AM73" s="46">
        <v>695.6</v>
      </c>
      <c r="AN73" s="46">
        <v>2637.4722599999996</v>
      </c>
      <c r="AO73" s="46">
        <v>15.37057934992284</v>
      </c>
      <c r="AP73" s="46">
        <v>1.2296463479938271</v>
      </c>
      <c r="AQ73" s="46">
        <v>0.61482317399691355</v>
      </c>
      <c r="AR73" s="46">
        <v>10.720115000000002</v>
      </c>
      <c r="AS73" s="46">
        <v>3.9450023200000013</v>
      </c>
      <c r="AT73" s="46">
        <v>131.70426999999998</v>
      </c>
      <c r="AU73" s="46">
        <v>5.1048166666666672</v>
      </c>
      <c r="AV73" s="46">
        <v>168.68925285858023</v>
      </c>
      <c r="AW73" s="46">
        <v>42.540138888888883</v>
      </c>
      <c r="AX73" s="46">
        <v>25.183762222222224</v>
      </c>
      <c r="AY73" s="46">
        <v>0.63810208333333329</v>
      </c>
      <c r="AZ73" s="46">
        <v>10.209633333333334</v>
      </c>
      <c r="BA73" s="46">
        <v>3.9704129629629628</v>
      </c>
      <c r="BB73" s="46">
        <v>30.375474212592597</v>
      </c>
      <c r="BC73" s="46">
        <v>112.91752370333333</v>
      </c>
      <c r="BD73" s="46"/>
      <c r="BE73" s="46">
        <v>0</v>
      </c>
      <c r="BF73" s="46">
        <v>112.91752370333333</v>
      </c>
      <c r="BG73" s="46">
        <v>94.380486111111111</v>
      </c>
      <c r="BH73" s="46"/>
      <c r="BI73" s="46">
        <v>0</v>
      </c>
      <c r="BJ73" s="46"/>
      <c r="BK73" s="46"/>
      <c r="BL73" s="46">
        <v>94.380486111111111</v>
      </c>
      <c r="BM73" s="46">
        <v>6076.3495226730247</v>
      </c>
      <c r="BN73" s="46">
        <f t="shared" si="11"/>
        <v>245.50059275225348</v>
      </c>
      <c r="BO73" s="46">
        <f t="shared" si="12"/>
        <v>173.48708554492575</v>
      </c>
      <c r="BP73" s="47">
        <f t="shared" si="14"/>
        <v>8.6609686609686669</v>
      </c>
      <c r="BQ73" s="47">
        <f t="shared" si="13"/>
        <v>1.8803418803418819</v>
      </c>
      <c r="BR73" s="48">
        <v>3</v>
      </c>
      <c r="BS73" s="47">
        <f t="shared" si="15"/>
        <v>3.4188034188034218</v>
      </c>
      <c r="BT73" s="47">
        <f t="shared" si="16"/>
        <v>12.25</v>
      </c>
      <c r="BU73" s="47">
        <f t="shared" si="17"/>
        <v>13.960113960113972</v>
      </c>
      <c r="BV73" s="46">
        <f t="shared" si="18"/>
        <v>848.26531797999564</v>
      </c>
      <c r="BW73" s="46">
        <f t="shared" si="19"/>
        <v>1267.2529962771748</v>
      </c>
      <c r="BX73" s="46">
        <f t="shared" si="20"/>
        <v>7343.6025189501997</v>
      </c>
      <c r="BY73" s="46">
        <f t="shared" si="21"/>
        <v>88123.230227402397</v>
      </c>
      <c r="BZ73" s="49">
        <f>VLOOKUP($C73,[2]PARAMETROS!$A:$I,7,0)</f>
        <v>43101</v>
      </c>
      <c r="CA73" s="50">
        <f>VLOOKUP($C73,[2]PARAMETROS!$A:$I,8,0)</f>
        <v>0</v>
      </c>
      <c r="CB73" s="50">
        <f>VLOOKUP($C73,[2]PARAMETROS!$A:$I,9,0)</f>
        <v>0</v>
      </c>
    </row>
    <row r="74" spans="1:80">
      <c r="A74" s="42" t="s">
        <v>195</v>
      </c>
      <c r="B74" s="42" t="s">
        <v>16</v>
      </c>
      <c r="C74" s="42" t="s">
        <v>161</v>
      </c>
      <c r="D74" s="43" t="s">
        <v>201</v>
      </c>
      <c r="E74" s="44" t="s">
        <v>62</v>
      </c>
      <c r="F74" s="44" t="s">
        <v>63</v>
      </c>
      <c r="G74" s="44">
        <v>3</v>
      </c>
      <c r="H74" s="45">
        <v>2216.69</v>
      </c>
      <c r="I74" s="46">
        <v>6650.07</v>
      </c>
      <c r="J74" s="46"/>
      <c r="K74" s="46"/>
      <c r="L74" s="46"/>
      <c r="M74" s="46"/>
      <c r="N74" s="46"/>
      <c r="O74" s="46"/>
      <c r="P74" s="46"/>
      <c r="Q74" s="46">
        <v>6650.07</v>
      </c>
      <c r="R74" s="46">
        <v>1330.0140000000001</v>
      </c>
      <c r="S74" s="46">
        <v>99.751049999999992</v>
      </c>
      <c r="T74" s="46">
        <v>66.500699999999995</v>
      </c>
      <c r="U74" s="46">
        <v>13.300139999999999</v>
      </c>
      <c r="V74" s="46">
        <v>166.25175000000002</v>
      </c>
      <c r="W74" s="46">
        <v>532.00559999999996</v>
      </c>
      <c r="X74" s="46">
        <v>199.50209999999998</v>
      </c>
      <c r="Y74" s="46">
        <v>39.900419999999997</v>
      </c>
      <c r="Z74" s="46">
        <v>2447.2257600000003</v>
      </c>
      <c r="AA74" s="46">
        <v>554.1724999999999</v>
      </c>
      <c r="AB74" s="46">
        <v>738.89666666666665</v>
      </c>
      <c r="AC74" s="46">
        <v>475.84945333333337</v>
      </c>
      <c r="AD74" s="46">
        <v>1768.9186199999999</v>
      </c>
      <c r="AE74" s="46">
        <v>86.995800000000031</v>
      </c>
      <c r="AF74" s="46">
        <v>1191</v>
      </c>
      <c r="AG74" s="46">
        <v>0</v>
      </c>
      <c r="AH74" s="46">
        <v>145.74</v>
      </c>
      <c r="AI74" s="46">
        <v>28.650000000000002</v>
      </c>
      <c r="AJ74" s="46">
        <v>0</v>
      </c>
      <c r="AK74" s="46">
        <v>14.16</v>
      </c>
      <c r="AL74" s="46">
        <v>0</v>
      </c>
      <c r="AM74" s="46">
        <v>1466.5458000000003</v>
      </c>
      <c r="AN74" s="46">
        <v>5682.6901800000005</v>
      </c>
      <c r="AO74" s="46">
        <v>33.372216637731484</v>
      </c>
      <c r="AP74" s="46">
        <v>2.6697773310185187</v>
      </c>
      <c r="AQ74" s="46">
        <v>1.3348886655092593</v>
      </c>
      <c r="AR74" s="46">
        <v>23.275245000000002</v>
      </c>
      <c r="AS74" s="46">
        <v>8.5652901600000035</v>
      </c>
      <c r="AT74" s="46">
        <v>285.95300999999995</v>
      </c>
      <c r="AU74" s="46">
        <v>11.083450000000001</v>
      </c>
      <c r="AV74" s="46">
        <v>366.25387779425927</v>
      </c>
      <c r="AW74" s="46">
        <v>92.362083333333331</v>
      </c>
      <c r="AX74" s="46">
        <v>54.678353333333334</v>
      </c>
      <c r="AY74" s="46">
        <v>1.3854312499999999</v>
      </c>
      <c r="AZ74" s="46">
        <v>22.166900000000002</v>
      </c>
      <c r="BA74" s="46">
        <v>8.6204611111111102</v>
      </c>
      <c r="BB74" s="46">
        <v>65.950468282222232</v>
      </c>
      <c r="BC74" s="46">
        <v>245.16369731</v>
      </c>
      <c r="BD74" s="46"/>
      <c r="BE74" s="46">
        <v>0</v>
      </c>
      <c r="BF74" s="46">
        <v>245.16369731</v>
      </c>
      <c r="BG74" s="46">
        <v>198.34645833333332</v>
      </c>
      <c r="BH74" s="46"/>
      <c r="BI74" s="46">
        <v>0</v>
      </c>
      <c r="BJ74" s="46"/>
      <c r="BK74" s="46"/>
      <c r="BL74" s="46">
        <v>198.34645833333332</v>
      </c>
      <c r="BM74" s="46">
        <v>13142.524213437593</v>
      </c>
      <c r="BN74" s="46">
        <f t="shared" si="11"/>
        <v>736.50177825676042</v>
      </c>
      <c r="BO74" s="46">
        <f t="shared" si="12"/>
        <v>520.46125663477721</v>
      </c>
      <c r="BP74" s="47">
        <f t="shared" si="14"/>
        <v>8.6609686609686669</v>
      </c>
      <c r="BQ74" s="47">
        <f t="shared" si="13"/>
        <v>1.8803418803418819</v>
      </c>
      <c r="BR74" s="48">
        <v>3</v>
      </c>
      <c r="BS74" s="47">
        <f t="shared" si="15"/>
        <v>3.4188034188034218</v>
      </c>
      <c r="BT74" s="47">
        <f t="shared" si="16"/>
        <v>12.25</v>
      </c>
      <c r="BU74" s="47">
        <f t="shared" si="17"/>
        <v>13.960113960113972</v>
      </c>
      <c r="BV74" s="46">
        <f t="shared" si="18"/>
        <v>1834.7113574314603</v>
      </c>
      <c r="BW74" s="46">
        <f t="shared" si="19"/>
        <v>3091.6743923229978</v>
      </c>
      <c r="BX74" s="46">
        <f t="shared" si="20"/>
        <v>16234.19860576059</v>
      </c>
      <c r="BY74" s="46">
        <f t="shared" si="21"/>
        <v>194810.38326912708</v>
      </c>
      <c r="BZ74" s="49">
        <f>VLOOKUP($C74,[2]PARAMETROS!$A:$I,7,0)</f>
        <v>43101</v>
      </c>
      <c r="CA74" s="50">
        <f>VLOOKUP($C74,[2]PARAMETROS!$A:$I,8,0)</f>
        <v>0</v>
      </c>
      <c r="CB74" s="50">
        <f>VLOOKUP($C74,[2]PARAMETROS!$A:$I,9,0)</f>
        <v>0</v>
      </c>
    </row>
    <row r="75" spans="1:80">
      <c r="A75" s="42" t="s">
        <v>202</v>
      </c>
      <c r="B75" s="42" t="s">
        <v>73</v>
      </c>
      <c r="C75" s="42" t="s">
        <v>178</v>
      </c>
      <c r="D75" s="43" t="s">
        <v>203</v>
      </c>
      <c r="E75" s="44" t="s">
        <v>62</v>
      </c>
      <c r="F75" s="44" t="s">
        <v>63</v>
      </c>
      <c r="G75" s="44">
        <v>1</v>
      </c>
      <c r="H75" s="45">
        <v>1041.5999999999999</v>
      </c>
      <c r="I75" s="46">
        <v>1041.5999999999999</v>
      </c>
      <c r="J75" s="46"/>
      <c r="K75" s="46"/>
      <c r="L75" s="46"/>
      <c r="M75" s="46"/>
      <c r="N75" s="46"/>
      <c r="O75" s="46"/>
      <c r="P75" s="46"/>
      <c r="Q75" s="46">
        <v>1041.5999999999999</v>
      </c>
      <c r="R75" s="46">
        <v>208.32</v>
      </c>
      <c r="S75" s="46">
        <v>15.623999999999999</v>
      </c>
      <c r="T75" s="46">
        <v>10.415999999999999</v>
      </c>
      <c r="U75" s="46">
        <v>2.0831999999999997</v>
      </c>
      <c r="V75" s="46">
        <v>26.04</v>
      </c>
      <c r="W75" s="46">
        <v>83.327999999999989</v>
      </c>
      <c r="X75" s="46">
        <v>31.247999999999998</v>
      </c>
      <c r="Y75" s="46">
        <v>6.2495999999999992</v>
      </c>
      <c r="Z75" s="46">
        <v>383.30879999999996</v>
      </c>
      <c r="AA75" s="46">
        <v>86.799999999999983</v>
      </c>
      <c r="AB75" s="46">
        <v>115.73333333333332</v>
      </c>
      <c r="AC75" s="46">
        <v>74.532266666666672</v>
      </c>
      <c r="AD75" s="46">
        <v>277.06559999999996</v>
      </c>
      <c r="AE75" s="46">
        <v>99.504000000000005</v>
      </c>
      <c r="AF75" s="46">
        <v>397</v>
      </c>
      <c r="AG75" s="46">
        <v>0</v>
      </c>
      <c r="AH75" s="46">
        <v>32.619999999999997</v>
      </c>
      <c r="AI75" s="46">
        <v>0</v>
      </c>
      <c r="AJ75" s="46">
        <v>0</v>
      </c>
      <c r="AK75" s="46">
        <v>4.72</v>
      </c>
      <c r="AL75" s="46">
        <v>0</v>
      </c>
      <c r="AM75" s="46">
        <v>533.84400000000005</v>
      </c>
      <c r="AN75" s="46">
        <v>1194.2184</v>
      </c>
      <c r="AO75" s="46">
        <v>5.2270879629629627</v>
      </c>
      <c r="AP75" s="46">
        <v>0.418167037037037</v>
      </c>
      <c r="AQ75" s="46">
        <v>0.2090835185185185</v>
      </c>
      <c r="AR75" s="46">
        <v>3.6456000000000004</v>
      </c>
      <c r="AS75" s="46">
        <v>1.3415808000000005</v>
      </c>
      <c r="AT75" s="46">
        <v>44.788799999999995</v>
      </c>
      <c r="AU75" s="46">
        <v>1.736</v>
      </c>
      <c r="AV75" s="46">
        <v>57.366319318518514</v>
      </c>
      <c r="AW75" s="46">
        <v>14.466666666666665</v>
      </c>
      <c r="AX75" s="46">
        <v>8.5642666666666667</v>
      </c>
      <c r="AY75" s="46">
        <v>0.21699999999999997</v>
      </c>
      <c r="AZ75" s="46">
        <v>3.472</v>
      </c>
      <c r="BA75" s="46">
        <v>1.350222222222222</v>
      </c>
      <c r="BB75" s="46">
        <v>10.329817244444445</v>
      </c>
      <c r="BC75" s="46">
        <v>38.3999728</v>
      </c>
      <c r="BD75" s="46"/>
      <c r="BE75" s="46">
        <v>0</v>
      </c>
      <c r="BF75" s="46">
        <v>38.3999728</v>
      </c>
      <c r="BG75" s="46">
        <v>43.567500000000003</v>
      </c>
      <c r="BH75" s="46"/>
      <c r="BI75" s="46">
        <v>0</v>
      </c>
      <c r="BJ75" s="46"/>
      <c r="BK75" s="46"/>
      <c r="BL75" s="46">
        <v>43.567500000000003</v>
      </c>
      <c r="BM75" s="46">
        <v>2375.1521921185185</v>
      </c>
      <c r="BN75" s="46">
        <f t="shared" si="11"/>
        <v>245.50059275225348</v>
      </c>
      <c r="BO75" s="46">
        <f t="shared" si="12"/>
        <v>173.48708554492575</v>
      </c>
      <c r="BP75" s="47">
        <f t="shared" si="14"/>
        <v>8.8629737609329435</v>
      </c>
      <c r="BQ75" s="47">
        <f t="shared" si="13"/>
        <v>1.9241982507288626</v>
      </c>
      <c r="BR75" s="48">
        <v>5</v>
      </c>
      <c r="BS75" s="47">
        <f t="shared" si="15"/>
        <v>5.8309037900874632</v>
      </c>
      <c r="BT75" s="47">
        <f t="shared" si="16"/>
        <v>14.25</v>
      </c>
      <c r="BU75" s="47">
        <f t="shared" si="17"/>
        <v>16.618075801749271</v>
      </c>
      <c r="BV75" s="46">
        <f t="shared" si="18"/>
        <v>394.7045916931649</v>
      </c>
      <c r="BW75" s="46">
        <f t="shared" si="19"/>
        <v>813.69226999034413</v>
      </c>
      <c r="BX75" s="46">
        <f t="shared" si="20"/>
        <v>3188.8444621088629</v>
      </c>
      <c r="BY75" s="46">
        <f t="shared" si="21"/>
        <v>38266.133545306351</v>
      </c>
      <c r="BZ75" s="49">
        <f>VLOOKUP($C75,[2]PARAMETROS!$A:$I,7,0)</f>
        <v>43101</v>
      </c>
      <c r="CA75" s="50">
        <f>VLOOKUP($C75,[2]PARAMETROS!$A:$I,8,0)</f>
        <v>0</v>
      </c>
      <c r="CB75" s="50">
        <f>VLOOKUP($C75,[2]PARAMETROS!$A:$I,9,0)</f>
        <v>0</v>
      </c>
    </row>
    <row r="76" spans="1:80">
      <c r="A76" s="42" t="s">
        <v>204</v>
      </c>
      <c r="B76" s="42" t="s">
        <v>78</v>
      </c>
      <c r="C76" s="42" t="s">
        <v>205</v>
      </c>
      <c r="D76" s="43" t="s">
        <v>206</v>
      </c>
      <c r="E76" s="44" t="s">
        <v>62</v>
      </c>
      <c r="F76" s="44" t="s">
        <v>63</v>
      </c>
      <c r="G76" s="44">
        <v>1</v>
      </c>
      <c r="H76" s="45">
        <v>3062.89</v>
      </c>
      <c r="I76" s="46">
        <v>3062.89</v>
      </c>
      <c r="J76" s="46"/>
      <c r="K76" s="46"/>
      <c r="L76" s="46"/>
      <c r="M76" s="46"/>
      <c r="N76" s="46"/>
      <c r="O76" s="46"/>
      <c r="P76" s="46"/>
      <c r="Q76" s="46">
        <v>3062.89</v>
      </c>
      <c r="R76" s="46">
        <v>612.57799999999997</v>
      </c>
      <c r="S76" s="46">
        <v>45.943349999999995</v>
      </c>
      <c r="T76" s="46">
        <v>30.628899999999998</v>
      </c>
      <c r="U76" s="46">
        <v>6.1257799999999998</v>
      </c>
      <c r="V76" s="46">
        <v>76.572249999999997</v>
      </c>
      <c r="W76" s="46">
        <v>245.03119999999998</v>
      </c>
      <c r="X76" s="46">
        <v>91.88669999999999</v>
      </c>
      <c r="Y76" s="46">
        <v>18.37734</v>
      </c>
      <c r="Z76" s="46">
        <v>1127.1435199999999</v>
      </c>
      <c r="AA76" s="46">
        <v>255.24083333333331</v>
      </c>
      <c r="AB76" s="46">
        <v>340.32111111111107</v>
      </c>
      <c r="AC76" s="46">
        <v>219.16679555555558</v>
      </c>
      <c r="AD76" s="46">
        <v>814.72874000000002</v>
      </c>
      <c r="AE76" s="46">
        <v>0</v>
      </c>
      <c r="AF76" s="46">
        <v>397</v>
      </c>
      <c r="AG76" s="46">
        <v>0</v>
      </c>
      <c r="AH76" s="46">
        <v>0</v>
      </c>
      <c r="AI76" s="46">
        <v>0</v>
      </c>
      <c r="AJ76" s="46">
        <v>0</v>
      </c>
      <c r="AK76" s="46">
        <v>4.72</v>
      </c>
      <c r="AL76" s="46">
        <v>293.88</v>
      </c>
      <c r="AM76" s="46">
        <v>695.6</v>
      </c>
      <c r="AN76" s="46">
        <v>2637.4722599999996</v>
      </c>
      <c r="AO76" s="46">
        <v>15.37057934992284</v>
      </c>
      <c r="AP76" s="46">
        <v>1.2296463479938271</v>
      </c>
      <c r="AQ76" s="46">
        <v>0.61482317399691355</v>
      </c>
      <c r="AR76" s="46">
        <v>10.720115000000002</v>
      </c>
      <c r="AS76" s="46">
        <v>3.9450023200000013</v>
      </c>
      <c r="AT76" s="46">
        <v>131.70426999999998</v>
      </c>
      <c r="AU76" s="46">
        <v>5.1048166666666672</v>
      </c>
      <c r="AV76" s="46">
        <v>168.68925285858023</v>
      </c>
      <c r="AW76" s="46">
        <v>42.540138888888883</v>
      </c>
      <c r="AX76" s="46">
        <v>25.183762222222224</v>
      </c>
      <c r="AY76" s="46">
        <v>0.63810208333333329</v>
      </c>
      <c r="AZ76" s="46">
        <v>10.209633333333334</v>
      </c>
      <c r="BA76" s="46">
        <v>3.9704129629629628</v>
      </c>
      <c r="BB76" s="46">
        <v>30.375474212592597</v>
      </c>
      <c r="BC76" s="46">
        <v>112.91752370333333</v>
      </c>
      <c r="BD76" s="46"/>
      <c r="BE76" s="46">
        <v>0</v>
      </c>
      <c r="BF76" s="46">
        <v>112.91752370333333</v>
      </c>
      <c r="BG76" s="46">
        <v>94.380486111111111</v>
      </c>
      <c r="BH76" s="46"/>
      <c r="BI76" s="46">
        <v>0</v>
      </c>
      <c r="BJ76" s="46"/>
      <c r="BK76" s="46"/>
      <c r="BL76" s="46">
        <v>94.380486111111111</v>
      </c>
      <c r="BM76" s="46">
        <v>6076.3495226730247</v>
      </c>
      <c r="BN76" s="46">
        <f t="shared" si="11"/>
        <v>245.50059275225348</v>
      </c>
      <c r="BO76" s="46">
        <f t="shared" si="12"/>
        <v>173.48708554492575</v>
      </c>
      <c r="BP76" s="47">
        <f t="shared" si="14"/>
        <v>8.8629737609329435</v>
      </c>
      <c r="BQ76" s="47">
        <f t="shared" si="13"/>
        <v>1.9241982507288626</v>
      </c>
      <c r="BR76" s="48">
        <v>5</v>
      </c>
      <c r="BS76" s="47">
        <f t="shared" si="15"/>
        <v>5.8309037900874632</v>
      </c>
      <c r="BT76" s="47">
        <f t="shared" si="16"/>
        <v>14.25</v>
      </c>
      <c r="BU76" s="47">
        <f t="shared" si="17"/>
        <v>16.618075801749271</v>
      </c>
      <c r="BV76" s="46">
        <f t="shared" si="18"/>
        <v>1009.7723696570333</v>
      </c>
      <c r="BW76" s="46">
        <f t="shared" si="19"/>
        <v>1428.7600479542125</v>
      </c>
      <c r="BX76" s="46">
        <f t="shared" si="20"/>
        <v>7505.1095706272372</v>
      </c>
      <c r="BY76" s="46">
        <f t="shared" si="21"/>
        <v>90061.314847526839</v>
      </c>
      <c r="BZ76" s="49">
        <f>VLOOKUP($C76,[2]PARAMETROS!$A:$I,7,0)</f>
        <v>43101</v>
      </c>
      <c r="CA76" s="50">
        <f>VLOOKUP($C76,[2]PARAMETROS!$A:$I,8,0)</f>
        <v>0</v>
      </c>
      <c r="CB76" s="50">
        <f>VLOOKUP($C76,[2]PARAMETROS!$A:$I,9,0)</f>
        <v>0</v>
      </c>
    </row>
    <row r="77" spans="1:80">
      <c r="A77" s="42" t="s">
        <v>204</v>
      </c>
      <c r="B77" s="42" t="s">
        <v>14</v>
      </c>
      <c r="C77" s="42" t="s">
        <v>207</v>
      </c>
      <c r="D77" s="43" t="s">
        <v>208</v>
      </c>
      <c r="E77" s="44" t="s">
        <v>62</v>
      </c>
      <c r="F77" s="44" t="s">
        <v>63</v>
      </c>
      <c r="G77" s="44">
        <v>2</v>
      </c>
      <c r="H77" s="45">
        <v>1281.1600000000001</v>
      </c>
      <c r="I77" s="46">
        <v>2562.3200000000002</v>
      </c>
      <c r="J77" s="46"/>
      <c r="K77" s="46"/>
      <c r="L77" s="46"/>
      <c r="M77" s="46"/>
      <c r="N77" s="46"/>
      <c r="O77" s="46"/>
      <c r="P77" s="46"/>
      <c r="Q77" s="46">
        <v>2562.3200000000002</v>
      </c>
      <c r="R77" s="46">
        <v>512.46400000000006</v>
      </c>
      <c r="S77" s="46">
        <v>38.434800000000003</v>
      </c>
      <c r="T77" s="46">
        <v>25.623200000000001</v>
      </c>
      <c r="U77" s="46">
        <v>5.1246400000000003</v>
      </c>
      <c r="V77" s="46">
        <v>64.058000000000007</v>
      </c>
      <c r="W77" s="46">
        <v>204.98560000000001</v>
      </c>
      <c r="X77" s="46">
        <v>76.869600000000005</v>
      </c>
      <c r="Y77" s="46">
        <v>15.373920000000002</v>
      </c>
      <c r="Z77" s="46">
        <v>942.93376000000001</v>
      </c>
      <c r="AA77" s="46">
        <v>213.52666666666667</v>
      </c>
      <c r="AB77" s="46">
        <v>284.70222222222225</v>
      </c>
      <c r="AC77" s="46">
        <v>183.34823111111115</v>
      </c>
      <c r="AD77" s="46">
        <v>681.57712000000015</v>
      </c>
      <c r="AE77" s="46">
        <v>170.26079999999999</v>
      </c>
      <c r="AF77" s="46">
        <v>794</v>
      </c>
      <c r="AG77" s="46">
        <v>0</v>
      </c>
      <c r="AH77" s="46">
        <v>65.08</v>
      </c>
      <c r="AI77" s="46">
        <v>0</v>
      </c>
      <c r="AJ77" s="46">
        <v>0</v>
      </c>
      <c r="AK77" s="46">
        <v>9.44</v>
      </c>
      <c r="AL77" s="46">
        <v>0</v>
      </c>
      <c r="AM77" s="46">
        <v>1038.7808</v>
      </c>
      <c r="AN77" s="46">
        <v>2663.2916800000003</v>
      </c>
      <c r="AO77" s="46">
        <v>12.858556095679015</v>
      </c>
      <c r="AP77" s="46">
        <v>1.0286844876543211</v>
      </c>
      <c r="AQ77" s="46">
        <v>0.51434224382716054</v>
      </c>
      <c r="AR77" s="46">
        <v>8.9681200000000025</v>
      </c>
      <c r="AS77" s="46">
        <v>3.3002681600000017</v>
      </c>
      <c r="AT77" s="46">
        <v>110.17976</v>
      </c>
      <c r="AU77" s="46">
        <v>4.2705333333333337</v>
      </c>
      <c r="AV77" s="46">
        <v>141.12026432049385</v>
      </c>
      <c r="AW77" s="46">
        <v>35.587777777777781</v>
      </c>
      <c r="AX77" s="46">
        <v>21.067964444444446</v>
      </c>
      <c r="AY77" s="46">
        <v>0.53381666666666672</v>
      </c>
      <c r="AZ77" s="46">
        <v>8.5410666666666675</v>
      </c>
      <c r="BA77" s="46">
        <v>3.321525925925926</v>
      </c>
      <c r="BB77" s="46">
        <v>25.411191745185192</v>
      </c>
      <c r="BC77" s="46">
        <v>94.46334322666668</v>
      </c>
      <c r="BD77" s="46">
        <v>283.68542857142859</v>
      </c>
      <c r="BE77" s="46">
        <v>283.68542857142859</v>
      </c>
      <c r="BF77" s="46">
        <v>378.14877179809525</v>
      </c>
      <c r="BG77" s="46">
        <v>132.23097222222222</v>
      </c>
      <c r="BH77" s="46"/>
      <c r="BI77" s="46">
        <v>0</v>
      </c>
      <c r="BJ77" s="46"/>
      <c r="BK77" s="46"/>
      <c r="BL77" s="46">
        <v>132.23097222222222</v>
      </c>
      <c r="BM77" s="46">
        <v>5877.1116883408122</v>
      </c>
      <c r="BN77" s="46">
        <f t="shared" si="11"/>
        <v>491.00118550450696</v>
      </c>
      <c r="BO77" s="46">
        <f t="shared" si="12"/>
        <v>346.9741710898515</v>
      </c>
      <c r="BP77" s="47">
        <f t="shared" si="14"/>
        <v>8.8629737609329435</v>
      </c>
      <c r="BQ77" s="47">
        <f t="shared" si="13"/>
        <v>1.9241982507288626</v>
      </c>
      <c r="BR77" s="48">
        <v>5</v>
      </c>
      <c r="BS77" s="47">
        <f t="shared" si="15"/>
        <v>5.8309037900874632</v>
      </c>
      <c r="BT77" s="47">
        <f t="shared" si="16"/>
        <v>14.25</v>
      </c>
      <c r="BU77" s="47">
        <f t="shared" si="17"/>
        <v>16.618075801749271</v>
      </c>
      <c r="BV77" s="46">
        <f t="shared" si="18"/>
        <v>976.66287532194258</v>
      </c>
      <c r="BW77" s="46">
        <f t="shared" si="19"/>
        <v>1814.638231916301</v>
      </c>
      <c r="BX77" s="46">
        <f t="shared" si="20"/>
        <v>7691.7499202571134</v>
      </c>
      <c r="BY77" s="46">
        <f t="shared" si="21"/>
        <v>92300.999043085365</v>
      </c>
      <c r="BZ77" s="49">
        <f>VLOOKUP($C77,[2]PARAMETROS!$A:$I,7,0)</f>
        <v>43101</v>
      </c>
      <c r="CA77" s="50">
        <f>VLOOKUP($C77,[2]PARAMETROS!$A:$I,8,0)</f>
        <v>0</v>
      </c>
      <c r="CB77" s="50">
        <f>VLOOKUP($C77,[2]PARAMETROS!$A:$I,9,0)</f>
        <v>0</v>
      </c>
    </row>
    <row r="78" spans="1:80">
      <c r="A78" s="42" t="s">
        <v>204</v>
      </c>
      <c r="B78" s="42" t="s">
        <v>15</v>
      </c>
      <c r="C78" s="42" t="s">
        <v>207</v>
      </c>
      <c r="D78" s="43" t="s">
        <v>209</v>
      </c>
      <c r="E78" s="44" t="s">
        <v>62</v>
      </c>
      <c r="F78" s="44" t="s">
        <v>63</v>
      </c>
      <c r="G78" s="44">
        <v>2</v>
      </c>
      <c r="H78" s="45">
        <v>1281.1600000000001</v>
      </c>
      <c r="I78" s="46">
        <v>2562.3200000000002</v>
      </c>
      <c r="J78" s="46"/>
      <c r="K78" s="46"/>
      <c r="L78" s="46">
        <v>389.02728438095244</v>
      </c>
      <c r="M78" s="46"/>
      <c r="N78" s="46"/>
      <c r="O78" s="46"/>
      <c r="P78" s="46"/>
      <c r="Q78" s="46">
        <v>2951.3472843809527</v>
      </c>
      <c r="R78" s="46">
        <v>590.26945687619059</v>
      </c>
      <c r="S78" s="46">
        <v>44.270209265714286</v>
      </c>
      <c r="T78" s="46">
        <v>29.513472843809527</v>
      </c>
      <c r="U78" s="46">
        <v>5.9026945687619055</v>
      </c>
      <c r="V78" s="46">
        <v>73.783682109523824</v>
      </c>
      <c r="W78" s="46">
        <v>236.10778275047622</v>
      </c>
      <c r="X78" s="46">
        <v>88.540418531428571</v>
      </c>
      <c r="Y78" s="46">
        <v>17.708083706285716</v>
      </c>
      <c r="Z78" s="46">
        <v>1086.0958006521905</v>
      </c>
      <c r="AA78" s="46">
        <v>245.94560703174605</v>
      </c>
      <c r="AB78" s="46">
        <v>327.92747604232807</v>
      </c>
      <c r="AC78" s="46">
        <v>211.18529457125931</v>
      </c>
      <c r="AD78" s="46">
        <v>785.05837764533339</v>
      </c>
      <c r="AE78" s="46">
        <v>170.26079999999999</v>
      </c>
      <c r="AF78" s="46">
        <v>794</v>
      </c>
      <c r="AG78" s="46">
        <v>0</v>
      </c>
      <c r="AH78" s="46">
        <v>65.08</v>
      </c>
      <c r="AI78" s="46">
        <v>0</v>
      </c>
      <c r="AJ78" s="46">
        <v>0</v>
      </c>
      <c r="AK78" s="46">
        <v>9.44</v>
      </c>
      <c r="AL78" s="46">
        <v>0</v>
      </c>
      <c r="AM78" s="46">
        <v>1038.7808</v>
      </c>
      <c r="AN78" s="46">
        <v>2909.9349782975241</v>
      </c>
      <c r="AO78" s="46">
        <v>14.810821682710356</v>
      </c>
      <c r="AP78" s="46">
        <v>1.1848657346168285</v>
      </c>
      <c r="AQ78" s="46">
        <v>0.59243286730841427</v>
      </c>
      <c r="AR78" s="46">
        <v>10.329715495333335</v>
      </c>
      <c r="AS78" s="46">
        <v>3.8013353022826686</v>
      </c>
      <c r="AT78" s="46">
        <v>126.90793322838095</v>
      </c>
      <c r="AU78" s="46">
        <v>4.9189121406349212</v>
      </c>
      <c r="AV78" s="46">
        <v>162.54601645126746</v>
      </c>
      <c r="AW78" s="46">
        <v>40.990934505291008</v>
      </c>
      <c r="AX78" s="46">
        <v>24.266633227132278</v>
      </c>
      <c r="AY78" s="46">
        <v>0.61486401757936515</v>
      </c>
      <c r="AZ78" s="46">
        <v>9.8378242812698424</v>
      </c>
      <c r="BA78" s="46">
        <v>3.8258205538271608</v>
      </c>
      <c r="BB78" s="46">
        <v>29.269276183316681</v>
      </c>
      <c r="BC78" s="46">
        <v>108.80535276841633</v>
      </c>
      <c r="BD78" s="46">
        <v>326.75630648503403</v>
      </c>
      <c r="BE78" s="46">
        <v>326.75630648503403</v>
      </c>
      <c r="BF78" s="46">
        <v>435.56165925345033</v>
      </c>
      <c r="BG78" s="46">
        <v>132.23097222222222</v>
      </c>
      <c r="BH78" s="46"/>
      <c r="BI78" s="46">
        <v>0</v>
      </c>
      <c r="BJ78" s="46"/>
      <c r="BK78" s="46"/>
      <c r="BL78" s="46">
        <v>132.23097222222222</v>
      </c>
      <c r="BM78" s="46">
        <v>6591.6209106054175</v>
      </c>
      <c r="BN78" s="46">
        <f t="shared" si="11"/>
        <v>491.00118550450696</v>
      </c>
      <c r="BO78" s="46">
        <f t="shared" si="12"/>
        <v>346.9741710898515</v>
      </c>
      <c r="BP78" s="47">
        <f t="shared" si="14"/>
        <v>8.8629737609329435</v>
      </c>
      <c r="BQ78" s="47">
        <f t="shared" si="13"/>
        <v>1.9241982507288626</v>
      </c>
      <c r="BR78" s="48">
        <v>5</v>
      </c>
      <c r="BS78" s="47">
        <f t="shared" si="15"/>
        <v>5.8309037900874632</v>
      </c>
      <c r="BT78" s="47">
        <f t="shared" si="16"/>
        <v>14.25</v>
      </c>
      <c r="BU78" s="47">
        <f t="shared" si="17"/>
        <v>16.618075801749271</v>
      </c>
      <c r="BV78" s="46">
        <f t="shared" si="18"/>
        <v>1095.4005594883638</v>
      </c>
      <c r="BW78" s="46">
        <f t="shared" si="19"/>
        <v>1933.3759160827221</v>
      </c>
      <c r="BX78" s="46">
        <f t="shared" si="20"/>
        <v>8524.9968266881406</v>
      </c>
      <c r="BY78" s="46">
        <f t="shared" si="21"/>
        <v>102299.96192025769</v>
      </c>
      <c r="BZ78" s="49">
        <f>VLOOKUP($C78,[2]PARAMETROS!$A:$I,7,0)</f>
        <v>43101</v>
      </c>
      <c r="CA78" s="50">
        <f>VLOOKUP($C78,[2]PARAMETROS!$A:$I,8,0)</f>
        <v>0</v>
      </c>
      <c r="CB78" s="50">
        <f>VLOOKUP($C78,[2]PARAMETROS!$A:$I,9,0)</f>
        <v>0</v>
      </c>
    </row>
    <row r="79" spans="1:80">
      <c r="A79" s="42" t="s">
        <v>210</v>
      </c>
      <c r="B79" s="42" t="s">
        <v>78</v>
      </c>
      <c r="C79" s="42" t="s">
        <v>211</v>
      </c>
      <c r="D79" s="43" t="s">
        <v>212</v>
      </c>
      <c r="E79" s="44" t="s">
        <v>62</v>
      </c>
      <c r="F79" s="44" t="s">
        <v>63</v>
      </c>
      <c r="G79" s="44">
        <v>2</v>
      </c>
      <c r="H79" s="45">
        <v>2973.68</v>
      </c>
      <c r="I79" s="46">
        <v>5947.36</v>
      </c>
      <c r="J79" s="46"/>
      <c r="K79" s="46"/>
      <c r="L79" s="46"/>
      <c r="M79" s="46"/>
      <c r="N79" s="46"/>
      <c r="O79" s="46"/>
      <c r="P79" s="46"/>
      <c r="Q79" s="46">
        <v>5947.36</v>
      </c>
      <c r="R79" s="46">
        <v>1189.472</v>
      </c>
      <c r="S79" s="46">
        <v>89.210399999999993</v>
      </c>
      <c r="T79" s="46">
        <v>59.473599999999998</v>
      </c>
      <c r="U79" s="46">
        <v>11.89472</v>
      </c>
      <c r="V79" s="46">
        <v>148.684</v>
      </c>
      <c r="W79" s="46">
        <v>475.78879999999998</v>
      </c>
      <c r="X79" s="46">
        <v>178.42079999999999</v>
      </c>
      <c r="Y79" s="46">
        <v>35.684159999999999</v>
      </c>
      <c r="Z79" s="46">
        <v>2188.6284799999999</v>
      </c>
      <c r="AA79" s="46">
        <v>495.61333333333329</v>
      </c>
      <c r="AB79" s="46">
        <v>660.81777777777768</v>
      </c>
      <c r="AC79" s="46">
        <v>425.56664888888895</v>
      </c>
      <c r="AD79" s="46">
        <v>1581.99776</v>
      </c>
      <c r="AE79" s="46">
        <v>0</v>
      </c>
      <c r="AF79" s="46">
        <v>648.79999999999995</v>
      </c>
      <c r="AG79" s="46">
        <v>0</v>
      </c>
      <c r="AH79" s="46">
        <v>0</v>
      </c>
      <c r="AI79" s="46">
        <v>0</v>
      </c>
      <c r="AJ79" s="46">
        <v>0</v>
      </c>
      <c r="AK79" s="46">
        <v>9.44</v>
      </c>
      <c r="AL79" s="46">
        <v>587.76</v>
      </c>
      <c r="AM79" s="46">
        <v>1246</v>
      </c>
      <c r="AN79" s="46">
        <v>5016.6262399999996</v>
      </c>
      <c r="AO79" s="46">
        <v>29.845789043209876</v>
      </c>
      <c r="AP79" s="46">
        <v>2.38766312345679</v>
      </c>
      <c r="AQ79" s="46">
        <v>1.193831561728395</v>
      </c>
      <c r="AR79" s="46">
        <v>20.815760000000001</v>
      </c>
      <c r="AS79" s="46">
        <v>7.6601996800000025</v>
      </c>
      <c r="AT79" s="46">
        <v>255.73647999999997</v>
      </c>
      <c r="AU79" s="46">
        <v>9.9122666666666674</v>
      </c>
      <c r="AV79" s="46">
        <v>327.55199007506172</v>
      </c>
      <c r="AW79" s="46">
        <v>82.60222222222221</v>
      </c>
      <c r="AX79" s="46">
        <v>48.900515555555558</v>
      </c>
      <c r="AY79" s="46">
        <v>1.2390333333333332</v>
      </c>
      <c r="AZ79" s="46">
        <v>19.824533333333335</v>
      </c>
      <c r="BA79" s="46">
        <v>7.7095407407407404</v>
      </c>
      <c r="BB79" s="46">
        <v>58.981511028148155</v>
      </c>
      <c r="BC79" s="46">
        <v>219.25735621333337</v>
      </c>
      <c r="BD79" s="46"/>
      <c r="BE79" s="46">
        <v>0</v>
      </c>
      <c r="BF79" s="46">
        <v>219.25735621333337</v>
      </c>
      <c r="BG79" s="46">
        <v>188.76097222222222</v>
      </c>
      <c r="BH79" s="46"/>
      <c r="BI79" s="46">
        <v>0</v>
      </c>
      <c r="BJ79" s="46"/>
      <c r="BK79" s="46"/>
      <c r="BL79" s="46">
        <v>188.76097222222222</v>
      </c>
      <c r="BM79" s="46">
        <v>11699.556558510616</v>
      </c>
      <c r="BN79" s="46">
        <f t="shared" si="11"/>
        <v>491.00118550450696</v>
      </c>
      <c r="BO79" s="46">
        <f t="shared" si="12"/>
        <v>346.9741710898515</v>
      </c>
      <c r="BP79" s="47">
        <f t="shared" si="14"/>
        <v>8.5633802816901436</v>
      </c>
      <c r="BQ79" s="47">
        <f t="shared" si="13"/>
        <v>1.8591549295774654</v>
      </c>
      <c r="BR79" s="48">
        <v>2</v>
      </c>
      <c r="BS79" s="47">
        <f t="shared" si="15"/>
        <v>2.2535211267605644</v>
      </c>
      <c r="BT79" s="47">
        <f t="shared" si="16"/>
        <v>11.25</v>
      </c>
      <c r="BU79" s="47">
        <f t="shared" si="17"/>
        <v>12.676056338028173</v>
      </c>
      <c r="BV79" s="46">
        <f t="shared" si="18"/>
        <v>1483.0423806562758</v>
      </c>
      <c r="BW79" s="46">
        <f t="shared" si="19"/>
        <v>2321.0177372506341</v>
      </c>
      <c r="BX79" s="46">
        <f t="shared" si="20"/>
        <v>14020.574295761249</v>
      </c>
      <c r="BY79" s="46">
        <f t="shared" si="21"/>
        <v>168246.89154913498</v>
      </c>
      <c r="BZ79" s="51">
        <f>VLOOKUP($C79,[2]PARAMETROS!$A:$I,7,0)</f>
        <v>42736</v>
      </c>
      <c r="CA79" s="50">
        <f>VLOOKUP($C79,[2]PARAMETROS!$A:$I,8,0)</f>
        <v>0</v>
      </c>
      <c r="CB79" s="50">
        <f>VLOOKUP($C79,[2]PARAMETROS!$A:$I,9,0)</f>
        <v>0</v>
      </c>
    </row>
    <row r="80" spans="1:80">
      <c r="A80" s="42" t="s">
        <v>210</v>
      </c>
      <c r="B80" s="42" t="s">
        <v>78</v>
      </c>
      <c r="C80" s="42" t="s">
        <v>211</v>
      </c>
      <c r="D80" s="43" t="s">
        <v>213</v>
      </c>
      <c r="E80" s="44" t="s">
        <v>62</v>
      </c>
      <c r="F80" s="44" t="s">
        <v>64</v>
      </c>
      <c r="G80" s="44">
        <v>1</v>
      </c>
      <c r="H80" s="45">
        <v>2973.68</v>
      </c>
      <c r="I80" s="46">
        <v>2973.68</v>
      </c>
      <c r="J80" s="46"/>
      <c r="K80" s="46"/>
      <c r="L80" s="46"/>
      <c r="M80" s="46"/>
      <c r="N80" s="46"/>
      <c r="O80" s="46"/>
      <c r="P80" s="46"/>
      <c r="Q80" s="46">
        <v>2973.68</v>
      </c>
      <c r="R80" s="46">
        <v>594.73599999999999</v>
      </c>
      <c r="S80" s="46">
        <v>44.605199999999996</v>
      </c>
      <c r="T80" s="46">
        <v>29.736799999999999</v>
      </c>
      <c r="U80" s="46">
        <v>5.9473599999999998</v>
      </c>
      <c r="V80" s="46">
        <v>74.341999999999999</v>
      </c>
      <c r="W80" s="46">
        <v>237.89439999999999</v>
      </c>
      <c r="X80" s="46">
        <v>89.210399999999993</v>
      </c>
      <c r="Y80" s="46">
        <v>17.842079999999999</v>
      </c>
      <c r="Z80" s="46">
        <v>1094.3142399999999</v>
      </c>
      <c r="AA80" s="46">
        <v>247.80666666666664</v>
      </c>
      <c r="AB80" s="46">
        <v>330.40888888888884</v>
      </c>
      <c r="AC80" s="46">
        <v>212.78332444444447</v>
      </c>
      <c r="AD80" s="46">
        <v>790.99887999999999</v>
      </c>
      <c r="AE80" s="46">
        <v>0</v>
      </c>
      <c r="AF80" s="46">
        <v>324.39999999999998</v>
      </c>
      <c r="AG80" s="46">
        <v>0</v>
      </c>
      <c r="AH80" s="46">
        <v>0</v>
      </c>
      <c r="AI80" s="46">
        <v>0</v>
      </c>
      <c r="AJ80" s="46">
        <v>0</v>
      </c>
      <c r="AK80" s="46">
        <v>4.72</v>
      </c>
      <c r="AL80" s="46">
        <v>293.88</v>
      </c>
      <c r="AM80" s="46">
        <v>623</v>
      </c>
      <c r="AN80" s="46">
        <v>2508.3131199999998</v>
      </c>
      <c r="AO80" s="46">
        <v>14.922894521604938</v>
      </c>
      <c r="AP80" s="46">
        <v>1.193831561728395</v>
      </c>
      <c r="AQ80" s="46">
        <v>0.5969157808641975</v>
      </c>
      <c r="AR80" s="46">
        <v>10.40788</v>
      </c>
      <c r="AS80" s="46">
        <v>3.8300998400000013</v>
      </c>
      <c r="AT80" s="46">
        <v>127.86823999999999</v>
      </c>
      <c r="AU80" s="46">
        <v>4.9561333333333337</v>
      </c>
      <c r="AV80" s="46">
        <v>163.77599503753086</v>
      </c>
      <c r="AW80" s="46">
        <v>41.301111111111105</v>
      </c>
      <c r="AX80" s="46">
        <v>24.450257777777779</v>
      </c>
      <c r="AY80" s="46">
        <v>0.6195166666666666</v>
      </c>
      <c r="AZ80" s="46">
        <v>9.9122666666666674</v>
      </c>
      <c r="BA80" s="46">
        <v>3.8547703703703702</v>
      </c>
      <c r="BB80" s="46">
        <v>29.490755514074078</v>
      </c>
      <c r="BC80" s="46">
        <v>109.62867810666668</v>
      </c>
      <c r="BD80" s="46"/>
      <c r="BE80" s="46">
        <v>0</v>
      </c>
      <c r="BF80" s="46">
        <v>109.62867810666668</v>
      </c>
      <c r="BG80" s="46">
        <v>94.380486111111111</v>
      </c>
      <c r="BH80" s="46"/>
      <c r="BI80" s="46">
        <v>0</v>
      </c>
      <c r="BJ80" s="46"/>
      <c r="BK80" s="46"/>
      <c r="BL80" s="46">
        <v>94.380486111111111</v>
      </c>
      <c r="BM80" s="46">
        <v>5849.778279255308</v>
      </c>
      <c r="BN80" s="46">
        <f t="shared" si="11"/>
        <v>245.50059275225348</v>
      </c>
      <c r="BO80" s="46">
        <f t="shared" si="12"/>
        <v>173.48708554492575</v>
      </c>
      <c r="BP80" s="47">
        <f t="shared" si="14"/>
        <v>8.5633802816901436</v>
      </c>
      <c r="BQ80" s="47">
        <f t="shared" si="13"/>
        <v>1.8591549295774654</v>
      </c>
      <c r="BR80" s="48">
        <v>2</v>
      </c>
      <c r="BS80" s="47">
        <f t="shared" si="15"/>
        <v>2.2535211267605644</v>
      </c>
      <c r="BT80" s="47">
        <f t="shared" si="16"/>
        <v>11.25</v>
      </c>
      <c r="BU80" s="47">
        <f t="shared" si="17"/>
        <v>12.676056338028173</v>
      </c>
      <c r="BV80" s="46">
        <f t="shared" si="18"/>
        <v>741.52119032813789</v>
      </c>
      <c r="BW80" s="46">
        <f t="shared" si="19"/>
        <v>1160.5088686253171</v>
      </c>
      <c r="BX80" s="46">
        <f t="shared" si="20"/>
        <v>7010.2871478806246</v>
      </c>
      <c r="BY80" s="46">
        <f t="shared" si="21"/>
        <v>84123.445774567488</v>
      </c>
      <c r="BZ80" s="51">
        <f>VLOOKUP($C80,[2]PARAMETROS!$A:$I,7,0)</f>
        <v>42736</v>
      </c>
      <c r="CA80" s="50">
        <f>VLOOKUP($C80,[2]PARAMETROS!$A:$I,8,0)</f>
        <v>0</v>
      </c>
      <c r="CB80" s="50">
        <f>VLOOKUP($C80,[2]PARAMETROS!$A:$I,9,0)</f>
        <v>0</v>
      </c>
    </row>
    <row r="81" spans="1:80">
      <c r="A81" s="42" t="s">
        <v>210</v>
      </c>
      <c r="B81" s="42" t="s">
        <v>17</v>
      </c>
      <c r="C81" s="42" t="s">
        <v>210</v>
      </c>
      <c r="D81" s="43" t="s">
        <v>214</v>
      </c>
      <c r="E81" s="44" t="s">
        <v>62</v>
      </c>
      <c r="F81" s="44" t="s">
        <v>63</v>
      </c>
      <c r="G81" s="44">
        <v>1</v>
      </c>
      <c r="H81" s="45">
        <v>1511.38</v>
      </c>
      <c r="I81" s="46">
        <v>1511.38</v>
      </c>
      <c r="J81" s="46"/>
      <c r="K81" s="46"/>
      <c r="L81" s="46"/>
      <c r="M81" s="46"/>
      <c r="N81" s="46"/>
      <c r="O81" s="46"/>
      <c r="P81" s="46"/>
      <c r="Q81" s="46">
        <v>1511.38</v>
      </c>
      <c r="R81" s="46">
        <v>302.27600000000001</v>
      </c>
      <c r="S81" s="46">
        <v>22.6707</v>
      </c>
      <c r="T81" s="46">
        <v>15.113800000000001</v>
      </c>
      <c r="U81" s="46">
        <v>3.0227600000000003</v>
      </c>
      <c r="V81" s="46">
        <v>37.784500000000001</v>
      </c>
      <c r="W81" s="46">
        <v>120.91040000000001</v>
      </c>
      <c r="X81" s="46">
        <v>45.3414</v>
      </c>
      <c r="Y81" s="46">
        <v>9.0682800000000015</v>
      </c>
      <c r="Z81" s="46">
        <v>556.18784000000005</v>
      </c>
      <c r="AA81" s="46">
        <v>125.94833333333334</v>
      </c>
      <c r="AB81" s="46">
        <v>167.93111111111111</v>
      </c>
      <c r="AC81" s="46">
        <v>108.14763555555558</v>
      </c>
      <c r="AD81" s="46">
        <v>402.02708000000007</v>
      </c>
      <c r="AE81" s="46">
        <v>71.3172</v>
      </c>
      <c r="AF81" s="46">
        <v>397</v>
      </c>
      <c r="AG81" s="46">
        <v>0</v>
      </c>
      <c r="AH81" s="46">
        <v>32.619999999999997</v>
      </c>
      <c r="AI81" s="46">
        <v>0</v>
      </c>
      <c r="AJ81" s="46">
        <v>0</v>
      </c>
      <c r="AK81" s="46">
        <v>4.72</v>
      </c>
      <c r="AL81" s="46">
        <v>0</v>
      </c>
      <c r="AM81" s="46">
        <v>505.65720000000005</v>
      </c>
      <c r="AN81" s="46">
        <v>1463.8721200000002</v>
      </c>
      <c r="AO81" s="46">
        <v>7.584596971450619</v>
      </c>
      <c r="AP81" s="46">
        <v>0.60676775771604952</v>
      </c>
      <c r="AQ81" s="46">
        <v>0.30338387885802476</v>
      </c>
      <c r="AR81" s="46">
        <v>5.2898300000000011</v>
      </c>
      <c r="AS81" s="46">
        <v>1.946657440000001</v>
      </c>
      <c r="AT81" s="46">
        <v>64.989339999999999</v>
      </c>
      <c r="AU81" s="46">
        <v>2.518966666666667</v>
      </c>
      <c r="AV81" s="46">
        <v>83.239542714691368</v>
      </c>
      <c r="AW81" s="46">
        <v>20.991388888888888</v>
      </c>
      <c r="AX81" s="46">
        <v>12.426902222222225</v>
      </c>
      <c r="AY81" s="46">
        <v>0.31487083333333332</v>
      </c>
      <c r="AZ81" s="46">
        <v>5.037933333333334</v>
      </c>
      <c r="BA81" s="46">
        <v>1.9591962962962963</v>
      </c>
      <c r="BB81" s="46">
        <v>14.988747299259263</v>
      </c>
      <c r="BC81" s="46">
        <v>55.719038873333346</v>
      </c>
      <c r="BD81" s="46"/>
      <c r="BE81" s="46">
        <v>0</v>
      </c>
      <c r="BF81" s="46">
        <v>55.719038873333346</v>
      </c>
      <c r="BG81" s="46">
        <v>66.11548611111111</v>
      </c>
      <c r="BH81" s="46"/>
      <c r="BI81" s="46">
        <v>0</v>
      </c>
      <c r="BJ81" s="46"/>
      <c r="BK81" s="46"/>
      <c r="BL81" s="46">
        <v>66.11548611111111</v>
      </c>
      <c r="BM81" s="46">
        <v>3180.326187699136</v>
      </c>
      <c r="BN81" s="46">
        <f t="shared" si="11"/>
        <v>245.50059275225348</v>
      </c>
      <c r="BO81" s="46">
        <f t="shared" si="12"/>
        <v>173.48708554492575</v>
      </c>
      <c r="BP81" s="47">
        <f t="shared" si="14"/>
        <v>8.5633802816901436</v>
      </c>
      <c r="BQ81" s="47">
        <f t="shared" si="13"/>
        <v>1.8591549295774654</v>
      </c>
      <c r="BR81" s="48">
        <v>2</v>
      </c>
      <c r="BS81" s="47">
        <f t="shared" si="15"/>
        <v>2.2535211267605644</v>
      </c>
      <c r="BT81" s="47">
        <f t="shared" si="16"/>
        <v>11.25</v>
      </c>
      <c r="BU81" s="47">
        <f t="shared" si="17"/>
        <v>12.676056338028173</v>
      </c>
      <c r="BV81" s="46">
        <f t="shared" si="18"/>
        <v>403.13993928580612</v>
      </c>
      <c r="BW81" s="46">
        <f t="shared" si="19"/>
        <v>822.12761758298529</v>
      </c>
      <c r="BX81" s="46">
        <f t="shared" si="20"/>
        <v>4002.4538052821213</v>
      </c>
      <c r="BY81" s="46">
        <f t="shared" si="21"/>
        <v>48029.445663385457</v>
      </c>
      <c r="BZ81" s="49">
        <f>VLOOKUP($C81,[2]PARAMETROS!$A:$I,7,0)</f>
        <v>43101</v>
      </c>
      <c r="CA81" s="50">
        <f>VLOOKUP($C81,[2]PARAMETROS!$A:$I,8,0)</f>
        <v>0</v>
      </c>
      <c r="CB81" s="50">
        <f>VLOOKUP($C81,[2]PARAMETROS!$A:$I,9,0)</f>
        <v>0</v>
      </c>
    </row>
    <row r="82" spans="1:80">
      <c r="A82" s="42" t="s">
        <v>210</v>
      </c>
      <c r="B82" s="42" t="s">
        <v>16</v>
      </c>
      <c r="C82" s="42" t="s">
        <v>210</v>
      </c>
      <c r="D82" s="43" t="s">
        <v>215</v>
      </c>
      <c r="E82" s="44" t="s">
        <v>62</v>
      </c>
      <c r="F82" s="44" t="s">
        <v>63</v>
      </c>
      <c r="G82" s="44">
        <v>1</v>
      </c>
      <c r="H82" s="45">
        <v>2216.69</v>
      </c>
      <c r="I82" s="46">
        <v>2216.69</v>
      </c>
      <c r="J82" s="46"/>
      <c r="K82" s="46"/>
      <c r="L82" s="46"/>
      <c r="M82" s="46"/>
      <c r="N82" s="46"/>
      <c r="O82" s="46"/>
      <c r="P82" s="46"/>
      <c r="Q82" s="46">
        <v>2216.69</v>
      </c>
      <c r="R82" s="46">
        <v>443.33800000000002</v>
      </c>
      <c r="S82" s="46">
        <v>33.250349999999997</v>
      </c>
      <c r="T82" s="46">
        <v>22.166900000000002</v>
      </c>
      <c r="U82" s="46">
        <v>4.4333800000000005</v>
      </c>
      <c r="V82" s="46">
        <v>55.417250000000003</v>
      </c>
      <c r="W82" s="46">
        <v>177.33520000000001</v>
      </c>
      <c r="X82" s="46">
        <v>66.500699999999995</v>
      </c>
      <c r="Y82" s="46">
        <v>13.300140000000001</v>
      </c>
      <c r="Z82" s="46">
        <v>815.74191999999994</v>
      </c>
      <c r="AA82" s="46">
        <v>184.72416666666666</v>
      </c>
      <c r="AB82" s="46">
        <v>246.29888888888888</v>
      </c>
      <c r="AC82" s="46">
        <v>158.61648444444447</v>
      </c>
      <c r="AD82" s="46">
        <v>589.63954000000001</v>
      </c>
      <c r="AE82" s="46">
        <v>28.99860000000001</v>
      </c>
      <c r="AF82" s="46">
        <v>397</v>
      </c>
      <c r="AG82" s="46">
        <v>0</v>
      </c>
      <c r="AH82" s="46">
        <v>32.619999999999997</v>
      </c>
      <c r="AI82" s="46">
        <v>0</v>
      </c>
      <c r="AJ82" s="46">
        <v>0</v>
      </c>
      <c r="AK82" s="46">
        <v>4.72</v>
      </c>
      <c r="AL82" s="46">
        <v>0</v>
      </c>
      <c r="AM82" s="46">
        <v>463.33860000000004</v>
      </c>
      <c r="AN82" s="46">
        <v>1868.7200600000001</v>
      </c>
      <c r="AO82" s="46">
        <v>11.124072212577161</v>
      </c>
      <c r="AP82" s="46">
        <v>0.88992577700617292</v>
      </c>
      <c r="AQ82" s="46">
        <v>0.44496288850308646</v>
      </c>
      <c r="AR82" s="46">
        <v>7.7584150000000012</v>
      </c>
      <c r="AS82" s="46">
        <v>2.855096720000001</v>
      </c>
      <c r="AT82" s="46">
        <v>95.317669999999993</v>
      </c>
      <c r="AU82" s="46">
        <v>3.6944833333333338</v>
      </c>
      <c r="AV82" s="46">
        <v>122.08462593141975</v>
      </c>
      <c r="AW82" s="46">
        <v>30.78736111111111</v>
      </c>
      <c r="AX82" s="46">
        <v>18.22611777777778</v>
      </c>
      <c r="AY82" s="46">
        <v>0.46181041666666667</v>
      </c>
      <c r="AZ82" s="46">
        <v>7.3889666666666676</v>
      </c>
      <c r="BA82" s="46">
        <v>2.8734870370370369</v>
      </c>
      <c r="BB82" s="46">
        <v>21.983489427407413</v>
      </c>
      <c r="BC82" s="46">
        <v>81.721232436666668</v>
      </c>
      <c r="BD82" s="46"/>
      <c r="BE82" s="46">
        <v>0</v>
      </c>
      <c r="BF82" s="46">
        <v>81.721232436666668</v>
      </c>
      <c r="BG82" s="46">
        <v>66.11548611111111</v>
      </c>
      <c r="BH82" s="46"/>
      <c r="BI82" s="46">
        <v>0</v>
      </c>
      <c r="BJ82" s="46"/>
      <c r="BK82" s="46"/>
      <c r="BL82" s="46">
        <v>66.11548611111111</v>
      </c>
      <c r="BM82" s="46">
        <v>4355.3314044791969</v>
      </c>
      <c r="BN82" s="46">
        <f t="shared" si="11"/>
        <v>245.50059275225348</v>
      </c>
      <c r="BO82" s="46">
        <f t="shared" si="12"/>
        <v>173.48708554492575</v>
      </c>
      <c r="BP82" s="47">
        <f t="shared" si="14"/>
        <v>8.5633802816901436</v>
      </c>
      <c r="BQ82" s="47">
        <f t="shared" si="13"/>
        <v>1.8591549295774654</v>
      </c>
      <c r="BR82" s="48">
        <v>2</v>
      </c>
      <c r="BS82" s="47">
        <f t="shared" si="15"/>
        <v>2.2535211267605644</v>
      </c>
      <c r="BT82" s="47">
        <f t="shared" si="16"/>
        <v>11.25</v>
      </c>
      <c r="BU82" s="47">
        <f t="shared" si="17"/>
        <v>12.676056338028173</v>
      </c>
      <c r="BV82" s="46">
        <f t="shared" si="18"/>
        <v>552.0842625396167</v>
      </c>
      <c r="BW82" s="46">
        <f t="shared" si="19"/>
        <v>971.07194083679587</v>
      </c>
      <c r="BX82" s="46">
        <f t="shared" si="20"/>
        <v>5326.4033453159927</v>
      </c>
      <c r="BY82" s="46">
        <f t="shared" si="21"/>
        <v>63916.840143791909</v>
      </c>
      <c r="BZ82" s="49">
        <f>VLOOKUP($C82,[2]PARAMETROS!$A:$I,7,0)</f>
        <v>43101</v>
      </c>
      <c r="CA82" s="50">
        <f>VLOOKUP($C82,[2]PARAMETROS!$A:$I,8,0)</f>
        <v>0</v>
      </c>
      <c r="CB82" s="50">
        <f>VLOOKUP($C82,[2]PARAMETROS!$A:$I,9,0)</f>
        <v>0</v>
      </c>
    </row>
    <row r="83" spans="1:80">
      <c r="A83" s="42" t="s">
        <v>216</v>
      </c>
      <c r="B83" s="42" t="s">
        <v>73</v>
      </c>
      <c r="C83" s="42" t="s">
        <v>217</v>
      </c>
      <c r="D83" s="43" t="s">
        <v>218</v>
      </c>
      <c r="E83" s="44" t="s">
        <v>62</v>
      </c>
      <c r="F83" s="44" t="s">
        <v>63</v>
      </c>
      <c r="G83" s="44">
        <v>1</v>
      </c>
      <c r="H83" s="45">
        <v>1044.73</v>
      </c>
      <c r="I83" s="46">
        <v>1044.73</v>
      </c>
      <c r="J83" s="46"/>
      <c r="K83" s="46"/>
      <c r="L83" s="46"/>
      <c r="M83" s="46"/>
      <c r="N83" s="46"/>
      <c r="O83" s="46"/>
      <c r="P83" s="46"/>
      <c r="Q83" s="46">
        <v>1044.73</v>
      </c>
      <c r="R83" s="46">
        <v>208.94600000000003</v>
      </c>
      <c r="S83" s="46">
        <v>15.670949999999999</v>
      </c>
      <c r="T83" s="46">
        <v>10.4473</v>
      </c>
      <c r="U83" s="46">
        <v>2.0894599999999999</v>
      </c>
      <c r="V83" s="46">
        <v>26.118250000000003</v>
      </c>
      <c r="W83" s="46">
        <v>83.578400000000002</v>
      </c>
      <c r="X83" s="46">
        <v>31.341899999999999</v>
      </c>
      <c r="Y83" s="46">
        <v>6.2683800000000005</v>
      </c>
      <c r="Z83" s="46">
        <v>384.46064000000001</v>
      </c>
      <c r="AA83" s="46">
        <v>87.060833333333335</v>
      </c>
      <c r="AB83" s="46">
        <v>116.08111111111111</v>
      </c>
      <c r="AC83" s="46">
        <v>74.756235555555563</v>
      </c>
      <c r="AD83" s="46">
        <v>277.89818000000002</v>
      </c>
      <c r="AE83" s="46">
        <v>99.316200000000009</v>
      </c>
      <c r="AF83" s="46">
        <v>327.8</v>
      </c>
      <c r="AG83" s="46">
        <v>0</v>
      </c>
      <c r="AH83" s="46">
        <v>33.39</v>
      </c>
      <c r="AI83" s="46">
        <v>0</v>
      </c>
      <c r="AJ83" s="46">
        <v>0</v>
      </c>
      <c r="AK83" s="46">
        <v>4.72</v>
      </c>
      <c r="AL83" s="46">
        <v>0</v>
      </c>
      <c r="AM83" s="46">
        <v>465.22620000000006</v>
      </c>
      <c r="AN83" s="46">
        <v>1127.58502</v>
      </c>
      <c r="AO83" s="46">
        <v>5.2427953221450627</v>
      </c>
      <c r="AP83" s="46">
        <v>0.41942362577160497</v>
      </c>
      <c r="AQ83" s="46">
        <v>0.20971181288580248</v>
      </c>
      <c r="AR83" s="46">
        <v>3.6565550000000004</v>
      </c>
      <c r="AS83" s="46">
        <v>1.3456122400000006</v>
      </c>
      <c r="AT83" s="46">
        <v>44.923389999999998</v>
      </c>
      <c r="AU83" s="46">
        <v>1.7412166666666669</v>
      </c>
      <c r="AV83" s="46">
        <v>57.53870466746914</v>
      </c>
      <c r="AW83" s="46">
        <v>14.510138888888889</v>
      </c>
      <c r="AX83" s="46">
        <v>8.590002222222223</v>
      </c>
      <c r="AY83" s="46">
        <v>0.21765208333333333</v>
      </c>
      <c r="AZ83" s="46">
        <v>3.4824333333333337</v>
      </c>
      <c r="BA83" s="46">
        <v>1.3542796296296296</v>
      </c>
      <c r="BB83" s="46">
        <v>10.360858265925929</v>
      </c>
      <c r="BC83" s="46">
        <v>38.515364423333338</v>
      </c>
      <c r="BD83" s="46"/>
      <c r="BE83" s="46">
        <v>0</v>
      </c>
      <c r="BF83" s="46">
        <v>38.515364423333338</v>
      </c>
      <c r="BG83" s="46">
        <v>43.567500000000003</v>
      </c>
      <c r="BH83" s="46"/>
      <c r="BI83" s="46">
        <v>0</v>
      </c>
      <c r="BJ83" s="46"/>
      <c r="BK83" s="46"/>
      <c r="BL83" s="46">
        <v>43.567500000000003</v>
      </c>
      <c r="BM83" s="46">
        <v>2311.9365890908025</v>
      </c>
      <c r="BN83" s="46">
        <f t="shared" si="11"/>
        <v>245.50059275225348</v>
      </c>
      <c r="BO83" s="46">
        <f t="shared" si="12"/>
        <v>173.48708554492575</v>
      </c>
      <c r="BP83" s="47">
        <f t="shared" si="14"/>
        <v>8.8629737609329435</v>
      </c>
      <c r="BQ83" s="47">
        <f t="shared" si="13"/>
        <v>1.9241982507288626</v>
      </c>
      <c r="BR83" s="48">
        <v>5</v>
      </c>
      <c r="BS83" s="47">
        <f t="shared" si="15"/>
        <v>5.8309037900874632</v>
      </c>
      <c r="BT83" s="47">
        <f t="shared" si="16"/>
        <v>14.25</v>
      </c>
      <c r="BU83" s="47">
        <f t="shared" si="17"/>
        <v>16.618075801749271</v>
      </c>
      <c r="BV83" s="46">
        <f t="shared" si="18"/>
        <v>384.19937486348613</v>
      </c>
      <c r="BW83" s="46">
        <f t="shared" si="19"/>
        <v>803.1870531606653</v>
      </c>
      <c r="BX83" s="46">
        <f t="shared" si="20"/>
        <v>3115.1236422514676</v>
      </c>
      <c r="BY83" s="46">
        <f t="shared" si="21"/>
        <v>37381.483707017615</v>
      </c>
      <c r="BZ83" s="51">
        <f>VLOOKUP($C83,[2]PARAMETROS!$A:$I,7,0)</f>
        <v>42736</v>
      </c>
      <c r="CA83" s="50">
        <f>VLOOKUP($C83,[2]PARAMETROS!$A:$I,8,0)</f>
        <v>0</v>
      </c>
      <c r="CB83" s="50">
        <f>VLOOKUP($C83,[2]PARAMETROS!$A:$I,9,0)</f>
        <v>0</v>
      </c>
    </row>
    <row r="84" spans="1:80">
      <c r="A84" s="42" t="s">
        <v>216</v>
      </c>
      <c r="B84" s="42" t="s">
        <v>78</v>
      </c>
      <c r="C84" s="42" t="s">
        <v>219</v>
      </c>
      <c r="D84" s="43" t="s">
        <v>220</v>
      </c>
      <c r="E84" s="44" t="s">
        <v>62</v>
      </c>
      <c r="F84" s="44" t="s">
        <v>63</v>
      </c>
      <c r="G84" s="44">
        <v>3</v>
      </c>
      <c r="H84" s="45">
        <v>3062.89</v>
      </c>
      <c r="I84" s="46">
        <v>9188.67</v>
      </c>
      <c r="J84" s="46"/>
      <c r="K84" s="46"/>
      <c r="L84" s="46"/>
      <c r="M84" s="46"/>
      <c r="N84" s="46"/>
      <c r="O84" s="46"/>
      <c r="P84" s="46"/>
      <c r="Q84" s="46">
        <v>9188.67</v>
      </c>
      <c r="R84" s="46">
        <v>1837.7340000000002</v>
      </c>
      <c r="S84" s="46">
        <v>137.83005</v>
      </c>
      <c r="T84" s="46">
        <v>91.886700000000005</v>
      </c>
      <c r="U84" s="46">
        <v>18.37734</v>
      </c>
      <c r="V84" s="46">
        <v>229.71675000000002</v>
      </c>
      <c r="W84" s="46">
        <v>735.09360000000004</v>
      </c>
      <c r="X84" s="46">
        <v>275.6601</v>
      </c>
      <c r="Y84" s="46">
        <v>55.132020000000004</v>
      </c>
      <c r="Z84" s="46">
        <v>3381.4305600000002</v>
      </c>
      <c r="AA84" s="46">
        <v>765.72249999999997</v>
      </c>
      <c r="AB84" s="46">
        <v>1020.9633333333333</v>
      </c>
      <c r="AC84" s="46">
        <v>657.50038666666683</v>
      </c>
      <c r="AD84" s="46">
        <v>2444.18622</v>
      </c>
      <c r="AE84" s="46">
        <v>0</v>
      </c>
      <c r="AF84" s="46">
        <v>1191</v>
      </c>
      <c r="AG84" s="46">
        <v>0</v>
      </c>
      <c r="AH84" s="46">
        <v>0</v>
      </c>
      <c r="AI84" s="46">
        <v>0</v>
      </c>
      <c r="AJ84" s="46">
        <v>0</v>
      </c>
      <c r="AK84" s="46">
        <v>14.16</v>
      </c>
      <c r="AL84" s="46">
        <v>881.64</v>
      </c>
      <c r="AM84" s="46">
        <v>2086.8000000000002</v>
      </c>
      <c r="AN84" s="46">
        <v>7912.4167800000014</v>
      </c>
      <c r="AO84" s="46">
        <v>46.111738049768526</v>
      </c>
      <c r="AP84" s="46">
        <v>3.688939043981482</v>
      </c>
      <c r="AQ84" s="46">
        <v>1.844469521990741</v>
      </c>
      <c r="AR84" s="46">
        <v>32.160345000000007</v>
      </c>
      <c r="AS84" s="46">
        <v>11.835006960000005</v>
      </c>
      <c r="AT84" s="46">
        <v>395.11280999999997</v>
      </c>
      <c r="AU84" s="46">
        <v>15.314450000000001</v>
      </c>
      <c r="AV84" s="46">
        <v>506.06775857574075</v>
      </c>
      <c r="AW84" s="46">
        <v>127.62041666666666</v>
      </c>
      <c r="AX84" s="46">
        <v>75.55128666666667</v>
      </c>
      <c r="AY84" s="46">
        <v>1.9143062499999999</v>
      </c>
      <c r="AZ84" s="46">
        <v>30.628900000000002</v>
      </c>
      <c r="BA84" s="46">
        <v>11.911238888888889</v>
      </c>
      <c r="BB84" s="46">
        <v>91.126422637777793</v>
      </c>
      <c r="BC84" s="46">
        <v>338.75257111000002</v>
      </c>
      <c r="BD84" s="46"/>
      <c r="BE84" s="46">
        <v>0</v>
      </c>
      <c r="BF84" s="46">
        <v>338.75257111000002</v>
      </c>
      <c r="BG84" s="46">
        <v>283.14145833333333</v>
      </c>
      <c r="BH84" s="46"/>
      <c r="BI84" s="46">
        <v>0</v>
      </c>
      <c r="BJ84" s="46"/>
      <c r="BK84" s="46"/>
      <c r="BL84" s="46">
        <v>283.14145833333333</v>
      </c>
      <c r="BM84" s="46">
        <v>18229.048568019072</v>
      </c>
      <c r="BN84" s="46">
        <f t="shared" si="11"/>
        <v>736.50177825676042</v>
      </c>
      <c r="BO84" s="46">
        <f t="shared" si="12"/>
        <v>520.46125663477721</v>
      </c>
      <c r="BP84" s="47">
        <f t="shared" si="14"/>
        <v>8.8629737609329435</v>
      </c>
      <c r="BQ84" s="47">
        <f t="shared" si="13"/>
        <v>1.9241982507288626</v>
      </c>
      <c r="BR84" s="48">
        <v>5</v>
      </c>
      <c r="BS84" s="47">
        <f t="shared" si="15"/>
        <v>5.8309037900874632</v>
      </c>
      <c r="BT84" s="47">
        <f t="shared" si="16"/>
        <v>14.25</v>
      </c>
      <c r="BU84" s="47">
        <f t="shared" si="17"/>
        <v>16.618075801749271</v>
      </c>
      <c r="BV84" s="46">
        <f t="shared" si="18"/>
        <v>3029.3171089710995</v>
      </c>
      <c r="BW84" s="46">
        <f t="shared" si="19"/>
        <v>4286.2801438626375</v>
      </c>
      <c r="BX84" s="46">
        <f t="shared" si="20"/>
        <v>22515.32871188171</v>
      </c>
      <c r="BY84" s="46">
        <f t="shared" si="21"/>
        <v>270183.94454258052</v>
      </c>
      <c r="BZ84" s="49">
        <f>VLOOKUP($C84,[2]PARAMETROS!$A:$I,7,0)</f>
        <v>43101</v>
      </c>
      <c r="CA84" s="50">
        <f>VLOOKUP($C84,[2]PARAMETROS!$A:$I,8,0)</f>
        <v>0</v>
      </c>
      <c r="CB84" s="50">
        <f>VLOOKUP($C84,[2]PARAMETROS!$A:$I,9,0)</f>
        <v>0</v>
      </c>
    </row>
    <row r="85" spans="1:80">
      <c r="A85" s="42" t="s">
        <v>216</v>
      </c>
      <c r="B85" s="42" t="s">
        <v>66</v>
      </c>
      <c r="C85" s="42" t="s">
        <v>217</v>
      </c>
      <c r="D85" s="43" t="s">
        <v>221</v>
      </c>
      <c r="E85" s="44" t="s">
        <v>62</v>
      </c>
      <c r="F85" s="44" t="s">
        <v>63</v>
      </c>
      <c r="G85" s="44">
        <v>3</v>
      </c>
      <c r="H85" s="45">
        <v>1352.34</v>
      </c>
      <c r="I85" s="46">
        <v>4057.0199999999995</v>
      </c>
      <c r="J85" s="46"/>
      <c r="K85" s="46"/>
      <c r="L85" s="46"/>
      <c r="M85" s="46"/>
      <c r="N85" s="46"/>
      <c r="O85" s="46"/>
      <c r="P85" s="46"/>
      <c r="Q85" s="46">
        <v>4057.0199999999995</v>
      </c>
      <c r="R85" s="46">
        <v>811.404</v>
      </c>
      <c r="S85" s="46">
        <v>60.855299999999993</v>
      </c>
      <c r="T85" s="46">
        <v>40.570199999999993</v>
      </c>
      <c r="U85" s="46">
        <v>8.1140399999999993</v>
      </c>
      <c r="V85" s="46">
        <v>101.4255</v>
      </c>
      <c r="W85" s="46">
        <v>324.56159999999994</v>
      </c>
      <c r="X85" s="46">
        <v>121.71059999999999</v>
      </c>
      <c r="Y85" s="46">
        <v>24.342119999999998</v>
      </c>
      <c r="Z85" s="46">
        <v>1492.9833599999999</v>
      </c>
      <c r="AA85" s="46">
        <v>338.08499999999992</v>
      </c>
      <c r="AB85" s="46">
        <v>450.77999999999992</v>
      </c>
      <c r="AC85" s="46">
        <v>290.30232000000001</v>
      </c>
      <c r="AD85" s="46">
        <v>1079.1673199999998</v>
      </c>
      <c r="AE85" s="46">
        <v>242.57880000000003</v>
      </c>
      <c r="AF85" s="46">
        <v>983.40000000000009</v>
      </c>
      <c r="AG85" s="46">
        <v>0</v>
      </c>
      <c r="AH85" s="46">
        <v>100.17</v>
      </c>
      <c r="AI85" s="46">
        <v>0</v>
      </c>
      <c r="AJ85" s="46">
        <v>0</v>
      </c>
      <c r="AK85" s="46">
        <v>14.16</v>
      </c>
      <c r="AL85" s="46">
        <v>0</v>
      </c>
      <c r="AM85" s="46">
        <v>1340.3088000000002</v>
      </c>
      <c r="AN85" s="46">
        <v>3912.4594800000004</v>
      </c>
      <c r="AO85" s="46">
        <v>20.359447395833332</v>
      </c>
      <c r="AP85" s="46">
        <v>1.6287557916666666</v>
      </c>
      <c r="AQ85" s="46">
        <v>0.81437789583333331</v>
      </c>
      <c r="AR85" s="46">
        <v>14.19957</v>
      </c>
      <c r="AS85" s="46">
        <v>5.2254417600000016</v>
      </c>
      <c r="AT85" s="46">
        <v>174.45185999999995</v>
      </c>
      <c r="AU85" s="46">
        <v>6.7616999999999994</v>
      </c>
      <c r="AV85" s="46">
        <v>223.44115284333327</v>
      </c>
      <c r="AW85" s="46">
        <v>56.347499999999989</v>
      </c>
      <c r="AX85" s="46">
        <v>33.35772</v>
      </c>
      <c r="AY85" s="46">
        <v>0.84521249999999981</v>
      </c>
      <c r="AZ85" s="46">
        <v>13.523399999999999</v>
      </c>
      <c r="BA85" s="46">
        <v>5.2590999999999992</v>
      </c>
      <c r="BB85" s="46">
        <v>40.234519160000005</v>
      </c>
      <c r="BC85" s="46">
        <v>149.56745166000002</v>
      </c>
      <c r="BD85" s="46">
        <v>553.2299999999999</v>
      </c>
      <c r="BE85" s="46">
        <v>553.2299999999999</v>
      </c>
      <c r="BF85" s="46">
        <v>702.79745165999998</v>
      </c>
      <c r="BG85" s="46">
        <v>198.34645833333332</v>
      </c>
      <c r="BH85" s="46"/>
      <c r="BI85" s="46">
        <v>0</v>
      </c>
      <c r="BJ85" s="46"/>
      <c r="BK85" s="46"/>
      <c r="BL85" s="46">
        <v>198.34645833333332</v>
      </c>
      <c r="BM85" s="46">
        <v>9094.0645428366679</v>
      </c>
      <c r="BN85" s="46">
        <f t="shared" si="11"/>
        <v>736.50177825676042</v>
      </c>
      <c r="BO85" s="46">
        <f t="shared" si="12"/>
        <v>520.46125663477721</v>
      </c>
      <c r="BP85" s="47">
        <f t="shared" si="14"/>
        <v>8.8629737609329435</v>
      </c>
      <c r="BQ85" s="47">
        <f t="shared" si="13"/>
        <v>1.9241982507288626</v>
      </c>
      <c r="BR85" s="48">
        <v>5</v>
      </c>
      <c r="BS85" s="47">
        <f t="shared" si="15"/>
        <v>5.8309037900874632</v>
      </c>
      <c r="BT85" s="47">
        <f t="shared" si="16"/>
        <v>14.25</v>
      </c>
      <c r="BU85" s="47">
        <f t="shared" si="17"/>
        <v>16.618075801749271</v>
      </c>
      <c r="BV85" s="46">
        <f t="shared" si="18"/>
        <v>1511.2585391886009</v>
      </c>
      <c r="BW85" s="46">
        <f t="shared" si="19"/>
        <v>2768.2215740801385</v>
      </c>
      <c r="BX85" s="46">
        <f t="shared" si="20"/>
        <v>11862.286116916806</v>
      </c>
      <c r="BY85" s="46">
        <f t="shared" si="21"/>
        <v>142347.43340300169</v>
      </c>
      <c r="BZ85" s="51">
        <f>VLOOKUP($C85,[2]PARAMETROS!$A:$I,7,0)</f>
        <v>42736</v>
      </c>
      <c r="CA85" s="50">
        <f>VLOOKUP($C85,[2]PARAMETROS!$A:$I,8,0)</f>
        <v>0</v>
      </c>
      <c r="CB85" s="50">
        <f>VLOOKUP($C85,[2]PARAMETROS!$A:$I,9,0)</f>
        <v>0</v>
      </c>
    </row>
    <row r="86" spans="1:80">
      <c r="A86" s="42" t="s">
        <v>216</v>
      </c>
      <c r="B86" s="42" t="s">
        <v>15</v>
      </c>
      <c r="C86" s="42" t="s">
        <v>217</v>
      </c>
      <c r="D86" s="43" t="s">
        <v>222</v>
      </c>
      <c r="E86" s="44" t="s">
        <v>62</v>
      </c>
      <c r="F86" s="44" t="s">
        <v>63</v>
      </c>
      <c r="G86" s="44">
        <v>2</v>
      </c>
      <c r="H86" s="45">
        <v>1352.34</v>
      </c>
      <c r="I86" s="46">
        <v>2704.68</v>
      </c>
      <c r="J86" s="46"/>
      <c r="K86" s="46"/>
      <c r="L86" s="46">
        <v>410.64126085714292</v>
      </c>
      <c r="M86" s="46"/>
      <c r="N86" s="46"/>
      <c r="O86" s="46"/>
      <c r="P86" s="46"/>
      <c r="Q86" s="46">
        <v>3115.321260857143</v>
      </c>
      <c r="R86" s="46">
        <v>623.06425217142862</v>
      </c>
      <c r="S86" s="46">
        <v>46.729818912857141</v>
      </c>
      <c r="T86" s="46">
        <v>31.15321260857143</v>
      </c>
      <c r="U86" s="46">
        <v>6.2306425217142865</v>
      </c>
      <c r="V86" s="46">
        <v>77.883031521428578</v>
      </c>
      <c r="W86" s="46">
        <v>249.22570086857144</v>
      </c>
      <c r="X86" s="46">
        <v>93.459637825714282</v>
      </c>
      <c r="Y86" s="46">
        <v>18.691927565142858</v>
      </c>
      <c r="Z86" s="46">
        <v>1146.4382239954284</v>
      </c>
      <c r="AA86" s="46">
        <v>259.61010507142856</v>
      </c>
      <c r="AB86" s="46">
        <v>346.14680676190477</v>
      </c>
      <c r="AC86" s="46">
        <v>222.91854355466671</v>
      </c>
      <c r="AD86" s="46">
        <v>828.67545538800005</v>
      </c>
      <c r="AE86" s="46">
        <v>161.71920000000003</v>
      </c>
      <c r="AF86" s="46">
        <v>655.6</v>
      </c>
      <c r="AG86" s="46">
        <v>0</v>
      </c>
      <c r="AH86" s="46">
        <v>66.78</v>
      </c>
      <c r="AI86" s="46">
        <v>0</v>
      </c>
      <c r="AJ86" s="46">
        <v>0</v>
      </c>
      <c r="AK86" s="46">
        <v>9.44</v>
      </c>
      <c r="AL86" s="46">
        <v>0</v>
      </c>
      <c r="AM86" s="46">
        <v>893.53920000000005</v>
      </c>
      <c r="AN86" s="46">
        <v>2868.6528793834286</v>
      </c>
      <c r="AO86" s="46">
        <v>15.633696489428738</v>
      </c>
      <c r="AP86" s="46">
        <v>1.2506957191542991</v>
      </c>
      <c r="AQ86" s="46">
        <v>0.62534785957714956</v>
      </c>
      <c r="AR86" s="46">
        <v>10.903624413000003</v>
      </c>
      <c r="AS86" s="46">
        <v>4.0125337839840016</v>
      </c>
      <c r="AT86" s="46">
        <v>133.95881421685715</v>
      </c>
      <c r="AU86" s="46">
        <v>5.1922021014285722</v>
      </c>
      <c r="AV86" s="46">
        <v>171.5769145834299</v>
      </c>
      <c r="AW86" s="46">
        <v>43.268350845238096</v>
      </c>
      <c r="AX86" s="46">
        <v>25.614863700380955</v>
      </c>
      <c r="AY86" s="46">
        <v>0.64902526267857141</v>
      </c>
      <c r="AZ86" s="46">
        <v>10.384404202857144</v>
      </c>
      <c r="BA86" s="46">
        <v>4.0383794122222225</v>
      </c>
      <c r="BB86" s="46">
        <v>30.895448619802735</v>
      </c>
      <c r="BC86" s="46">
        <v>114.85047204317974</v>
      </c>
      <c r="BD86" s="46">
        <v>344.91056816632653</v>
      </c>
      <c r="BE86" s="46">
        <v>344.91056816632653</v>
      </c>
      <c r="BF86" s="46">
        <v>459.76104020950629</v>
      </c>
      <c r="BG86" s="46">
        <v>132.23097222222222</v>
      </c>
      <c r="BH86" s="46"/>
      <c r="BI86" s="46">
        <v>0</v>
      </c>
      <c r="BJ86" s="46"/>
      <c r="BK86" s="46"/>
      <c r="BL86" s="46">
        <v>132.23097222222222</v>
      </c>
      <c r="BM86" s="46">
        <v>6747.5430672557304</v>
      </c>
      <c r="BN86" s="46">
        <f t="shared" si="11"/>
        <v>491.00118550450696</v>
      </c>
      <c r="BO86" s="46">
        <f t="shared" si="12"/>
        <v>346.9741710898515</v>
      </c>
      <c r="BP86" s="47">
        <f t="shared" si="14"/>
        <v>8.8629737609329435</v>
      </c>
      <c r="BQ86" s="47">
        <f t="shared" si="13"/>
        <v>1.9241982507288626</v>
      </c>
      <c r="BR86" s="48">
        <v>5</v>
      </c>
      <c r="BS86" s="47">
        <f t="shared" si="15"/>
        <v>5.8309037900874632</v>
      </c>
      <c r="BT86" s="47">
        <f t="shared" si="16"/>
        <v>14.25</v>
      </c>
      <c r="BU86" s="47">
        <f t="shared" si="17"/>
        <v>16.618075801749271</v>
      </c>
      <c r="BV86" s="46">
        <f t="shared" si="18"/>
        <v>1121.3118216722351</v>
      </c>
      <c r="BW86" s="46">
        <f t="shared" si="19"/>
        <v>1959.2871782665934</v>
      </c>
      <c r="BX86" s="46">
        <f t="shared" si="20"/>
        <v>8706.8302455223238</v>
      </c>
      <c r="BY86" s="46">
        <f t="shared" si="21"/>
        <v>104481.96294626789</v>
      </c>
      <c r="BZ86" s="51">
        <f>VLOOKUP($C86,[2]PARAMETROS!$A:$I,7,0)</f>
        <v>42736</v>
      </c>
      <c r="CA86" s="50">
        <f>VLOOKUP($C86,[2]PARAMETROS!$A:$I,8,0)</f>
        <v>0</v>
      </c>
      <c r="CB86" s="50">
        <f>VLOOKUP($C86,[2]PARAMETROS!$A:$I,9,0)</f>
        <v>0</v>
      </c>
    </row>
    <row r="87" spans="1:80">
      <c r="A87" s="42" t="s">
        <v>223</v>
      </c>
      <c r="B87" s="42" t="s">
        <v>66</v>
      </c>
      <c r="C87" s="42" t="s">
        <v>74</v>
      </c>
      <c r="D87" s="43" t="s">
        <v>224</v>
      </c>
      <c r="E87" s="44" t="s">
        <v>62</v>
      </c>
      <c r="F87" s="44" t="s">
        <v>63</v>
      </c>
      <c r="G87" s="44">
        <v>1</v>
      </c>
      <c r="H87" s="45">
        <v>1281.1600000000001</v>
      </c>
      <c r="I87" s="46">
        <v>1281.1600000000001</v>
      </c>
      <c r="J87" s="46"/>
      <c r="K87" s="46"/>
      <c r="L87" s="46"/>
      <c r="M87" s="46"/>
      <c r="N87" s="46"/>
      <c r="O87" s="46"/>
      <c r="P87" s="46"/>
      <c r="Q87" s="46">
        <v>1281.1600000000001</v>
      </c>
      <c r="R87" s="46">
        <v>256.23200000000003</v>
      </c>
      <c r="S87" s="46">
        <v>19.217400000000001</v>
      </c>
      <c r="T87" s="46">
        <v>12.8116</v>
      </c>
      <c r="U87" s="46">
        <v>2.5623200000000002</v>
      </c>
      <c r="V87" s="46">
        <v>32.029000000000003</v>
      </c>
      <c r="W87" s="46">
        <v>102.4928</v>
      </c>
      <c r="X87" s="46">
        <v>38.434800000000003</v>
      </c>
      <c r="Y87" s="46">
        <v>7.6869600000000009</v>
      </c>
      <c r="Z87" s="46">
        <v>471.46688</v>
      </c>
      <c r="AA87" s="46">
        <v>106.76333333333334</v>
      </c>
      <c r="AB87" s="46">
        <v>142.35111111111112</v>
      </c>
      <c r="AC87" s="46">
        <v>91.674115555555574</v>
      </c>
      <c r="AD87" s="46">
        <v>340.78856000000007</v>
      </c>
      <c r="AE87" s="46">
        <v>85.130399999999995</v>
      </c>
      <c r="AF87" s="46">
        <v>0</v>
      </c>
      <c r="AG87" s="46">
        <v>264.83999999999997</v>
      </c>
      <c r="AH87" s="46">
        <v>27.01</v>
      </c>
      <c r="AI87" s="46">
        <v>0</v>
      </c>
      <c r="AJ87" s="46">
        <v>0</v>
      </c>
      <c r="AK87" s="46">
        <v>4.72</v>
      </c>
      <c r="AL87" s="46">
        <v>0</v>
      </c>
      <c r="AM87" s="46">
        <v>381.7004</v>
      </c>
      <c r="AN87" s="46">
        <v>1193.9558400000001</v>
      </c>
      <c r="AO87" s="46">
        <v>6.4292780478395075</v>
      </c>
      <c r="AP87" s="46">
        <v>0.51434224382716054</v>
      </c>
      <c r="AQ87" s="46">
        <v>0.25717112191358027</v>
      </c>
      <c r="AR87" s="46">
        <v>4.4840600000000013</v>
      </c>
      <c r="AS87" s="46">
        <v>1.6501340800000008</v>
      </c>
      <c r="AT87" s="46">
        <v>55.089880000000001</v>
      </c>
      <c r="AU87" s="46">
        <v>2.1352666666666669</v>
      </c>
      <c r="AV87" s="46">
        <v>70.560132160246923</v>
      </c>
      <c r="AW87" s="46">
        <v>17.79388888888889</v>
      </c>
      <c r="AX87" s="46">
        <v>10.533982222222223</v>
      </c>
      <c r="AY87" s="46">
        <v>0.26690833333333336</v>
      </c>
      <c r="AZ87" s="46">
        <v>4.2705333333333337</v>
      </c>
      <c r="BA87" s="46">
        <v>1.660762962962963</v>
      </c>
      <c r="BB87" s="46">
        <v>12.705595872592596</v>
      </c>
      <c r="BC87" s="46">
        <v>47.23167161333334</v>
      </c>
      <c r="BD87" s="46">
        <v>174.70363636363635</v>
      </c>
      <c r="BE87" s="46">
        <v>174.70363636363635</v>
      </c>
      <c r="BF87" s="46">
        <v>221.93530797696968</v>
      </c>
      <c r="BG87" s="46">
        <v>66.11548611111111</v>
      </c>
      <c r="BH87" s="46"/>
      <c r="BI87" s="46">
        <v>0</v>
      </c>
      <c r="BJ87" s="46"/>
      <c r="BK87" s="46"/>
      <c r="BL87" s="46">
        <v>66.11548611111111</v>
      </c>
      <c r="BM87" s="46">
        <v>2833.7267662483287</v>
      </c>
      <c r="BN87" s="46">
        <f t="shared" si="11"/>
        <v>245.50059275225348</v>
      </c>
      <c r="BO87" s="46">
        <f t="shared" si="12"/>
        <v>173.48708554492575</v>
      </c>
      <c r="BP87" s="47">
        <f t="shared" si="14"/>
        <v>8.5633802816901436</v>
      </c>
      <c r="BQ87" s="47">
        <f t="shared" si="13"/>
        <v>1.8591549295774654</v>
      </c>
      <c r="BR87" s="48">
        <v>2</v>
      </c>
      <c r="BS87" s="47">
        <f t="shared" si="15"/>
        <v>2.2535211267605644</v>
      </c>
      <c r="BT87" s="47">
        <f t="shared" si="16"/>
        <v>11.25</v>
      </c>
      <c r="BU87" s="47">
        <f t="shared" si="17"/>
        <v>12.676056338028173</v>
      </c>
      <c r="BV87" s="46">
        <f t="shared" si="18"/>
        <v>359.20480135542209</v>
      </c>
      <c r="BW87" s="46">
        <f t="shared" si="19"/>
        <v>778.19247965260138</v>
      </c>
      <c r="BX87" s="46">
        <f t="shared" si="20"/>
        <v>3611.91924590093</v>
      </c>
      <c r="BY87" s="46">
        <f t="shared" si="21"/>
        <v>43343.03095081116</v>
      </c>
      <c r="BZ87" s="49">
        <f>VLOOKUP($C87,[2]PARAMETROS!$A:$I,7,0)</f>
        <v>43101</v>
      </c>
      <c r="CA87" s="50">
        <f>VLOOKUP($C87,[2]PARAMETROS!$A:$I,8,0)</f>
        <v>0</v>
      </c>
      <c r="CB87" s="50">
        <f>VLOOKUP($C87,[2]PARAMETROS!$A:$I,9,0)</f>
        <v>0</v>
      </c>
    </row>
    <row r="88" spans="1:80">
      <c r="A88" s="42" t="s">
        <v>225</v>
      </c>
      <c r="B88" s="42" t="s">
        <v>14</v>
      </c>
      <c r="C88" s="42" t="s">
        <v>161</v>
      </c>
      <c r="D88" s="43" t="s">
        <v>226</v>
      </c>
      <c r="E88" s="44" t="s">
        <v>62</v>
      </c>
      <c r="F88" s="44" t="s">
        <v>63</v>
      </c>
      <c r="G88" s="44">
        <v>2</v>
      </c>
      <c r="H88" s="45">
        <v>1393</v>
      </c>
      <c r="I88" s="46">
        <v>2786</v>
      </c>
      <c r="J88" s="46"/>
      <c r="K88" s="46"/>
      <c r="L88" s="46"/>
      <c r="M88" s="46"/>
      <c r="N88" s="46"/>
      <c r="O88" s="46"/>
      <c r="P88" s="46"/>
      <c r="Q88" s="46">
        <v>2786</v>
      </c>
      <c r="R88" s="46">
        <v>557.20000000000005</v>
      </c>
      <c r="S88" s="46">
        <v>41.79</v>
      </c>
      <c r="T88" s="46">
        <v>27.86</v>
      </c>
      <c r="U88" s="46">
        <v>5.5720000000000001</v>
      </c>
      <c r="V88" s="46">
        <v>69.650000000000006</v>
      </c>
      <c r="W88" s="46">
        <v>222.88</v>
      </c>
      <c r="X88" s="46">
        <v>83.58</v>
      </c>
      <c r="Y88" s="46">
        <v>16.716000000000001</v>
      </c>
      <c r="Z88" s="46">
        <v>1025.248</v>
      </c>
      <c r="AA88" s="46">
        <v>232.16666666666666</v>
      </c>
      <c r="AB88" s="46">
        <v>309.55555555555554</v>
      </c>
      <c r="AC88" s="46">
        <v>199.35377777777782</v>
      </c>
      <c r="AD88" s="46">
        <v>741.07600000000002</v>
      </c>
      <c r="AE88" s="46">
        <v>156.84</v>
      </c>
      <c r="AF88" s="46">
        <v>794</v>
      </c>
      <c r="AG88" s="46">
        <v>0</v>
      </c>
      <c r="AH88" s="46">
        <v>97.16</v>
      </c>
      <c r="AI88" s="46">
        <v>19.100000000000001</v>
      </c>
      <c r="AJ88" s="46">
        <v>0</v>
      </c>
      <c r="AK88" s="46">
        <v>9.44</v>
      </c>
      <c r="AL88" s="46">
        <v>0</v>
      </c>
      <c r="AM88" s="46">
        <v>1076.54</v>
      </c>
      <c r="AN88" s="46">
        <v>2842.864</v>
      </c>
      <c r="AO88" s="46">
        <v>13.981055169753088</v>
      </c>
      <c r="AP88" s="46">
        <v>1.118484413580247</v>
      </c>
      <c r="AQ88" s="46">
        <v>0.55924220679012349</v>
      </c>
      <c r="AR88" s="46">
        <v>9.7510000000000012</v>
      </c>
      <c r="AS88" s="46">
        <v>3.5883680000000013</v>
      </c>
      <c r="AT88" s="46">
        <v>119.79799999999999</v>
      </c>
      <c r="AU88" s="46">
        <v>4.6433333333333335</v>
      </c>
      <c r="AV88" s="46">
        <v>153.4394831234568</v>
      </c>
      <c r="AW88" s="46">
        <v>38.694444444444443</v>
      </c>
      <c r="AX88" s="46">
        <v>22.907111111111114</v>
      </c>
      <c r="AY88" s="46">
        <v>0.58041666666666658</v>
      </c>
      <c r="AZ88" s="46">
        <v>9.2866666666666671</v>
      </c>
      <c r="BA88" s="46">
        <v>3.6114814814814813</v>
      </c>
      <c r="BB88" s="46">
        <v>27.629484296296301</v>
      </c>
      <c r="BC88" s="46">
        <v>102.70960466666666</v>
      </c>
      <c r="BD88" s="46">
        <v>308.45000000000005</v>
      </c>
      <c r="BE88" s="46">
        <v>308.45000000000005</v>
      </c>
      <c r="BF88" s="46">
        <v>411.15960466666672</v>
      </c>
      <c r="BG88" s="46">
        <v>132.23097222222222</v>
      </c>
      <c r="BH88" s="46"/>
      <c r="BI88" s="46">
        <v>0</v>
      </c>
      <c r="BJ88" s="46"/>
      <c r="BK88" s="46"/>
      <c r="BL88" s="46">
        <v>132.23097222222222</v>
      </c>
      <c r="BM88" s="46">
        <v>6325.6940600123453</v>
      </c>
      <c r="BN88" s="46">
        <f t="shared" si="11"/>
        <v>491.00118550450696</v>
      </c>
      <c r="BO88" s="46">
        <f t="shared" si="12"/>
        <v>346.9741710898515</v>
      </c>
      <c r="BP88" s="47">
        <f t="shared" si="14"/>
        <v>8.5633802816901436</v>
      </c>
      <c r="BQ88" s="47">
        <f t="shared" si="13"/>
        <v>1.8591549295774654</v>
      </c>
      <c r="BR88" s="48">
        <v>2</v>
      </c>
      <c r="BS88" s="47">
        <f t="shared" si="15"/>
        <v>2.2535211267605644</v>
      </c>
      <c r="BT88" s="47">
        <f t="shared" si="16"/>
        <v>11.25</v>
      </c>
      <c r="BU88" s="47">
        <f t="shared" si="17"/>
        <v>12.676056338028173</v>
      </c>
      <c r="BV88" s="46">
        <f t="shared" si="18"/>
        <v>801.84854281846651</v>
      </c>
      <c r="BW88" s="46">
        <f t="shared" si="19"/>
        <v>1639.8238994128251</v>
      </c>
      <c r="BX88" s="46">
        <f t="shared" si="20"/>
        <v>7965.5179594251704</v>
      </c>
      <c r="BY88" s="46">
        <f t="shared" si="21"/>
        <v>95586.215513102041</v>
      </c>
      <c r="BZ88" s="49">
        <f>VLOOKUP($C88,[2]PARAMETROS!$A:$I,7,0)</f>
        <v>43101</v>
      </c>
      <c r="CA88" s="50">
        <f>VLOOKUP($C88,[2]PARAMETROS!$A:$I,8,0)</f>
        <v>0</v>
      </c>
      <c r="CB88" s="50">
        <f>VLOOKUP($C88,[2]PARAMETROS!$A:$I,9,0)</f>
        <v>0</v>
      </c>
    </row>
    <row r="89" spans="1:80">
      <c r="A89" s="42" t="s">
        <v>225</v>
      </c>
      <c r="B89" s="42" t="s">
        <v>15</v>
      </c>
      <c r="C89" s="42" t="s">
        <v>161</v>
      </c>
      <c r="D89" s="43" t="s">
        <v>227</v>
      </c>
      <c r="E89" s="44" t="s">
        <v>62</v>
      </c>
      <c r="F89" s="44" t="s">
        <v>63</v>
      </c>
      <c r="G89" s="44">
        <v>2</v>
      </c>
      <c r="H89" s="45">
        <v>1393</v>
      </c>
      <c r="I89" s="46">
        <v>2786</v>
      </c>
      <c r="J89" s="46"/>
      <c r="K89" s="46"/>
      <c r="L89" s="46">
        <v>422.98776666666674</v>
      </c>
      <c r="M89" s="46"/>
      <c r="N89" s="46"/>
      <c r="O89" s="46"/>
      <c r="P89" s="46"/>
      <c r="Q89" s="46">
        <v>3208.9877666666666</v>
      </c>
      <c r="R89" s="46">
        <v>641.79755333333333</v>
      </c>
      <c r="S89" s="46">
        <v>48.134816499999999</v>
      </c>
      <c r="T89" s="46">
        <v>32.089877666666666</v>
      </c>
      <c r="U89" s="46">
        <v>6.4179755333333333</v>
      </c>
      <c r="V89" s="46">
        <v>80.224694166666666</v>
      </c>
      <c r="W89" s="46">
        <v>256.71902133333333</v>
      </c>
      <c r="X89" s="46">
        <v>96.269632999999999</v>
      </c>
      <c r="Y89" s="46">
        <v>19.2539266</v>
      </c>
      <c r="Z89" s="46">
        <v>1180.9074981333333</v>
      </c>
      <c r="AA89" s="46">
        <v>267.41564722222222</v>
      </c>
      <c r="AB89" s="46">
        <v>356.55419629629625</v>
      </c>
      <c r="AC89" s="46">
        <v>229.62090241481485</v>
      </c>
      <c r="AD89" s="46">
        <v>853.59074593333332</v>
      </c>
      <c r="AE89" s="46">
        <v>156.84</v>
      </c>
      <c r="AF89" s="46">
        <v>794</v>
      </c>
      <c r="AG89" s="46">
        <v>0</v>
      </c>
      <c r="AH89" s="46">
        <v>97.16</v>
      </c>
      <c r="AI89" s="46">
        <v>19.100000000000001</v>
      </c>
      <c r="AJ89" s="46">
        <v>0</v>
      </c>
      <c r="AK89" s="46">
        <v>9.44</v>
      </c>
      <c r="AL89" s="46">
        <v>0</v>
      </c>
      <c r="AM89" s="46">
        <v>1076.54</v>
      </c>
      <c r="AN89" s="46">
        <v>3111.0382440666667</v>
      </c>
      <c r="AO89" s="46">
        <v>16.103745515014147</v>
      </c>
      <c r="AP89" s="46">
        <v>1.2882996412011318</v>
      </c>
      <c r="AQ89" s="46">
        <v>0.64414982060056591</v>
      </c>
      <c r="AR89" s="46">
        <v>11.231457183333335</v>
      </c>
      <c r="AS89" s="46">
        <v>4.1331762434666679</v>
      </c>
      <c r="AT89" s="46">
        <v>137.98647396666667</v>
      </c>
      <c r="AU89" s="46">
        <v>5.3483129444444444</v>
      </c>
      <c r="AV89" s="46">
        <v>176.73561531472694</v>
      </c>
      <c r="AW89" s="46">
        <v>44.569274537037032</v>
      </c>
      <c r="AX89" s="46">
        <v>26.385010525925928</v>
      </c>
      <c r="AY89" s="46">
        <v>0.66853911805555555</v>
      </c>
      <c r="AZ89" s="46">
        <v>10.696625888888889</v>
      </c>
      <c r="BA89" s="46">
        <v>4.159798956790123</v>
      </c>
      <c r="BB89" s="46">
        <v>31.824363641824696</v>
      </c>
      <c r="BC89" s="46">
        <v>118.30361266852222</v>
      </c>
      <c r="BD89" s="46">
        <v>355.28078845238093</v>
      </c>
      <c r="BE89" s="46">
        <v>355.28078845238093</v>
      </c>
      <c r="BF89" s="46">
        <v>473.58440112090318</v>
      </c>
      <c r="BG89" s="46">
        <v>132.23097222222222</v>
      </c>
      <c r="BH89" s="46"/>
      <c r="BI89" s="46">
        <v>0</v>
      </c>
      <c r="BJ89" s="46"/>
      <c r="BK89" s="46"/>
      <c r="BL89" s="46">
        <v>132.23097222222222</v>
      </c>
      <c r="BM89" s="46">
        <v>7102.5769993911854</v>
      </c>
      <c r="BN89" s="46">
        <f t="shared" si="11"/>
        <v>491.00118550450696</v>
      </c>
      <c r="BO89" s="46">
        <f t="shared" si="12"/>
        <v>346.9741710898515</v>
      </c>
      <c r="BP89" s="47">
        <f t="shared" si="14"/>
        <v>8.5633802816901436</v>
      </c>
      <c r="BQ89" s="47">
        <f t="shared" si="13"/>
        <v>1.8591549295774654</v>
      </c>
      <c r="BR89" s="48">
        <v>2</v>
      </c>
      <c r="BS89" s="47">
        <f t="shared" si="15"/>
        <v>2.2535211267605644</v>
      </c>
      <c r="BT89" s="47">
        <f t="shared" si="16"/>
        <v>11.25</v>
      </c>
      <c r="BU89" s="47">
        <f t="shared" si="17"/>
        <v>12.676056338028173</v>
      </c>
      <c r="BV89" s="46">
        <f t="shared" si="18"/>
        <v>900.3266618946576</v>
      </c>
      <c r="BW89" s="46">
        <f t="shared" si="19"/>
        <v>1738.3020184890161</v>
      </c>
      <c r="BX89" s="46">
        <f t="shared" si="20"/>
        <v>8840.879017880201</v>
      </c>
      <c r="BY89" s="46">
        <f t="shared" si="21"/>
        <v>106090.54821456241</v>
      </c>
      <c r="BZ89" s="49">
        <f>VLOOKUP($C89,[2]PARAMETROS!$A:$I,7,0)</f>
        <v>43101</v>
      </c>
      <c r="CA89" s="50">
        <f>VLOOKUP($C89,[2]PARAMETROS!$A:$I,8,0)</f>
        <v>0</v>
      </c>
      <c r="CB89" s="50">
        <f>VLOOKUP($C89,[2]PARAMETROS!$A:$I,9,0)</f>
        <v>0</v>
      </c>
    </row>
    <row r="90" spans="1:80">
      <c r="A90" s="42" t="s">
        <v>228</v>
      </c>
      <c r="B90" s="42" t="s">
        <v>78</v>
      </c>
      <c r="C90" s="42" t="s">
        <v>229</v>
      </c>
      <c r="D90" s="43" t="s">
        <v>230</v>
      </c>
      <c r="E90" s="44" t="s">
        <v>62</v>
      </c>
      <c r="F90" s="44" t="s">
        <v>63</v>
      </c>
      <c r="G90" s="44">
        <v>1</v>
      </c>
      <c r="H90" s="45">
        <v>2973.68</v>
      </c>
      <c r="I90" s="46">
        <v>2973.68</v>
      </c>
      <c r="J90" s="46"/>
      <c r="K90" s="46"/>
      <c r="L90" s="46"/>
      <c r="M90" s="46"/>
      <c r="N90" s="46"/>
      <c r="O90" s="46"/>
      <c r="P90" s="46"/>
      <c r="Q90" s="46">
        <v>2973.68</v>
      </c>
      <c r="R90" s="46">
        <v>594.73599999999999</v>
      </c>
      <c r="S90" s="46">
        <v>44.605199999999996</v>
      </c>
      <c r="T90" s="46">
        <v>29.736799999999999</v>
      </c>
      <c r="U90" s="46">
        <v>5.9473599999999998</v>
      </c>
      <c r="V90" s="46">
        <v>74.341999999999999</v>
      </c>
      <c r="W90" s="46">
        <v>237.89439999999999</v>
      </c>
      <c r="X90" s="46">
        <v>89.210399999999993</v>
      </c>
      <c r="Y90" s="46">
        <v>17.842079999999999</v>
      </c>
      <c r="Z90" s="46">
        <v>1094.3142399999999</v>
      </c>
      <c r="AA90" s="46">
        <v>247.80666666666664</v>
      </c>
      <c r="AB90" s="46">
        <v>330.40888888888884</v>
      </c>
      <c r="AC90" s="46">
        <v>212.78332444444447</v>
      </c>
      <c r="AD90" s="46">
        <v>790.99887999999999</v>
      </c>
      <c r="AE90" s="46">
        <v>0</v>
      </c>
      <c r="AF90" s="46">
        <v>324.39999999999998</v>
      </c>
      <c r="AG90" s="46">
        <v>0</v>
      </c>
      <c r="AH90" s="46">
        <v>0</v>
      </c>
      <c r="AI90" s="46">
        <v>0</v>
      </c>
      <c r="AJ90" s="46">
        <v>0</v>
      </c>
      <c r="AK90" s="46">
        <v>4.72</v>
      </c>
      <c r="AL90" s="46">
        <v>293.88</v>
      </c>
      <c r="AM90" s="46">
        <v>623</v>
      </c>
      <c r="AN90" s="46">
        <v>2508.3131199999998</v>
      </c>
      <c r="AO90" s="46">
        <v>14.922894521604938</v>
      </c>
      <c r="AP90" s="46">
        <v>1.193831561728395</v>
      </c>
      <c r="AQ90" s="46">
        <v>0.5969157808641975</v>
      </c>
      <c r="AR90" s="46">
        <v>10.40788</v>
      </c>
      <c r="AS90" s="46">
        <v>3.8300998400000013</v>
      </c>
      <c r="AT90" s="46">
        <v>127.86823999999999</v>
      </c>
      <c r="AU90" s="46">
        <v>4.9561333333333337</v>
      </c>
      <c r="AV90" s="46">
        <v>163.77599503753086</v>
      </c>
      <c r="AW90" s="46">
        <v>41.301111111111105</v>
      </c>
      <c r="AX90" s="46">
        <v>24.450257777777779</v>
      </c>
      <c r="AY90" s="46">
        <v>0.6195166666666666</v>
      </c>
      <c r="AZ90" s="46">
        <v>9.9122666666666674</v>
      </c>
      <c r="BA90" s="46">
        <v>3.8547703703703702</v>
      </c>
      <c r="BB90" s="46">
        <v>29.490755514074078</v>
      </c>
      <c r="BC90" s="46">
        <v>109.62867810666668</v>
      </c>
      <c r="BD90" s="46"/>
      <c r="BE90" s="46">
        <v>0</v>
      </c>
      <c r="BF90" s="46">
        <v>109.62867810666668</v>
      </c>
      <c r="BG90" s="46">
        <v>94.380486111111111</v>
      </c>
      <c r="BH90" s="46"/>
      <c r="BI90" s="46">
        <v>0</v>
      </c>
      <c r="BJ90" s="46"/>
      <c r="BK90" s="46"/>
      <c r="BL90" s="46">
        <v>94.380486111111111</v>
      </c>
      <c r="BM90" s="46">
        <v>5849.778279255308</v>
      </c>
      <c r="BN90" s="46">
        <f t="shared" si="11"/>
        <v>245.50059275225348</v>
      </c>
      <c r="BO90" s="46">
        <f t="shared" si="12"/>
        <v>173.48708554492575</v>
      </c>
      <c r="BP90" s="47">
        <f t="shared" si="14"/>
        <v>8.6609686609686669</v>
      </c>
      <c r="BQ90" s="47">
        <f t="shared" si="13"/>
        <v>1.8803418803418819</v>
      </c>
      <c r="BR90" s="48">
        <v>3</v>
      </c>
      <c r="BS90" s="47">
        <f t="shared" si="15"/>
        <v>3.4188034188034218</v>
      </c>
      <c r="BT90" s="47">
        <f t="shared" si="16"/>
        <v>12.25</v>
      </c>
      <c r="BU90" s="47">
        <f t="shared" si="17"/>
        <v>13.960113960113972</v>
      </c>
      <c r="BV90" s="46">
        <f t="shared" si="18"/>
        <v>816.63571419803509</v>
      </c>
      <c r="BW90" s="46">
        <f t="shared" si="19"/>
        <v>1235.6233924952144</v>
      </c>
      <c r="BX90" s="46">
        <f t="shared" si="20"/>
        <v>7085.4016717505219</v>
      </c>
      <c r="BY90" s="46">
        <f t="shared" si="21"/>
        <v>85024.820061006263</v>
      </c>
      <c r="BZ90" s="51">
        <f>VLOOKUP($C90,[2]PARAMETROS!$A:$I,7,0)</f>
        <v>42736</v>
      </c>
      <c r="CA90" s="50">
        <f>VLOOKUP($C90,[2]PARAMETROS!$A:$I,8,0)</f>
        <v>0</v>
      </c>
      <c r="CB90" s="50">
        <f>VLOOKUP($C90,[2]PARAMETROS!$A:$I,9,0)</f>
        <v>0</v>
      </c>
    </row>
    <row r="91" spans="1:80">
      <c r="A91" s="42" t="s">
        <v>228</v>
      </c>
      <c r="B91" s="42" t="s">
        <v>17</v>
      </c>
      <c r="C91" s="42" t="s">
        <v>231</v>
      </c>
      <c r="D91" s="43" t="s">
        <v>232</v>
      </c>
      <c r="E91" s="44" t="s">
        <v>62</v>
      </c>
      <c r="F91" s="44" t="s">
        <v>63</v>
      </c>
      <c r="G91" s="44">
        <v>1</v>
      </c>
      <c r="H91" s="45">
        <v>1511.38</v>
      </c>
      <c r="I91" s="46">
        <v>1511.38</v>
      </c>
      <c r="J91" s="46"/>
      <c r="K91" s="46"/>
      <c r="L91" s="46"/>
      <c r="M91" s="46"/>
      <c r="N91" s="46"/>
      <c r="O91" s="46"/>
      <c r="P91" s="46"/>
      <c r="Q91" s="46">
        <v>1511.38</v>
      </c>
      <c r="R91" s="46">
        <v>302.27600000000001</v>
      </c>
      <c r="S91" s="46">
        <v>22.6707</v>
      </c>
      <c r="T91" s="46">
        <v>15.113800000000001</v>
      </c>
      <c r="U91" s="46">
        <v>3.0227600000000003</v>
      </c>
      <c r="V91" s="46">
        <v>37.784500000000001</v>
      </c>
      <c r="W91" s="46">
        <v>120.91040000000001</v>
      </c>
      <c r="X91" s="46">
        <v>45.3414</v>
      </c>
      <c r="Y91" s="46">
        <v>9.0682800000000015</v>
      </c>
      <c r="Z91" s="46">
        <v>556.18784000000005</v>
      </c>
      <c r="AA91" s="46">
        <v>125.94833333333334</v>
      </c>
      <c r="AB91" s="46">
        <v>167.93111111111111</v>
      </c>
      <c r="AC91" s="46">
        <v>108.14763555555558</v>
      </c>
      <c r="AD91" s="46">
        <v>402.02708000000007</v>
      </c>
      <c r="AE91" s="46">
        <v>71.3172</v>
      </c>
      <c r="AF91" s="46">
        <v>397</v>
      </c>
      <c r="AG91" s="46">
        <v>0</v>
      </c>
      <c r="AH91" s="46">
        <v>32.619999999999997</v>
      </c>
      <c r="AI91" s="46">
        <v>0</v>
      </c>
      <c r="AJ91" s="46">
        <v>0</v>
      </c>
      <c r="AK91" s="46">
        <v>4.72</v>
      </c>
      <c r="AL91" s="46">
        <v>0</v>
      </c>
      <c r="AM91" s="46">
        <v>505.65720000000005</v>
      </c>
      <c r="AN91" s="46">
        <v>1463.8721200000002</v>
      </c>
      <c r="AO91" s="46">
        <v>7.584596971450619</v>
      </c>
      <c r="AP91" s="46">
        <v>0.60676775771604952</v>
      </c>
      <c r="AQ91" s="46">
        <v>0.30338387885802476</v>
      </c>
      <c r="AR91" s="46">
        <v>5.2898300000000011</v>
      </c>
      <c r="AS91" s="46">
        <v>1.946657440000001</v>
      </c>
      <c r="AT91" s="46">
        <v>64.989339999999999</v>
      </c>
      <c r="AU91" s="46">
        <v>2.518966666666667</v>
      </c>
      <c r="AV91" s="46">
        <v>83.239542714691368</v>
      </c>
      <c r="AW91" s="46">
        <v>20.991388888888888</v>
      </c>
      <c r="AX91" s="46">
        <v>12.426902222222225</v>
      </c>
      <c r="AY91" s="46">
        <v>0.31487083333333332</v>
      </c>
      <c r="AZ91" s="46">
        <v>5.037933333333334</v>
      </c>
      <c r="BA91" s="46">
        <v>1.9591962962962963</v>
      </c>
      <c r="BB91" s="46">
        <v>14.988747299259263</v>
      </c>
      <c r="BC91" s="46">
        <v>55.719038873333346</v>
      </c>
      <c r="BD91" s="46"/>
      <c r="BE91" s="46">
        <v>0</v>
      </c>
      <c r="BF91" s="46">
        <v>55.719038873333346</v>
      </c>
      <c r="BG91" s="46">
        <v>66.11548611111111</v>
      </c>
      <c r="BH91" s="46"/>
      <c r="BI91" s="46">
        <v>0</v>
      </c>
      <c r="BJ91" s="46"/>
      <c r="BK91" s="46"/>
      <c r="BL91" s="46">
        <v>66.11548611111111</v>
      </c>
      <c r="BM91" s="46">
        <v>3180.326187699136</v>
      </c>
      <c r="BN91" s="46">
        <f t="shared" si="11"/>
        <v>245.50059275225348</v>
      </c>
      <c r="BO91" s="46">
        <f t="shared" si="12"/>
        <v>173.48708554492575</v>
      </c>
      <c r="BP91" s="47">
        <f t="shared" si="14"/>
        <v>8.6609686609686669</v>
      </c>
      <c r="BQ91" s="47">
        <f t="shared" si="13"/>
        <v>1.8803418803418819</v>
      </c>
      <c r="BR91" s="48">
        <v>3</v>
      </c>
      <c r="BS91" s="47">
        <f t="shared" si="15"/>
        <v>3.4188034188034218</v>
      </c>
      <c r="BT91" s="47">
        <f t="shared" si="16"/>
        <v>12.25</v>
      </c>
      <c r="BU91" s="47">
        <f t="shared" si="17"/>
        <v>13.960113960113972</v>
      </c>
      <c r="BV91" s="46">
        <f t="shared" si="18"/>
        <v>443.97716010614755</v>
      </c>
      <c r="BW91" s="46">
        <f t="shared" si="19"/>
        <v>862.96483840332678</v>
      </c>
      <c r="BX91" s="46">
        <f t="shared" si="20"/>
        <v>4043.2910261024626</v>
      </c>
      <c r="BY91" s="46">
        <f t="shared" si="21"/>
        <v>48519.492313229552</v>
      </c>
      <c r="BZ91" s="49">
        <f>VLOOKUP($C91,[2]PARAMETROS!$A:$I,7,0)</f>
        <v>43101</v>
      </c>
      <c r="CA91" s="50">
        <f>VLOOKUP($C91,[2]PARAMETROS!$A:$I,8,0)</f>
        <v>0</v>
      </c>
      <c r="CB91" s="50">
        <f>VLOOKUP($C91,[2]PARAMETROS!$A:$I,9,0)</f>
        <v>0</v>
      </c>
    </row>
    <row r="92" spans="1:80">
      <c r="A92" s="42" t="s">
        <v>228</v>
      </c>
      <c r="B92" s="42" t="s">
        <v>16</v>
      </c>
      <c r="C92" s="42" t="s">
        <v>231</v>
      </c>
      <c r="D92" s="43" t="s">
        <v>233</v>
      </c>
      <c r="E92" s="44" t="s">
        <v>62</v>
      </c>
      <c r="F92" s="44" t="s">
        <v>63</v>
      </c>
      <c r="G92" s="44">
        <v>1</v>
      </c>
      <c r="H92" s="45">
        <v>2216.69</v>
      </c>
      <c r="I92" s="46">
        <v>2216.69</v>
      </c>
      <c r="J92" s="46"/>
      <c r="K92" s="46"/>
      <c r="L92" s="46"/>
      <c r="M92" s="46"/>
      <c r="N92" s="46"/>
      <c r="O92" s="46"/>
      <c r="P92" s="46"/>
      <c r="Q92" s="46">
        <v>2216.69</v>
      </c>
      <c r="R92" s="46">
        <v>443.33800000000002</v>
      </c>
      <c r="S92" s="46">
        <v>33.250349999999997</v>
      </c>
      <c r="T92" s="46">
        <v>22.166900000000002</v>
      </c>
      <c r="U92" s="46">
        <v>4.4333800000000005</v>
      </c>
      <c r="V92" s="46">
        <v>55.417250000000003</v>
      </c>
      <c r="W92" s="46">
        <v>177.33520000000001</v>
      </c>
      <c r="X92" s="46">
        <v>66.500699999999995</v>
      </c>
      <c r="Y92" s="46">
        <v>13.300140000000001</v>
      </c>
      <c r="Z92" s="46">
        <v>815.74191999999994</v>
      </c>
      <c r="AA92" s="46">
        <v>184.72416666666666</v>
      </c>
      <c r="AB92" s="46">
        <v>246.29888888888888</v>
      </c>
      <c r="AC92" s="46">
        <v>158.61648444444447</v>
      </c>
      <c r="AD92" s="46">
        <v>589.63954000000001</v>
      </c>
      <c r="AE92" s="46">
        <v>28.99860000000001</v>
      </c>
      <c r="AF92" s="46">
        <v>397</v>
      </c>
      <c r="AG92" s="46">
        <v>0</v>
      </c>
      <c r="AH92" s="46">
        <v>32.619999999999997</v>
      </c>
      <c r="AI92" s="46">
        <v>0</v>
      </c>
      <c r="AJ92" s="46">
        <v>0</v>
      </c>
      <c r="AK92" s="46">
        <v>4.72</v>
      </c>
      <c r="AL92" s="46">
        <v>0</v>
      </c>
      <c r="AM92" s="46">
        <v>463.33860000000004</v>
      </c>
      <c r="AN92" s="46">
        <v>1868.7200600000001</v>
      </c>
      <c r="AO92" s="46">
        <v>11.124072212577161</v>
      </c>
      <c r="AP92" s="46">
        <v>0.88992577700617292</v>
      </c>
      <c r="AQ92" s="46">
        <v>0.44496288850308646</v>
      </c>
      <c r="AR92" s="46">
        <v>7.7584150000000012</v>
      </c>
      <c r="AS92" s="46">
        <v>2.855096720000001</v>
      </c>
      <c r="AT92" s="46">
        <v>95.317669999999993</v>
      </c>
      <c r="AU92" s="46">
        <v>3.6944833333333338</v>
      </c>
      <c r="AV92" s="46">
        <v>122.08462593141975</v>
      </c>
      <c r="AW92" s="46">
        <v>30.78736111111111</v>
      </c>
      <c r="AX92" s="46">
        <v>18.22611777777778</v>
      </c>
      <c r="AY92" s="46">
        <v>0.46181041666666667</v>
      </c>
      <c r="AZ92" s="46">
        <v>7.3889666666666676</v>
      </c>
      <c r="BA92" s="46">
        <v>2.8734870370370369</v>
      </c>
      <c r="BB92" s="46">
        <v>21.983489427407413</v>
      </c>
      <c r="BC92" s="46">
        <v>81.721232436666668</v>
      </c>
      <c r="BD92" s="46"/>
      <c r="BE92" s="46">
        <v>0</v>
      </c>
      <c r="BF92" s="46">
        <v>81.721232436666668</v>
      </c>
      <c r="BG92" s="46">
        <v>66.11548611111111</v>
      </c>
      <c r="BH92" s="46"/>
      <c r="BI92" s="46">
        <v>0</v>
      </c>
      <c r="BJ92" s="46"/>
      <c r="BK92" s="46"/>
      <c r="BL92" s="46">
        <v>66.11548611111111</v>
      </c>
      <c r="BM92" s="46">
        <v>4355.3314044791969</v>
      </c>
      <c r="BN92" s="46">
        <f t="shared" si="11"/>
        <v>245.50059275225348</v>
      </c>
      <c r="BO92" s="46">
        <f t="shared" si="12"/>
        <v>173.48708554492575</v>
      </c>
      <c r="BP92" s="47">
        <f t="shared" si="14"/>
        <v>8.6609686609686669</v>
      </c>
      <c r="BQ92" s="47">
        <f t="shared" si="13"/>
        <v>1.8803418803418819</v>
      </c>
      <c r="BR92" s="48">
        <v>3</v>
      </c>
      <c r="BS92" s="47">
        <f t="shared" si="15"/>
        <v>3.4188034188034218</v>
      </c>
      <c r="BT92" s="47">
        <f t="shared" si="16"/>
        <v>12.25</v>
      </c>
      <c r="BU92" s="47">
        <f t="shared" si="17"/>
        <v>13.960113960113972</v>
      </c>
      <c r="BV92" s="46">
        <f t="shared" si="18"/>
        <v>608.0092274059283</v>
      </c>
      <c r="BW92" s="46">
        <f t="shared" si="19"/>
        <v>1026.9969057031076</v>
      </c>
      <c r="BX92" s="46">
        <f t="shared" si="20"/>
        <v>5382.3283101823044</v>
      </c>
      <c r="BY92" s="46">
        <f t="shared" si="21"/>
        <v>64587.939722187657</v>
      </c>
      <c r="BZ92" s="49">
        <f>VLOOKUP($C92,[2]PARAMETROS!$A:$I,7,0)</f>
        <v>43101</v>
      </c>
      <c r="CA92" s="50">
        <f>VLOOKUP($C92,[2]PARAMETROS!$A:$I,8,0)</f>
        <v>0</v>
      </c>
      <c r="CB92" s="50">
        <f>VLOOKUP($C92,[2]PARAMETROS!$A:$I,9,0)</f>
        <v>0</v>
      </c>
    </row>
    <row r="93" spans="1:80">
      <c r="A93" s="42" t="s">
        <v>234</v>
      </c>
      <c r="B93" s="42" t="s">
        <v>14</v>
      </c>
      <c r="C93" s="42" t="s">
        <v>234</v>
      </c>
      <c r="D93" s="43" t="s">
        <v>235</v>
      </c>
      <c r="E93" s="44" t="s">
        <v>62</v>
      </c>
      <c r="F93" s="44" t="s">
        <v>63</v>
      </c>
      <c r="G93" s="44">
        <v>2</v>
      </c>
      <c r="H93" s="45">
        <v>1393</v>
      </c>
      <c r="I93" s="46">
        <v>2786</v>
      </c>
      <c r="J93" s="46"/>
      <c r="K93" s="46"/>
      <c r="L93" s="46"/>
      <c r="M93" s="46"/>
      <c r="N93" s="46"/>
      <c r="O93" s="46"/>
      <c r="P93" s="46"/>
      <c r="Q93" s="46">
        <v>2786</v>
      </c>
      <c r="R93" s="46">
        <v>557.20000000000005</v>
      </c>
      <c r="S93" s="46">
        <v>41.79</v>
      </c>
      <c r="T93" s="46">
        <v>27.86</v>
      </c>
      <c r="U93" s="46">
        <v>5.5720000000000001</v>
      </c>
      <c r="V93" s="46">
        <v>69.650000000000006</v>
      </c>
      <c r="W93" s="46">
        <v>222.88</v>
      </c>
      <c r="X93" s="46">
        <v>83.58</v>
      </c>
      <c r="Y93" s="46">
        <v>16.716000000000001</v>
      </c>
      <c r="Z93" s="46">
        <v>1025.248</v>
      </c>
      <c r="AA93" s="46">
        <v>232.16666666666666</v>
      </c>
      <c r="AB93" s="46">
        <v>309.55555555555554</v>
      </c>
      <c r="AC93" s="46">
        <v>199.35377777777782</v>
      </c>
      <c r="AD93" s="46">
        <v>741.07600000000002</v>
      </c>
      <c r="AE93" s="46">
        <v>156.84</v>
      </c>
      <c r="AF93" s="46">
        <v>794</v>
      </c>
      <c r="AG93" s="46">
        <v>0</v>
      </c>
      <c r="AH93" s="46">
        <v>65.239999999999995</v>
      </c>
      <c r="AI93" s="46">
        <v>0</v>
      </c>
      <c r="AJ93" s="46">
        <v>0</v>
      </c>
      <c r="AK93" s="46">
        <v>9.44</v>
      </c>
      <c r="AL93" s="46">
        <v>0</v>
      </c>
      <c r="AM93" s="46">
        <v>1025.52</v>
      </c>
      <c r="AN93" s="46">
        <v>2791.8440000000001</v>
      </c>
      <c r="AO93" s="46">
        <v>13.981055169753088</v>
      </c>
      <c r="AP93" s="46">
        <v>1.118484413580247</v>
      </c>
      <c r="AQ93" s="46">
        <v>0.55924220679012349</v>
      </c>
      <c r="AR93" s="46">
        <v>9.7510000000000012</v>
      </c>
      <c r="AS93" s="46">
        <v>3.5883680000000013</v>
      </c>
      <c r="AT93" s="46">
        <v>119.79799999999999</v>
      </c>
      <c r="AU93" s="46">
        <v>4.6433333333333335</v>
      </c>
      <c r="AV93" s="46">
        <v>153.4394831234568</v>
      </c>
      <c r="AW93" s="46">
        <v>38.694444444444443</v>
      </c>
      <c r="AX93" s="46">
        <v>22.907111111111114</v>
      </c>
      <c r="AY93" s="46">
        <v>0.58041666666666658</v>
      </c>
      <c r="AZ93" s="46">
        <v>9.2866666666666671</v>
      </c>
      <c r="BA93" s="46">
        <v>3.6114814814814813</v>
      </c>
      <c r="BB93" s="46">
        <v>27.629484296296301</v>
      </c>
      <c r="BC93" s="46">
        <v>102.70960466666666</v>
      </c>
      <c r="BD93" s="46">
        <v>308.45000000000005</v>
      </c>
      <c r="BE93" s="46">
        <v>308.45000000000005</v>
      </c>
      <c r="BF93" s="46">
        <v>411.15960466666672</v>
      </c>
      <c r="BG93" s="46">
        <v>132.23097222222222</v>
      </c>
      <c r="BH93" s="46"/>
      <c r="BI93" s="46">
        <v>0</v>
      </c>
      <c r="BJ93" s="46"/>
      <c r="BK93" s="46"/>
      <c r="BL93" s="46">
        <v>132.23097222222222</v>
      </c>
      <c r="BM93" s="46">
        <v>6274.6740600123458</v>
      </c>
      <c r="BN93" s="46">
        <f t="shared" si="11"/>
        <v>491.00118550450696</v>
      </c>
      <c r="BO93" s="46">
        <f t="shared" si="12"/>
        <v>346.9741710898515</v>
      </c>
      <c r="BP93" s="47">
        <f t="shared" si="14"/>
        <v>8.6609686609686669</v>
      </c>
      <c r="BQ93" s="47">
        <f t="shared" si="13"/>
        <v>1.8803418803418819</v>
      </c>
      <c r="BR93" s="48">
        <v>3</v>
      </c>
      <c r="BS93" s="47">
        <f t="shared" si="15"/>
        <v>3.4188034188034218</v>
      </c>
      <c r="BT93" s="47">
        <f t="shared" si="16"/>
        <v>12.25</v>
      </c>
      <c r="BU93" s="47">
        <f t="shared" si="17"/>
        <v>13.960113960113972</v>
      </c>
      <c r="BV93" s="46">
        <f t="shared" si="18"/>
        <v>875.95164940343375</v>
      </c>
      <c r="BW93" s="46">
        <f t="shared" si="19"/>
        <v>1713.9270059977921</v>
      </c>
      <c r="BX93" s="46">
        <f t="shared" si="20"/>
        <v>7988.6010660101383</v>
      </c>
      <c r="BY93" s="46">
        <f t="shared" si="21"/>
        <v>95863.21279212166</v>
      </c>
      <c r="BZ93" s="49">
        <f>VLOOKUP($C93,[2]PARAMETROS!$A:$I,7,0)</f>
        <v>43101</v>
      </c>
      <c r="CA93" s="50">
        <f>VLOOKUP($C93,[2]PARAMETROS!$A:$I,8,0)</f>
        <v>0</v>
      </c>
      <c r="CB93" s="50">
        <f>VLOOKUP($C93,[2]PARAMETROS!$A:$I,9,0)</f>
        <v>0</v>
      </c>
    </row>
    <row r="94" spans="1:80">
      <c r="A94" s="42" t="s">
        <v>234</v>
      </c>
      <c r="B94" s="42" t="s">
        <v>15</v>
      </c>
      <c r="C94" s="42" t="s">
        <v>234</v>
      </c>
      <c r="D94" s="43" t="s">
        <v>236</v>
      </c>
      <c r="E94" s="44" t="s">
        <v>62</v>
      </c>
      <c r="F94" s="44" t="s">
        <v>63</v>
      </c>
      <c r="G94" s="44">
        <v>2</v>
      </c>
      <c r="H94" s="45">
        <v>1393</v>
      </c>
      <c r="I94" s="46">
        <v>2786</v>
      </c>
      <c r="J94" s="46"/>
      <c r="K94" s="46"/>
      <c r="L94" s="46">
        <v>422.98776666666674</v>
      </c>
      <c r="M94" s="46"/>
      <c r="N94" s="46"/>
      <c r="O94" s="46"/>
      <c r="P94" s="46"/>
      <c r="Q94" s="46">
        <v>3208.9877666666666</v>
      </c>
      <c r="R94" s="46">
        <v>641.79755333333333</v>
      </c>
      <c r="S94" s="46">
        <v>48.134816499999999</v>
      </c>
      <c r="T94" s="46">
        <v>32.089877666666666</v>
      </c>
      <c r="U94" s="46">
        <v>6.4179755333333333</v>
      </c>
      <c r="V94" s="46">
        <v>80.224694166666666</v>
      </c>
      <c r="W94" s="46">
        <v>256.71902133333333</v>
      </c>
      <c r="X94" s="46">
        <v>96.269632999999999</v>
      </c>
      <c r="Y94" s="46">
        <v>19.2539266</v>
      </c>
      <c r="Z94" s="46">
        <v>1180.9074981333333</v>
      </c>
      <c r="AA94" s="46">
        <v>267.41564722222222</v>
      </c>
      <c r="AB94" s="46">
        <v>356.55419629629625</v>
      </c>
      <c r="AC94" s="46">
        <v>229.62090241481485</v>
      </c>
      <c r="AD94" s="46">
        <v>853.59074593333332</v>
      </c>
      <c r="AE94" s="46">
        <v>156.84</v>
      </c>
      <c r="AF94" s="46">
        <v>794</v>
      </c>
      <c r="AG94" s="46">
        <v>0</v>
      </c>
      <c r="AH94" s="46">
        <v>65.239999999999995</v>
      </c>
      <c r="AI94" s="46">
        <v>0</v>
      </c>
      <c r="AJ94" s="46">
        <v>0</v>
      </c>
      <c r="AK94" s="46">
        <v>9.44</v>
      </c>
      <c r="AL94" s="46">
        <v>0</v>
      </c>
      <c r="AM94" s="46">
        <v>1025.52</v>
      </c>
      <c r="AN94" s="46">
        <v>3060.0182440666667</v>
      </c>
      <c r="AO94" s="46">
        <v>16.103745515014147</v>
      </c>
      <c r="AP94" s="46">
        <v>1.2882996412011318</v>
      </c>
      <c r="AQ94" s="46">
        <v>0.64414982060056591</v>
      </c>
      <c r="AR94" s="46">
        <v>11.231457183333335</v>
      </c>
      <c r="AS94" s="46">
        <v>4.1331762434666679</v>
      </c>
      <c r="AT94" s="46">
        <v>137.98647396666667</v>
      </c>
      <c r="AU94" s="46">
        <v>5.3483129444444444</v>
      </c>
      <c r="AV94" s="46">
        <v>176.73561531472694</v>
      </c>
      <c r="AW94" s="46">
        <v>44.569274537037032</v>
      </c>
      <c r="AX94" s="46">
        <v>26.385010525925928</v>
      </c>
      <c r="AY94" s="46">
        <v>0.66853911805555555</v>
      </c>
      <c r="AZ94" s="46">
        <v>10.696625888888889</v>
      </c>
      <c r="BA94" s="46">
        <v>4.159798956790123</v>
      </c>
      <c r="BB94" s="46">
        <v>31.824363641824696</v>
      </c>
      <c r="BC94" s="46">
        <v>118.30361266852222</v>
      </c>
      <c r="BD94" s="46">
        <v>355.28078845238093</v>
      </c>
      <c r="BE94" s="46">
        <v>355.28078845238093</v>
      </c>
      <c r="BF94" s="46">
        <v>473.58440112090318</v>
      </c>
      <c r="BG94" s="46">
        <v>132.23097222222222</v>
      </c>
      <c r="BH94" s="46"/>
      <c r="BI94" s="46">
        <v>0</v>
      </c>
      <c r="BJ94" s="46"/>
      <c r="BK94" s="46"/>
      <c r="BL94" s="46">
        <v>132.23097222222222</v>
      </c>
      <c r="BM94" s="46">
        <v>7051.5569993911859</v>
      </c>
      <c r="BN94" s="46">
        <f t="shared" si="11"/>
        <v>491.00118550450696</v>
      </c>
      <c r="BO94" s="46">
        <f t="shared" si="12"/>
        <v>346.9741710898515</v>
      </c>
      <c r="BP94" s="47">
        <f t="shared" si="14"/>
        <v>8.6609686609686669</v>
      </c>
      <c r="BQ94" s="47">
        <f t="shared" si="13"/>
        <v>1.8803418803418819</v>
      </c>
      <c r="BR94" s="48">
        <v>3</v>
      </c>
      <c r="BS94" s="47">
        <f t="shared" si="15"/>
        <v>3.4188034188034218</v>
      </c>
      <c r="BT94" s="47">
        <f t="shared" si="16"/>
        <v>12.25</v>
      </c>
      <c r="BU94" s="47">
        <f t="shared" si="17"/>
        <v>13.960113960113972</v>
      </c>
      <c r="BV94" s="46">
        <f t="shared" si="18"/>
        <v>984.40539307740289</v>
      </c>
      <c r="BW94" s="46">
        <f t="shared" si="19"/>
        <v>1822.3807496717614</v>
      </c>
      <c r="BX94" s="46">
        <f t="shared" si="20"/>
        <v>8873.9377490629468</v>
      </c>
      <c r="BY94" s="46">
        <f t="shared" si="21"/>
        <v>106487.25298875535</v>
      </c>
      <c r="BZ94" s="49">
        <f>VLOOKUP($C94,[2]PARAMETROS!$A:$I,7,0)</f>
        <v>43101</v>
      </c>
      <c r="CA94" s="50">
        <f>VLOOKUP($C94,[2]PARAMETROS!$A:$I,8,0)</f>
        <v>0</v>
      </c>
      <c r="CB94" s="50">
        <f>VLOOKUP($C94,[2]PARAMETROS!$A:$I,9,0)</f>
        <v>0</v>
      </c>
    </row>
    <row r="95" spans="1:80">
      <c r="A95" s="42" t="s">
        <v>237</v>
      </c>
      <c r="B95" s="42" t="s">
        <v>66</v>
      </c>
      <c r="C95" s="42" t="s">
        <v>238</v>
      </c>
      <c r="D95" s="43" t="s">
        <v>239</v>
      </c>
      <c r="E95" s="44" t="s">
        <v>62</v>
      </c>
      <c r="F95" s="44" t="s">
        <v>63</v>
      </c>
      <c r="G95" s="44">
        <v>1</v>
      </c>
      <c r="H95" s="45">
        <v>1281.1600000000001</v>
      </c>
      <c r="I95" s="46">
        <v>1281.1600000000001</v>
      </c>
      <c r="J95" s="46"/>
      <c r="K95" s="46"/>
      <c r="L95" s="46"/>
      <c r="M95" s="46"/>
      <c r="N95" s="46"/>
      <c r="O95" s="46"/>
      <c r="P95" s="46"/>
      <c r="Q95" s="46">
        <v>1281.1600000000001</v>
      </c>
      <c r="R95" s="46">
        <v>256.23200000000003</v>
      </c>
      <c r="S95" s="46">
        <v>19.217400000000001</v>
      </c>
      <c r="T95" s="46">
        <v>12.8116</v>
      </c>
      <c r="U95" s="46">
        <v>2.5623200000000002</v>
      </c>
      <c r="V95" s="46">
        <v>32.029000000000003</v>
      </c>
      <c r="W95" s="46">
        <v>102.4928</v>
      </c>
      <c r="X95" s="46">
        <v>38.434800000000003</v>
      </c>
      <c r="Y95" s="46">
        <v>7.6869600000000009</v>
      </c>
      <c r="Z95" s="46">
        <v>471.46688</v>
      </c>
      <c r="AA95" s="46">
        <v>106.76333333333334</v>
      </c>
      <c r="AB95" s="46">
        <v>142.35111111111112</v>
      </c>
      <c r="AC95" s="46">
        <v>91.674115555555574</v>
      </c>
      <c r="AD95" s="46">
        <v>340.78856000000007</v>
      </c>
      <c r="AE95" s="46">
        <v>85.130399999999995</v>
      </c>
      <c r="AF95" s="46">
        <v>397</v>
      </c>
      <c r="AG95" s="46">
        <v>0</v>
      </c>
      <c r="AH95" s="46">
        <v>33.44</v>
      </c>
      <c r="AI95" s="46">
        <v>0</v>
      </c>
      <c r="AJ95" s="46">
        <v>0</v>
      </c>
      <c r="AK95" s="46">
        <v>4.72</v>
      </c>
      <c r="AL95" s="46">
        <v>0</v>
      </c>
      <c r="AM95" s="46">
        <v>520.29040000000009</v>
      </c>
      <c r="AN95" s="46">
        <v>1332.5458400000002</v>
      </c>
      <c r="AO95" s="46">
        <v>6.4292780478395075</v>
      </c>
      <c r="AP95" s="46">
        <v>0.51434224382716054</v>
      </c>
      <c r="AQ95" s="46">
        <v>0.25717112191358027</v>
      </c>
      <c r="AR95" s="46">
        <v>4.4840600000000013</v>
      </c>
      <c r="AS95" s="46">
        <v>1.6501340800000008</v>
      </c>
      <c r="AT95" s="46">
        <v>55.089880000000001</v>
      </c>
      <c r="AU95" s="46">
        <v>2.1352666666666669</v>
      </c>
      <c r="AV95" s="46">
        <v>70.560132160246923</v>
      </c>
      <c r="AW95" s="46">
        <v>17.79388888888889</v>
      </c>
      <c r="AX95" s="46">
        <v>10.533982222222223</v>
      </c>
      <c r="AY95" s="46">
        <v>0.26690833333333336</v>
      </c>
      <c r="AZ95" s="46">
        <v>4.2705333333333337</v>
      </c>
      <c r="BA95" s="46">
        <v>1.660762962962963</v>
      </c>
      <c r="BB95" s="46">
        <v>12.705595872592596</v>
      </c>
      <c r="BC95" s="46">
        <v>47.23167161333334</v>
      </c>
      <c r="BD95" s="46">
        <v>174.70363636363635</v>
      </c>
      <c r="BE95" s="46">
        <v>174.70363636363635</v>
      </c>
      <c r="BF95" s="46">
        <v>221.93530797696968</v>
      </c>
      <c r="BG95" s="46">
        <v>66.11548611111111</v>
      </c>
      <c r="BH95" s="46"/>
      <c r="BI95" s="46">
        <v>0</v>
      </c>
      <c r="BJ95" s="46"/>
      <c r="BK95" s="46"/>
      <c r="BL95" s="46">
        <v>66.11548611111111</v>
      </c>
      <c r="BM95" s="46">
        <v>2972.3167662483288</v>
      </c>
      <c r="BN95" s="46">
        <f t="shared" si="11"/>
        <v>245.50059275225348</v>
      </c>
      <c r="BO95" s="46">
        <f t="shared" si="12"/>
        <v>173.48708554492575</v>
      </c>
      <c r="BP95" s="47">
        <f t="shared" si="14"/>
        <v>8.5633802816901436</v>
      </c>
      <c r="BQ95" s="47">
        <f t="shared" si="13"/>
        <v>1.8591549295774654</v>
      </c>
      <c r="BR95" s="48">
        <v>2</v>
      </c>
      <c r="BS95" s="47">
        <f t="shared" si="15"/>
        <v>2.2535211267605644</v>
      </c>
      <c r="BT95" s="47">
        <f t="shared" si="16"/>
        <v>11.25</v>
      </c>
      <c r="BU95" s="47">
        <f t="shared" si="17"/>
        <v>12.676056338028173</v>
      </c>
      <c r="BV95" s="46">
        <f t="shared" si="18"/>
        <v>376.77254783429532</v>
      </c>
      <c r="BW95" s="46">
        <f t="shared" si="19"/>
        <v>795.76022613147461</v>
      </c>
      <c r="BX95" s="46">
        <f t="shared" si="20"/>
        <v>3768.0769923798034</v>
      </c>
      <c r="BY95" s="46">
        <f t="shared" si="21"/>
        <v>45216.923908557641</v>
      </c>
      <c r="BZ95" s="49">
        <f>VLOOKUP($C95,[2]PARAMETROS!$A:$I,7,0)</f>
        <v>43101</v>
      </c>
      <c r="CA95" s="50">
        <f>VLOOKUP($C95,[2]PARAMETROS!$A:$I,8,0)</f>
        <v>0</v>
      </c>
      <c r="CB95" s="50">
        <f>VLOOKUP($C95,[2]PARAMETROS!$A:$I,9,0)</f>
        <v>0</v>
      </c>
    </row>
    <row r="96" spans="1:80">
      <c r="A96" s="42" t="s">
        <v>240</v>
      </c>
      <c r="B96" s="42" t="s">
        <v>114</v>
      </c>
      <c r="C96" s="42" t="s">
        <v>115</v>
      </c>
      <c r="D96" s="43" t="s">
        <v>241</v>
      </c>
      <c r="E96" s="44" t="s">
        <v>62</v>
      </c>
      <c r="F96" s="44" t="s">
        <v>63</v>
      </c>
      <c r="G96" s="44">
        <v>1</v>
      </c>
      <c r="H96" s="45">
        <v>1200.1400000000001</v>
      </c>
      <c r="I96" s="46">
        <v>1200.1400000000001</v>
      </c>
      <c r="J96" s="46"/>
      <c r="K96" s="46"/>
      <c r="L96" s="46"/>
      <c r="M96" s="46"/>
      <c r="N96" s="46"/>
      <c r="O96" s="46"/>
      <c r="P96" s="46"/>
      <c r="Q96" s="46">
        <v>1200.1400000000001</v>
      </c>
      <c r="R96" s="46">
        <v>240.02800000000002</v>
      </c>
      <c r="S96" s="46">
        <v>18.002100000000002</v>
      </c>
      <c r="T96" s="46">
        <v>12.001400000000002</v>
      </c>
      <c r="U96" s="46">
        <v>2.4002800000000004</v>
      </c>
      <c r="V96" s="46">
        <v>30.003500000000003</v>
      </c>
      <c r="W96" s="46">
        <v>96.011200000000017</v>
      </c>
      <c r="X96" s="46">
        <v>36.004200000000004</v>
      </c>
      <c r="Y96" s="46">
        <v>7.2008400000000004</v>
      </c>
      <c r="Z96" s="46">
        <v>441.65152000000012</v>
      </c>
      <c r="AA96" s="46">
        <v>100.01166666666667</v>
      </c>
      <c r="AB96" s="46">
        <v>133.34888888888889</v>
      </c>
      <c r="AC96" s="46">
        <v>85.876684444444464</v>
      </c>
      <c r="AD96" s="46">
        <v>319.23724000000004</v>
      </c>
      <c r="AE96" s="46">
        <v>89.991599999999991</v>
      </c>
      <c r="AF96" s="46">
        <v>397</v>
      </c>
      <c r="AG96" s="46">
        <v>0</v>
      </c>
      <c r="AH96" s="46">
        <v>28.32</v>
      </c>
      <c r="AI96" s="46">
        <v>0</v>
      </c>
      <c r="AJ96" s="46">
        <v>0</v>
      </c>
      <c r="AK96" s="46">
        <v>4.72</v>
      </c>
      <c r="AL96" s="46">
        <v>0</v>
      </c>
      <c r="AM96" s="46">
        <v>520.03160000000003</v>
      </c>
      <c r="AN96" s="46">
        <v>1280.9203600000001</v>
      </c>
      <c r="AO96" s="46">
        <v>6.0226933063271613</v>
      </c>
      <c r="AP96" s="46">
        <v>0.48181546450617291</v>
      </c>
      <c r="AQ96" s="46">
        <v>0.24090773225308645</v>
      </c>
      <c r="AR96" s="46">
        <v>4.2004900000000012</v>
      </c>
      <c r="AS96" s="46">
        <v>1.5457803200000007</v>
      </c>
      <c r="AT96" s="46">
        <v>51.606020000000001</v>
      </c>
      <c r="AU96" s="46">
        <v>2.0002333333333335</v>
      </c>
      <c r="AV96" s="46">
        <v>66.097940156419753</v>
      </c>
      <c r="AW96" s="46">
        <v>16.668611111111112</v>
      </c>
      <c r="AX96" s="46">
        <v>9.8678177777777787</v>
      </c>
      <c r="AY96" s="46">
        <v>0.25002916666666669</v>
      </c>
      <c r="AZ96" s="46">
        <v>4.0004666666666671</v>
      </c>
      <c r="BA96" s="46">
        <v>1.5557370370370371</v>
      </c>
      <c r="BB96" s="46">
        <v>11.90209952740741</v>
      </c>
      <c r="BC96" s="46">
        <v>44.244761286666673</v>
      </c>
      <c r="BD96" s="46"/>
      <c r="BE96" s="46">
        <v>0</v>
      </c>
      <c r="BF96" s="46">
        <v>44.244761286666673</v>
      </c>
      <c r="BG96" s="46">
        <v>44.875416666666666</v>
      </c>
      <c r="BH96" s="46"/>
      <c r="BI96" s="46">
        <v>0</v>
      </c>
      <c r="BJ96" s="46"/>
      <c r="BK96" s="46"/>
      <c r="BL96" s="46">
        <v>44.875416666666666</v>
      </c>
      <c r="BM96" s="46">
        <v>2636.2784781097535</v>
      </c>
      <c r="BN96" s="46">
        <f t="shared" si="11"/>
        <v>245.50059275225348</v>
      </c>
      <c r="BO96" s="46">
        <f t="shared" si="12"/>
        <v>173.48708554492575</v>
      </c>
      <c r="BP96" s="47">
        <f t="shared" si="14"/>
        <v>8.6609686609686669</v>
      </c>
      <c r="BQ96" s="47">
        <f t="shared" si="13"/>
        <v>1.8803418803418819</v>
      </c>
      <c r="BR96" s="48">
        <v>3</v>
      </c>
      <c r="BS96" s="47">
        <f t="shared" si="15"/>
        <v>3.4188034188034218</v>
      </c>
      <c r="BT96" s="47">
        <f t="shared" si="16"/>
        <v>12.25</v>
      </c>
      <c r="BU96" s="47">
        <f t="shared" si="17"/>
        <v>13.960113960113972</v>
      </c>
      <c r="BV96" s="46">
        <f t="shared" si="18"/>
        <v>368.02747985007983</v>
      </c>
      <c r="BW96" s="46">
        <f t="shared" si="19"/>
        <v>787.01515814725906</v>
      </c>
      <c r="BX96" s="46">
        <f t="shared" si="20"/>
        <v>3423.2936362570126</v>
      </c>
      <c r="BY96" s="46">
        <f t="shared" si="21"/>
        <v>41079.523635084151</v>
      </c>
      <c r="BZ96" s="49">
        <f>VLOOKUP($C96,[2]PARAMETROS!$A:$I,7,0)</f>
        <v>43101</v>
      </c>
      <c r="CA96" s="50">
        <f>VLOOKUP($C96,[2]PARAMETROS!$A:$I,8,0)</f>
        <v>0</v>
      </c>
      <c r="CB96" s="50">
        <f>VLOOKUP($C96,[2]PARAMETROS!$A:$I,9,0)</f>
        <v>0</v>
      </c>
    </row>
    <row r="97" spans="1:80">
      <c r="A97" s="42" t="s">
        <v>242</v>
      </c>
      <c r="B97" s="42" t="s">
        <v>66</v>
      </c>
      <c r="C97" s="42" t="s">
        <v>67</v>
      </c>
      <c r="D97" s="43" t="s">
        <v>243</v>
      </c>
      <c r="E97" s="44" t="s">
        <v>62</v>
      </c>
      <c r="F97" s="44" t="s">
        <v>63</v>
      </c>
      <c r="G97" s="44">
        <v>1</v>
      </c>
      <c r="H97" s="45">
        <v>1281.1600000000001</v>
      </c>
      <c r="I97" s="46">
        <v>1281.1600000000001</v>
      </c>
      <c r="J97" s="46"/>
      <c r="K97" s="46"/>
      <c r="L97" s="46"/>
      <c r="M97" s="46"/>
      <c r="N97" s="46"/>
      <c r="O97" s="46"/>
      <c r="P97" s="46"/>
      <c r="Q97" s="46">
        <v>1281.1600000000001</v>
      </c>
      <c r="R97" s="46">
        <v>256.23200000000003</v>
      </c>
      <c r="S97" s="46">
        <v>19.217400000000001</v>
      </c>
      <c r="T97" s="46">
        <v>12.8116</v>
      </c>
      <c r="U97" s="46">
        <v>2.5623200000000002</v>
      </c>
      <c r="V97" s="46">
        <v>32.029000000000003</v>
      </c>
      <c r="W97" s="46">
        <v>102.4928</v>
      </c>
      <c r="X97" s="46">
        <v>38.434800000000003</v>
      </c>
      <c r="Y97" s="46">
        <v>7.6869600000000009</v>
      </c>
      <c r="Z97" s="46">
        <v>471.46688</v>
      </c>
      <c r="AA97" s="46">
        <v>106.76333333333334</v>
      </c>
      <c r="AB97" s="46">
        <v>142.35111111111112</v>
      </c>
      <c r="AC97" s="46">
        <v>91.674115555555574</v>
      </c>
      <c r="AD97" s="46">
        <v>340.78856000000007</v>
      </c>
      <c r="AE97" s="46">
        <v>85.130399999999995</v>
      </c>
      <c r="AF97" s="46">
        <v>397</v>
      </c>
      <c r="AG97" s="46">
        <v>0</v>
      </c>
      <c r="AH97" s="46">
        <v>0</v>
      </c>
      <c r="AI97" s="46">
        <v>9.84</v>
      </c>
      <c r="AJ97" s="46">
        <v>0</v>
      </c>
      <c r="AK97" s="46">
        <v>4.72</v>
      </c>
      <c r="AL97" s="46">
        <v>0</v>
      </c>
      <c r="AM97" s="46">
        <v>496.69040000000001</v>
      </c>
      <c r="AN97" s="46">
        <v>1308.9458400000001</v>
      </c>
      <c r="AO97" s="46">
        <v>6.4292780478395075</v>
      </c>
      <c r="AP97" s="46">
        <v>0.51434224382716054</v>
      </c>
      <c r="AQ97" s="46">
        <v>0.25717112191358027</v>
      </c>
      <c r="AR97" s="46">
        <v>4.4840600000000013</v>
      </c>
      <c r="AS97" s="46">
        <v>1.6501340800000008</v>
      </c>
      <c r="AT97" s="46">
        <v>55.089880000000001</v>
      </c>
      <c r="AU97" s="46">
        <v>2.1352666666666669</v>
      </c>
      <c r="AV97" s="46">
        <v>70.560132160246923</v>
      </c>
      <c r="AW97" s="46">
        <v>17.79388888888889</v>
      </c>
      <c r="AX97" s="46">
        <v>10.533982222222223</v>
      </c>
      <c r="AY97" s="46">
        <v>0.26690833333333336</v>
      </c>
      <c r="AZ97" s="46">
        <v>4.2705333333333337</v>
      </c>
      <c r="BA97" s="46">
        <v>1.660762962962963</v>
      </c>
      <c r="BB97" s="46">
        <v>12.705595872592596</v>
      </c>
      <c r="BC97" s="46">
        <v>47.23167161333334</v>
      </c>
      <c r="BD97" s="46">
        <v>174.70363636363635</v>
      </c>
      <c r="BE97" s="46">
        <v>174.70363636363635</v>
      </c>
      <c r="BF97" s="46">
        <v>221.93530797696968</v>
      </c>
      <c r="BG97" s="46">
        <v>66.11548611111111</v>
      </c>
      <c r="BH97" s="46"/>
      <c r="BI97" s="46">
        <v>0</v>
      </c>
      <c r="BJ97" s="46"/>
      <c r="BK97" s="46"/>
      <c r="BL97" s="46">
        <v>66.11548611111111</v>
      </c>
      <c r="BM97" s="46">
        <v>2948.7167662483284</v>
      </c>
      <c r="BN97" s="46">
        <f t="shared" si="11"/>
        <v>245.50059275225348</v>
      </c>
      <c r="BO97" s="46">
        <f t="shared" si="12"/>
        <v>173.48708554492575</v>
      </c>
      <c r="BP97" s="47">
        <f t="shared" si="14"/>
        <v>8.5633802816901436</v>
      </c>
      <c r="BQ97" s="47">
        <f t="shared" si="13"/>
        <v>1.8591549295774654</v>
      </c>
      <c r="BR97" s="48">
        <v>2</v>
      </c>
      <c r="BS97" s="47">
        <f t="shared" si="15"/>
        <v>2.2535211267605644</v>
      </c>
      <c r="BT97" s="47">
        <f t="shared" si="16"/>
        <v>11.25</v>
      </c>
      <c r="BU97" s="47">
        <f t="shared" si="17"/>
        <v>12.676056338028173</v>
      </c>
      <c r="BV97" s="46">
        <f t="shared" si="18"/>
        <v>373.78099853852063</v>
      </c>
      <c r="BW97" s="46">
        <f t="shared" si="19"/>
        <v>792.76867683569981</v>
      </c>
      <c r="BX97" s="46">
        <f t="shared" si="20"/>
        <v>3741.4854430840282</v>
      </c>
      <c r="BY97" s="46">
        <f t="shared" si="21"/>
        <v>44897.825317008341</v>
      </c>
      <c r="BZ97" s="49">
        <f>VLOOKUP($C97,[2]PARAMETROS!$A:$I,7,0)</f>
        <v>43101</v>
      </c>
      <c r="CA97" s="50">
        <f>VLOOKUP($C97,[2]PARAMETROS!$A:$I,8,0)</f>
        <v>0</v>
      </c>
      <c r="CB97" s="50">
        <f>VLOOKUP($C97,[2]PARAMETROS!$A:$I,9,0)</f>
        <v>0</v>
      </c>
    </row>
    <row r="98" spans="1:80">
      <c r="A98" s="42" t="s">
        <v>242</v>
      </c>
      <c r="B98" s="42" t="s">
        <v>16</v>
      </c>
      <c r="C98" s="42" t="s">
        <v>67</v>
      </c>
      <c r="D98" s="43" t="s">
        <v>244</v>
      </c>
      <c r="E98" s="44" t="s">
        <v>62</v>
      </c>
      <c r="F98" s="44" t="s">
        <v>63</v>
      </c>
      <c r="G98" s="44">
        <v>1</v>
      </c>
      <c r="H98" s="45">
        <v>2216.69</v>
      </c>
      <c r="I98" s="46">
        <v>2216.69</v>
      </c>
      <c r="J98" s="46"/>
      <c r="K98" s="46"/>
      <c r="L98" s="46"/>
      <c r="M98" s="46"/>
      <c r="N98" s="46"/>
      <c r="O98" s="46"/>
      <c r="P98" s="46"/>
      <c r="Q98" s="46">
        <v>2216.69</v>
      </c>
      <c r="R98" s="46">
        <v>443.33800000000002</v>
      </c>
      <c r="S98" s="46">
        <v>33.250349999999997</v>
      </c>
      <c r="T98" s="46">
        <v>22.166900000000002</v>
      </c>
      <c r="U98" s="46">
        <v>4.4333800000000005</v>
      </c>
      <c r="V98" s="46">
        <v>55.417250000000003</v>
      </c>
      <c r="W98" s="46">
        <v>177.33520000000001</v>
      </c>
      <c r="X98" s="46">
        <v>66.500699999999995</v>
      </c>
      <c r="Y98" s="46">
        <v>13.300140000000001</v>
      </c>
      <c r="Z98" s="46">
        <v>815.74191999999994</v>
      </c>
      <c r="AA98" s="46">
        <v>184.72416666666666</v>
      </c>
      <c r="AB98" s="46">
        <v>246.29888888888888</v>
      </c>
      <c r="AC98" s="46">
        <v>158.61648444444447</v>
      </c>
      <c r="AD98" s="46">
        <v>589.63954000000001</v>
      </c>
      <c r="AE98" s="46">
        <v>28.99860000000001</v>
      </c>
      <c r="AF98" s="46">
        <v>397</v>
      </c>
      <c r="AG98" s="46">
        <v>0</v>
      </c>
      <c r="AH98" s="46">
        <v>0</v>
      </c>
      <c r="AI98" s="46">
        <v>9.84</v>
      </c>
      <c r="AJ98" s="46">
        <v>0</v>
      </c>
      <c r="AK98" s="46">
        <v>4.72</v>
      </c>
      <c r="AL98" s="46">
        <v>0</v>
      </c>
      <c r="AM98" s="46">
        <v>440.55860000000001</v>
      </c>
      <c r="AN98" s="46">
        <v>1845.9400599999999</v>
      </c>
      <c r="AO98" s="46">
        <v>11.124072212577161</v>
      </c>
      <c r="AP98" s="46">
        <v>0.88992577700617292</v>
      </c>
      <c r="AQ98" s="46">
        <v>0.44496288850308646</v>
      </c>
      <c r="AR98" s="46">
        <v>7.7584150000000012</v>
      </c>
      <c r="AS98" s="46">
        <v>2.855096720000001</v>
      </c>
      <c r="AT98" s="46">
        <v>95.317669999999993</v>
      </c>
      <c r="AU98" s="46">
        <v>3.6944833333333338</v>
      </c>
      <c r="AV98" s="46">
        <v>122.08462593141975</v>
      </c>
      <c r="AW98" s="46">
        <v>30.78736111111111</v>
      </c>
      <c r="AX98" s="46">
        <v>18.22611777777778</v>
      </c>
      <c r="AY98" s="46">
        <v>0.46181041666666667</v>
      </c>
      <c r="AZ98" s="46">
        <v>7.3889666666666676</v>
      </c>
      <c r="BA98" s="46">
        <v>2.8734870370370369</v>
      </c>
      <c r="BB98" s="46">
        <v>21.983489427407413</v>
      </c>
      <c r="BC98" s="46">
        <v>81.721232436666668</v>
      </c>
      <c r="BD98" s="46"/>
      <c r="BE98" s="46">
        <v>0</v>
      </c>
      <c r="BF98" s="46">
        <v>81.721232436666668</v>
      </c>
      <c r="BG98" s="46">
        <v>66.11548611111111</v>
      </c>
      <c r="BH98" s="46"/>
      <c r="BI98" s="46">
        <v>0</v>
      </c>
      <c r="BJ98" s="46"/>
      <c r="BK98" s="46"/>
      <c r="BL98" s="46">
        <v>66.11548611111111</v>
      </c>
      <c r="BM98" s="46">
        <v>4332.5514044791971</v>
      </c>
      <c r="BN98" s="46">
        <f t="shared" si="11"/>
        <v>245.50059275225348</v>
      </c>
      <c r="BO98" s="46">
        <f t="shared" si="12"/>
        <v>173.48708554492575</v>
      </c>
      <c r="BP98" s="47">
        <f t="shared" si="14"/>
        <v>8.5633802816901436</v>
      </c>
      <c r="BQ98" s="47">
        <f t="shared" si="13"/>
        <v>1.8591549295774654</v>
      </c>
      <c r="BR98" s="48">
        <v>2</v>
      </c>
      <c r="BS98" s="47">
        <f t="shared" si="15"/>
        <v>2.2535211267605644</v>
      </c>
      <c r="BT98" s="47">
        <f t="shared" si="16"/>
        <v>11.25</v>
      </c>
      <c r="BU98" s="47">
        <f t="shared" si="17"/>
        <v>12.676056338028173</v>
      </c>
      <c r="BV98" s="46">
        <f t="shared" si="18"/>
        <v>549.19665690581394</v>
      </c>
      <c r="BW98" s="46">
        <f t="shared" si="19"/>
        <v>968.18433520299322</v>
      </c>
      <c r="BX98" s="46">
        <f t="shared" si="20"/>
        <v>5300.7357396821899</v>
      </c>
      <c r="BY98" s="46">
        <f t="shared" si="21"/>
        <v>63608.828876186279</v>
      </c>
      <c r="BZ98" s="49">
        <f>VLOOKUP($C98,[2]PARAMETROS!$A:$I,7,0)</f>
        <v>43101</v>
      </c>
      <c r="CA98" s="50">
        <f>VLOOKUP($C98,[2]PARAMETROS!$A:$I,8,0)</f>
        <v>0</v>
      </c>
      <c r="CB98" s="50">
        <f>VLOOKUP($C98,[2]PARAMETROS!$A:$I,9,0)</f>
        <v>0</v>
      </c>
    </row>
    <row r="99" spans="1:80">
      <c r="A99" s="42" t="s">
        <v>245</v>
      </c>
      <c r="B99" s="42" t="s">
        <v>78</v>
      </c>
      <c r="C99" s="42" t="s">
        <v>246</v>
      </c>
      <c r="D99" s="43" t="s">
        <v>247</v>
      </c>
      <c r="E99" s="44" t="s">
        <v>62</v>
      </c>
      <c r="F99" s="44" t="s">
        <v>63</v>
      </c>
      <c r="G99" s="44">
        <v>1</v>
      </c>
      <c r="H99" s="45">
        <v>2973.68</v>
      </c>
      <c r="I99" s="46">
        <v>2973.68</v>
      </c>
      <c r="J99" s="46"/>
      <c r="K99" s="46"/>
      <c r="L99" s="46"/>
      <c r="M99" s="46"/>
      <c r="N99" s="46"/>
      <c r="O99" s="46"/>
      <c r="P99" s="46"/>
      <c r="Q99" s="46">
        <v>2973.68</v>
      </c>
      <c r="R99" s="46">
        <v>594.73599999999999</v>
      </c>
      <c r="S99" s="46">
        <v>44.605199999999996</v>
      </c>
      <c r="T99" s="46">
        <v>29.736799999999999</v>
      </c>
      <c r="U99" s="46">
        <v>5.9473599999999998</v>
      </c>
      <c r="V99" s="46">
        <v>74.341999999999999</v>
      </c>
      <c r="W99" s="46">
        <v>237.89439999999999</v>
      </c>
      <c r="X99" s="46">
        <v>89.210399999999993</v>
      </c>
      <c r="Y99" s="46">
        <v>17.842079999999999</v>
      </c>
      <c r="Z99" s="46">
        <v>1094.3142399999999</v>
      </c>
      <c r="AA99" s="46">
        <v>247.80666666666664</v>
      </c>
      <c r="AB99" s="46">
        <v>330.40888888888884</v>
      </c>
      <c r="AC99" s="46">
        <v>212.78332444444447</v>
      </c>
      <c r="AD99" s="46">
        <v>790.99887999999999</v>
      </c>
      <c r="AE99" s="46">
        <v>0</v>
      </c>
      <c r="AF99" s="46">
        <v>324.39999999999998</v>
      </c>
      <c r="AG99" s="46">
        <v>0</v>
      </c>
      <c r="AH99" s="46">
        <v>0</v>
      </c>
      <c r="AI99" s="46">
        <v>0</v>
      </c>
      <c r="AJ99" s="46">
        <v>0</v>
      </c>
      <c r="AK99" s="46">
        <v>4.72</v>
      </c>
      <c r="AL99" s="46">
        <v>293.88</v>
      </c>
      <c r="AM99" s="46">
        <v>623</v>
      </c>
      <c r="AN99" s="46">
        <v>2508.3131199999998</v>
      </c>
      <c r="AO99" s="46">
        <v>14.922894521604938</v>
      </c>
      <c r="AP99" s="46">
        <v>1.193831561728395</v>
      </c>
      <c r="AQ99" s="46">
        <v>0.5969157808641975</v>
      </c>
      <c r="AR99" s="46">
        <v>10.40788</v>
      </c>
      <c r="AS99" s="46">
        <v>3.8300998400000013</v>
      </c>
      <c r="AT99" s="46">
        <v>127.86823999999999</v>
      </c>
      <c r="AU99" s="46">
        <v>4.9561333333333337</v>
      </c>
      <c r="AV99" s="46">
        <v>163.77599503753086</v>
      </c>
      <c r="AW99" s="46">
        <v>41.301111111111105</v>
      </c>
      <c r="AX99" s="46">
        <v>24.450257777777779</v>
      </c>
      <c r="AY99" s="46">
        <v>0.6195166666666666</v>
      </c>
      <c r="AZ99" s="46">
        <v>9.9122666666666674</v>
      </c>
      <c r="BA99" s="46">
        <v>3.8547703703703702</v>
      </c>
      <c r="BB99" s="46">
        <v>29.490755514074078</v>
      </c>
      <c r="BC99" s="46">
        <v>109.62867810666668</v>
      </c>
      <c r="BD99" s="46"/>
      <c r="BE99" s="46">
        <v>0</v>
      </c>
      <c r="BF99" s="46">
        <v>109.62867810666668</v>
      </c>
      <c r="BG99" s="46">
        <v>94.380486111111111</v>
      </c>
      <c r="BH99" s="46"/>
      <c r="BI99" s="46">
        <v>0</v>
      </c>
      <c r="BJ99" s="46"/>
      <c r="BK99" s="46"/>
      <c r="BL99" s="46">
        <v>94.380486111111111</v>
      </c>
      <c r="BM99" s="46">
        <v>5849.778279255308</v>
      </c>
      <c r="BN99" s="46">
        <f t="shared" si="11"/>
        <v>245.50059275225348</v>
      </c>
      <c r="BO99" s="46">
        <f t="shared" si="12"/>
        <v>173.48708554492575</v>
      </c>
      <c r="BP99" s="47">
        <f t="shared" si="14"/>
        <v>8.7608069164265068</v>
      </c>
      <c r="BQ99" s="47">
        <f t="shared" si="13"/>
        <v>1.9020172910662811</v>
      </c>
      <c r="BR99" s="48">
        <v>4</v>
      </c>
      <c r="BS99" s="47">
        <f t="shared" si="15"/>
        <v>4.6109510086455305</v>
      </c>
      <c r="BT99" s="47">
        <f t="shared" si="16"/>
        <v>13.25</v>
      </c>
      <c r="BU99" s="47">
        <f t="shared" si="17"/>
        <v>15.273775216138318</v>
      </c>
      <c r="BV99" s="46">
        <f t="shared" si="18"/>
        <v>893.48198501593981</v>
      </c>
      <c r="BW99" s="46">
        <f t="shared" si="19"/>
        <v>1312.4696633131191</v>
      </c>
      <c r="BX99" s="46">
        <f t="shared" si="20"/>
        <v>7162.2479425684269</v>
      </c>
      <c r="BY99" s="46">
        <f t="shared" si="21"/>
        <v>85946.975310821115</v>
      </c>
      <c r="BZ99" s="51">
        <f>VLOOKUP($C99,[2]PARAMETROS!$A:$I,7,0)</f>
        <v>42736</v>
      </c>
      <c r="CA99" s="50">
        <f>VLOOKUP($C99,[2]PARAMETROS!$A:$I,8,0)</f>
        <v>0</v>
      </c>
      <c r="CB99" s="50">
        <f>VLOOKUP($C99,[2]PARAMETROS!$A:$I,9,0)</f>
        <v>0</v>
      </c>
    </row>
    <row r="100" spans="1:80">
      <c r="A100" s="42" t="s">
        <v>245</v>
      </c>
      <c r="B100" s="42" t="s">
        <v>66</v>
      </c>
      <c r="C100" s="42" t="s">
        <v>74</v>
      </c>
      <c r="D100" s="43" t="s">
        <v>248</v>
      </c>
      <c r="E100" s="44" t="s">
        <v>62</v>
      </c>
      <c r="F100" s="44" t="s">
        <v>63</v>
      </c>
      <c r="G100" s="44">
        <v>1</v>
      </c>
      <c r="H100" s="45">
        <v>1281.1600000000001</v>
      </c>
      <c r="I100" s="46">
        <v>1281.1600000000001</v>
      </c>
      <c r="J100" s="46"/>
      <c r="K100" s="46"/>
      <c r="L100" s="46"/>
      <c r="M100" s="46"/>
      <c r="N100" s="46"/>
      <c r="O100" s="46"/>
      <c r="P100" s="46"/>
      <c r="Q100" s="46">
        <v>1281.1600000000001</v>
      </c>
      <c r="R100" s="46">
        <v>256.23200000000003</v>
      </c>
      <c r="S100" s="46">
        <v>19.217400000000001</v>
      </c>
      <c r="T100" s="46">
        <v>12.8116</v>
      </c>
      <c r="U100" s="46">
        <v>2.5623200000000002</v>
      </c>
      <c r="V100" s="46">
        <v>32.029000000000003</v>
      </c>
      <c r="W100" s="46">
        <v>102.4928</v>
      </c>
      <c r="X100" s="46">
        <v>38.434800000000003</v>
      </c>
      <c r="Y100" s="46">
        <v>7.6869600000000009</v>
      </c>
      <c r="Z100" s="46">
        <v>471.46688</v>
      </c>
      <c r="AA100" s="46">
        <v>106.76333333333334</v>
      </c>
      <c r="AB100" s="46">
        <v>142.35111111111112</v>
      </c>
      <c r="AC100" s="46">
        <v>91.674115555555574</v>
      </c>
      <c r="AD100" s="46">
        <v>340.78856000000007</v>
      </c>
      <c r="AE100" s="46">
        <v>85.130399999999995</v>
      </c>
      <c r="AF100" s="46">
        <v>0</v>
      </c>
      <c r="AG100" s="46">
        <v>264.83999999999997</v>
      </c>
      <c r="AH100" s="46">
        <v>27.01</v>
      </c>
      <c r="AI100" s="46">
        <v>0</v>
      </c>
      <c r="AJ100" s="46">
        <v>0</v>
      </c>
      <c r="AK100" s="46">
        <v>4.72</v>
      </c>
      <c r="AL100" s="46">
        <v>0</v>
      </c>
      <c r="AM100" s="46">
        <v>381.7004</v>
      </c>
      <c r="AN100" s="46">
        <v>1193.9558400000001</v>
      </c>
      <c r="AO100" s="46">
        <v>6.4292780478395075</v>
      </c>
      <c r="AP100" s="46">
        <v>0.51434224382716054</v>
      </c>
      <c r="AQ100" s="46">
        <v>0.25717112191358027</v>
      </c>
      <c r="AR100" s="46">
        <v>4.4840600000000013</v>
      </c>
      <c r="AS100" s="46">
        <v>1.6501340800000008</v>
      </c>
      <c r="AT100" s="46">
        <v>55.089880000000001</v>
      </c>
      <c r="AU100" s="46">
        <v>2.1352666666666669</v>
      </c>
      <c r="AV100" s="46">
        <v>70.560132160246923</v>
      </c>
      <c r="AW100" s="46">
        <v>17.79388888888889</v>
      </c>
      <c r="AX100" s="46">
        <v>10.533982222222223</v>
      </c>
      <c r="AY100" s="46">
        <v>0.26690833333333336</v>
      </c>
      <c r="AZ100" s="46">
        <v>4.2705333333333337</v>
      </c>
      <c r="BA100" s="46">
        <v>1.660762962962963</v>
      </c>
      <c r="BB100" s="46">
        <v>12.705595872592596</v>
      </c>
      <c r="BC100" s="46">
        <v>47.23167161333334</v>
      </c>
      <c r="BD100" s="46">
        <v>174.70363636363635</v>
      </c>
      <c r="BE100" s="46">
        <v>174.70363636363635</v>
      </c>
      <c r="BF100" s="46">
        <v>221.93530797696968</v>
      </c>
      <c r="BG100" s="46">
        <v>66.11548611111111</v>
      </c>
      <c r="BH100" s="46"/>
      <c r="BI100" s="46">
        <v>0</v>
      </c>
      <c r="BJ100" s="46"/>
      <c r="BK100" s="46"/>
      <c r="BL100" s="46">
        <v>66.11548611111111</v>
      </c>
      <c r="BM100" s="46">
        <v>2833.7267662483287</v>
      </c>
      <c r="BN100" s="46">
        <f t="shared" si="11"/>
        <v>245.50059275225348</v>
      </c>
      <c r="BO100" s="46">
        <f t="shared" si="12"/>
        <v>173.48708554492575</v>
      </c>
      <c r="BP100" s="47">
        <f t="shared" si="14"/>
        <v>8.7608069164265068</v>
      </c>
      <c r="BQ100" s="47">
        <f t="shared" si="13"/>
        <v>1.9020172910662811</v>
      </c>
      <c r="BR100" s="48">
        <v>4</v>
      </c>
      <c r="BS100" s="47">
        <f t="shared" si="15"/>
        <v>4.6109510086455305</v>
      </c>
      <c r="BT100" s="47">
        <f t="shared" si="16"/>
        <v>13.25</v>
      </c>
      <c r="BU100" s="47">
        <f t="shared" si="17"/>
        <v>15.273775216138318</v>
      </c>
      <c r="BV100" s="46">
        <f t="shared" si="18"/>
        <v>432.81705651631506</v>
      </c>
      <c r="BW100" s="46">
        <f t="shared" si="19"/>
        <v>851.80473481349429</v>
      </c>
      <c r="BX100" s="46">
        <f t="shared" si="20"/>
        <v>3685.5315010618228</v>
      </c>
      <c r="BY100" s="46">
        <f t="shared" si="21"/>
        <v>44226.378012741872</v>
      </c>
      <c r="BZ100" s="49">
        <f>VLOOKUP($C100,[2]PARAMETROS!$A:$I,7,0)</f>
        <v>43101</v>
      </c>
      <c r="CA100" s="50">
        <f>VLOOKUP($C100,[2]PARAMETROS!$A:$I,8,0)</f>
        <v>0</v>
      </c>
      <c r="CB100" s="50">
        <f>VLOOKUP($C100,[2]PARAMETROS!$A:$I,9,0)</f>
        <v>0</v>
      </c>
    </row>
    <row r="101" spans="1:80">
      <c r="A101" s="42" t="s">
        <v>249</v>
      </c>
      <c r="B101" s="42" t="s">
        <v>73</v>
      </c>
      <c r="C101" s="42" t="s">
        <v>250</v>
      </c>
      <c r="D101" s="43" t="s">
        <v>251</v>
      </c>
      <c r="E101" s="44" t="s">
        <v>62</v>
      </c>
      <c r="F101" s="44" t="s">
        <v>63</v>
      </c>
      <c r="G101" s="44">
        <v>1</v>
      </c>
      <c r="H101" s="45">
        <v>1041.5999999999999</v>
      </c>
      <c r="I101" s="46">
        <v>1041.5999999999999</v>
      </c>
      <c r="J101" s="46"/>
      <c r="K101" s="46"/>
      <c r="L101" s="46"/>
      <c r="M101" s="46"/>
      <c r="N101" s="46"/>
      <c r="O101" s="46"/>
      <c r="P101" s="46"/>
      <c r="Q101" s="46">
        <v>1041.5999999999999</v>
      </c>
      <c r="R101" s="46">
        <v>208.32</v>
      </c>
      <c r="S101" s="46">
        <v>15.623999999999999</v>
      </c>
      <c r="T101" s="46">
        <v>10.415999999999999</v>
      </c>
      <c r="U101" s="46">
        <v>2.0831999999999997</v>
      </c>
      <c r="V101" s="46">
        <v>26.04</v>
      </c>
      <c r="W101" s="46">
        <v>83.327999999999989</v>
      </c>
      <c r="X101" s="46">
        <v>31.247999999999998</v>
      </c>
      <c r="Y101" s="46">
        <v>6.2495999999999992</v>
      </c>
      <c r="Z101" s="46">
        <v>383.30879999999996</v>
      </c>
      <c r="AA101" s="46">
        <v>86.799999999999983</v>
      </c>
      <c r="AB101" s="46">
        <v>115.73333333333332</v>
      </c>
      <c r="AC101" s="46">
        <v>74.532266666666672</v>
      </c>
      <c r="AD101" s="46">
        <v>277.06559999999996</v>
      </c>
      <c r="AE101" s="46">
        <v>99.504000000000005</v>
      </c>
      <c r="AF101" s="46">
        <v>397</v>
      </c>
      <c r="AG101" s="46">
        <v>0</v>
      </c>
      <c r="AH101" s="46">
        <v>32.619999999999997</v>
      </c>
      <c r="AI101" s="46">
        <v>0</v>
      </c>
      <c r="AJ101" s="46">
        <v>0</v>
      </c>
      <c r="AK101" s="46">
        <v>4.72</v>
      </c>
      <c r="AL101" s="46">
        <v>0</v>
      </c>
      <c r="AM101" s="46">
        <v>533.84400000000005</v>
      </c>
      <c r="AN101" s="46">
        <v>1194.2184</v>
      </c>
      <c r="AO101" s="46">
        <v>5.2270879629629627</v>
      </c>
      <c r="AP101" s="46">
        <v>0.418167037037037</v>
      </c>
      <c r="AQ101" s="46">
        <v>0.2090835185185185</v>
      </c>
      <c r="AR101" s="46">
        <v>3.6456000000000004</v>
      </c>
      <c r="AS101" s="46">
        <v>1.3415808000000005</v>
      </c>
      <c r="AT101" s="46">
        <v>44.788799999999995</v>
      </c>
      <c r="AU101" s="46">
        <v>1.736</v>
      </c>
      <c r="AV101" s="46">
        <v>57.366319318518514</v>
      </c>
      <c r="AW101" s="46">
        <v>14.466666666666665</v>
      </c>
      <c r="AX101" s="46">
        <v>8.5642666666666667</v>
      </c>
      <c r="AY101" s="46">
        <v>0.21699999999999997</v>
      </c>
      <c r="AZ101" s="46">
        <v>3.472</v>
      </c>
      <c r="BA101" s="46">
        <v>1.350222222222222</v>
      </c>
      <c r="BB101" s="46">
        <v>10.329817244444445</v>
      </c>
      <c r="BC101" s="46">
        <v>38.3999728</v>
      </c>
      <c r="BD101" s="46"/>
      <c r="BE101" s="46">
        <v>0</v>
      </c>
      <c r="BF101" s="46">
        <v>38.3999728</v>
      </c>
      <c r="BG101" s="46">
        <v>43.567500000000003</v>
      </c>
      <c r="BH101" s="46"/>
      <c r="BI101" s="46">
        <v>0</v>
      </c>
      <c r="BJ101" s="46"/>
      <c r="BK101" s="46"/>
      <c r="BL101" s="46">
        <v>43.567500000000003</v>
      </c>
      <c r="BM101" s="46">
        <v>2375.1521921185185</v>
      </c>
      <c r="BN101" s="46">
        <f t="shared" si="11"/>
        <v>245.50059275225348</v>
      </c>
      <c r="BO101" s="46">
        <f t="shared" si="12"/>
        <v>173.48708554492575</v>
      </c>
      <c r="BP101" s="47">
        <f t="shared" si="14"/>
        <v>8.7608069164265068</v>
      </c>
      <c r="BQ101" s="47">
        <f t="shared" si="13"/>
        <v>1.9020172910662811</v>
      </c>
      <c r="BR101" s="48">
        <v>4</v>
      </c>
      <c r="BS101" s="47">
        <f t="shared" si="15"/>
        <v>4.6109510086455305</v>
      </c>
      <c r="BT101" s="47">
        <f t="shared" si="16"/>
        <v>13.25</v>
      </c>
      <c r="BU101" s="47">
        <f t="shared" si="17"/>
        <v>15.273775216138318</v>
      </c>
      <c r="BV101" s="46">
        <f t="shared" si="18"/>
        <v>362.77540686536429</v>
      </c>
      <c r="BW101" s="46">
        <f t="shared" si="19"/>
        <v>781.76308516254358</v>
      </c>
      <c r="BX101" s="46">
        <f t="shared" si="20"/>
        <v>3156.9152772810621</v>
      </c>
      <c r="BY101" s="46">
        <f t="shared" si="21"/>
        <v>37882.983327372742</v>
      </c>
      <c r="BZ101" s="49">
        <f>VLOOKUP($C101,[2]PARAMETROS!$A:$I,7,0)</f>
        <v>43101</v>
      </c>
      <c r="CA101" s="50">
        <f>VLOOKUP($C101,[2]PARAMETROS!$A:$I,8,0)</f>
        <v>0</v>
      </c>
      <c r="CB101" s="50">
        <f>VLOOKUP($C101,[2]PARAMETROS!$A:$I,9,0)</f>
        <v>0</v>
      </c>
    </row>
    <row r="102" spans="1:80">
      <c r="A102" s="42" t="s">
        <v>249</v>
      </c>
      <c r="B102" s="42" t="s">
        <v>66</v>
      </c>
      <c r="C102" s="42" t="s">
        <v>250</v>
      </c>
      <c r="D102" s="43" t="s">
        <v>252</v>
      </c>
      <c r="E102" s="44" t="s">
        <v>62</v>
      </c>
      <c r="F102" s="44" t="s">
        <v>63</v>
      </c>
      <c r="G102" s="44">
        <v>1</v>
      </c>
      <c r="H102" s="45">
        <v>1281.1600000000001</v>
      </c>
      <c r="I102" s="46">
        <v>1281.1600000000001</v>
      </c>
      <c r="J102" s="46"/>
      <c r="K102" s="46"/>
      <c r="L102" s="46"/>
      <c r="M102" s="46"/>
      <c r="N102" s="46"/>
      <c r="O102" s="46"/>
      <c r="P102" s="46"/>
      <c r="Q102" s="46">
        <v>1281.1600000000001</v>
      </c>
      <c r="R102" s="46">
        <v>256.23200000000003</v>
      </c>
      <c r="S102" s="46">
        <v>19.217400000000001</v>
      </c>
      <c r="T102" s="46">
        <v>12.8116</v>
      </c>
      <c r="U102" s="46">
        <v>2.5623200000000002</v>
      </c>
      <c r="V102" s="46">
        <v>32.029000000000003</v>
      </c>
      <c r="W102" s="46">
        <v>102.4928</v>
      </c>
      <c r="X102" s="46">
        <v>38.434800000000003</v>
      </c>
      <c r="Y102" s="46">
        <v>7.6869600000000009</v>
      </c>
      <c r="Z102" s="46">
        <v>471.46688</v>
      </c>
      <c r="AA102" s="46">
        <v>106.76333333333334</v>
      </c>
      <c r="AB102" s="46">
        <v>142.35111111111112</v>
      </c>
      <c r="AC102" s="46">
        <v>91.674115555555574</v>
      </c>
      <c r="AD102" s="46">
        <v>340.78856000000007</v>
      </c>
      <c r="AE102" s="46">
        <v>85.130399999999995</v>
      </c>
      <c r="AF102" s="46">
        <v>397</v>
      </c>
      <c r="AG102" s="46">
        <v>0</v>
      </c>
      <c r="AH102" s="46">
        <v>32.619999999999997</v>
      </c>
      <c r="AI102" s="46">
        <v>0</v>
      </c>
      <c r="AJ102" s="46">
        <v>0</v>
      </c>
      <c r="AK102" s="46">
        <v>4.72</v>
      </c>
      <c r="AL102" s="46">
        <v>0</v>
      </c>
      <c r="AM102" s="46">
        <v>519.47040000000004</v>
      </c>
      <c r="AN102" s="46">
        <v>1331.7258400000001</v>
      </c>
      <c r="AO102" s="46">
        <v>6.4292780478395075</v>
      </c>
      <c r="AP102" s="46">
        <v>0.51434224382716054</v>
      </c>
      <c r="AQ102" s="46">
        <v>0.25717112191358027</v>
      </c>
      <c r="AR102" s="46">
        <v>4.4840600000000013</v>
      </c>
      <c r="AS102" s="46">
        <v>1.6501340800000008</v>
      </c>
      <c r="AT102" s="46">
        <v>55.089880000000001</v>
      </c>
      <c r="AU102" s="46">
        <v>2.1352666666666669</v>
      </c>
      <c r="AV102" s="46">
        <v>70.560132160246923</v>
      </c>
      <c r="AW102" s="46">
        <v>17.79388888888889</v>
      </c>
      <c r="AX102" s="46">
        <v>10.533982222222223</v>
      </c>
      <c r="AY102" s="46">
        <v>0.26690833333333336</v>
      </c>
      <c r="AZ102" s="46">
        <v>4.2705333333333337</v>
      </c>
      <c r="BA102" s="46">
        <v>1.660762962962963</v>
      </c>
      <c r="BB102" s="46">
        <v>12.705595872592596</v>
      </c>
      <c r="BC102" s="46">
        <v>47.23167161333334</v>
      </c>
      <c r="BD102" s="46">
        <v>174.70363636363635</v>
      </c>
      <c r="BE102" s="46">
        <v>174.70363636363635</v>
      </c>
      <c r="BF102" s="46">
        <v>221.93530797696968</v>
      </c>
      <c r="BG102" s="46">
        <v>66.11548611111111</v>
      </c>
      <c r="BH102" s="46"/>
      <c r="BI102" s="46">
        <v>0</v>
      </c>
      <c r="BJ102" s="46"/>
      <c r="BK102" s="46"/>
      <c r="BL102" s="46">
        <v>66.11548611111111</v>
      </c>
      <c r="BM102" s="46">
        <v>2971.4967662483282</v>
      </c>
      <c r="BN102" s="46">
        <f t="shared" si="11"/>
        <v>245.50059275225348</v>
      </c>
      <c r="BO102" s="46">
        <f t="shared" si="12"/>
        <v>173.48708554492575</v>
      </c>
      <c r="BP102" s="47">
        <f t="shared" si="14"/>
        <v>8.7608069164265068</v>
      </c>
      <c r="BQ102" s="47">
        <f t="shared" si="13"/>
        <v>1.9020172910662811</v>
      </c>
      <c r="BR102" s="48">
        <v>4</v>
      </c>
      <c r="BS102" s="47">
        <f t="shared" si="15"/>
        <v>4.6109510086455305</v>
      </c>
      <c r="BT102" s="47">
        <f t="shared" si="16"/>
        <v>13.25</v>
      </c>
      <c r="BU102" s="47">
        <f t="shared" si="17"/>
        <v>15.273775216138318</v>
      </c>
      <c r="BV102" s="46">
        <f t="shared" si="18"/>
        <v>453.85973663158876</v>
      </c>
      <c r="BW102" s="46">
        <f t="shared" si="19"/>
        <v>872.84741492876799</v>
      </c>
      <c r="BX102" s="46">
        <f t="shared" si="20"/>
        <v>3844.3441811770963</v>
      </c>
      <c r="BY102" s="46">
        <f t="shared" si="21"/>
        <v>46132.130174125152</v>
      </c>
      <c r="BZ102" s="49">
        <f>VLOOKUP($C102,[2]PARAMETROS!$A:$I,7,0)</f>
        <v>43101</v>
      </c>
      <c r="CA102" s="50">
        <f>VLOOKUP($C102,[2]PARAMETROS!$A:$I,8,0)</f>
        <v>0</v>
      </c>
      <c r="CB102" s="50">
        <f>VLOOKUP($C102,[2]PARAMETROS!$A:$I,9,0)</f>
        <v>0</v>
      </c>
    </row>
    <row r="103" spans="1:80">
      <c r="A103" s="42" t="s">
        <v>253</v>
      </c>
      <c r="B103" s="42" t="s">
        <v>66</v>
      </c>
      <c r="C103" s="42" t="s">
        <v>250</v>
      </c>
      <c r="D103" s="43" t="s">
        <v>254</v>
      </c>
      <c r="E103" s="44" t="s">
        <v>62</v>
      </c>
      <c r="F103" s="44" t="s">
        <v>63</v>
      </c>
      <c r="G103" s="44">
        <v>1</v>
      </c>
      <c r="H103" s="45">
        <v>1281.1600000000001</v>
      </c>
      <c r="I103" s="46">
        <v>1281.1600000000001</v>
      </c>
      <c r="J103" s="46"/>
      <c r="K103" s="46"/>
      <c r="L103" s="46"/>
      <c r="M103" s="46"/>
      <c r="N103" s="46"/>
      <c r="O103" s="46"/>
      <c r="P103" s="46"/>
      <c r="Q103" s="46">
        <v>1281.1600000000001</v>
      </c>
      <c r="R103" s="46">
        <v>256.23200000000003</v>
      </c>
      <c r="S103" s="46">
        <v>19.217400000000001</v>
      </c>
      <c r="T103" s="46">
        <v>12.8116</v>
      </c>
      <c r="U103" s="46">
        <v>2.5623200000000002</v>
      </c>
      <c r="V103" s="46">
        <v>32.029000000000003</v>
      </c>
      <c r="W103" s="46">
        <v>102.4928</v>
      </c>
      <c r="X103" s="46">
        <v>38.434800000000003</v>
      </c>
      <c r="Y103" s="46">
        <v>7.6869600000000009</v>
      </c>
      <c r="Z103" s="46">
        <v>471.46688</v>
      </c>
      <c r="AA103" s="46">
        <v>106.76333333333334</v>
      </c>
      <c r="AB103" s="46">
        <v>142.35111111111112</v>
      </c>
      <c r="AC103" s="46">
        <v>91.674115555555574</v>
      </c>
      <c r="AD103" s="46">
        <v>340.78856000000007</v>
      </c>
      <c r="AE103" s="46">
        <v>85.130399999999995</v>
      </c>
      <c r="AF103" s="46">
        <v>397</v>
      </c>
      <c r="AG103" s="46">
        <v>0</v>
      </c>
      <c r="AH103" s="46">
        <v>32.619999999999997</v>
      </c>
      <c r="AI103" s="46">
        <v>0</v>
      </c>
      <c r="AJ103" s="46">
        <v>0</v>
      </c>
      <c r="AK103" s="46">
        <v>4.72</v>
      </c>
      <c r="AL103" s="46">
        <v>0</v>
      </c>
      <c r="AM103" s="46">
        <v>519.47040000000004</v>
      </c>
      <c r="AN103" s="46">
        <v>1331.7258400000001</v>
      </c>
      <c r="AO103" s="46">
        <v>6.4292780478395075</v>
      </c>
      <c r="AP103" s="46">
        <v>0.51434224382716054</v>
      </c>
      <c r="AQ103" s="46">
        <v>0.25717112191358027</v>
      </c>
      <c r="AR103" s="46">
        <v>4.4840600000000013</v>
      </c>
      <c r="AS103" s="46">
        <v>1.6501340800000008</v>
      </c>
      <c r="AT103" s="46">
        <v>55.089880000000001</v>
      </c>
      <c r="AU103" s="46">
        <v>2.1352666666666669</v>
      </c>
      <c r="AV103" s="46">
        <v>70.560132160246923</v>
      </c>
      <c r="AW103" s="46">
        <v>17.79388888888889</v>
      </c>
      <c r="AX103" s="46">
        <v>10.533982222222223</v>
      </c>
      <c r="AY103" s="46">
        <v>0.26690833333333336</v>
      </c>
      <c r="AZ103" s="46">
        <v>4.2705333333333337</v>
      </c>
      <c r="BA103" s="46">
        <v>1.660762962962963</v>
      </c>
      <c r="BB103" s="46">
        <v>12.705595872592596</v>
      </c>
      <c r="BC103" s="46">
        <v>47.23167161333334</v>
      </c>
      <c r="BD103" s="46">
        <v>174.70363636363635</v>
      </c>
      <c r="BE103" s="46">
        <v>174.70363636363635</v>
      </c>
      <c r="BF103" s="46">
        <v>221.93530797696968</v>
      </c>
      <c r="BG103" s="46">
        <v>66.11548611111111</v>
      </c>
      <c r="BH103" s="46"/>
      <c r="BI103" s="46">
        <v>0</v>
      </c>
      <c r="BJ103" s="46"/>
      <c r="BK103" s="46"/>
      <c r="BL103" s="46">
        <v>66.11548611111111</v>
      </c>
      <c r="BM103" s="46">
        <v>2971.4967662483282</v>
      </c>
      <c r="BN103" s="46">
        <f t="shared" si="11"/>
        <v>245.50059275225348</v>
      </c>
      <c r="BO103" s="46">
        <f t="shared" si="12"/>
        <v>173.48708554492575</v>
      </c>
      <c r="BP103" s="47">
        <f t="shared" si="14"/>
        <v>8.6609686609686669</v>
      </c>
      <c r="BQ103" s="47">
        <f t="shared" si="13"/>
        <v>1.8803418803418819</v>
      </c>
      <c r="BR103" s="48">
        <v>3</v>
      </c>
      <c r="BS103" s="47">
        <f t="shared" si="15"/>
        <v>3.4188034188034218</v>
      </c>
      <c r="BT103" s="47">
        <f t="shared" si="16"/>
        <v>12.25</v>
      </c>
      <c r="BU103" s="47">
        <f t="shared" si="17"/>
        <v>13.960113960113972</v>
      </c>
      <c r="BV103" s="46">
        <f t="shared" si="18"/>
        <v>414.82433488936812</v>
      </c>
      <c r="BW103" s="46">
        <f t="shared" si="19"/>
        <v>833.81201318654735</v>
      </c>
      <c r="BX103" s="46">
        <f t="shared" si="20"/>
        <v>3805.3087794348758</v>
      </c>
      <c r="BY103" s="46">
        <f t="shared" si="21"/>
        <v>45663.705353218509</v>
      </c>
      <c r="BZ103" s="49">
        <f>VLOOKUP($C103,[2]PARAMETROS!$A:$I,7,0)</f>
        <v>43101</v>
      </c>
      <c r="CA103" s="50">
        <f>VLOOKUP($C103,[2]PARAMETROS!$A:$I,8,0)</f>
        <v>0</v>
      </c>
      <c r="CB103" s="50">
        <f>VLOOKUP($C103,[2]PARAMETROS!$A:$I,9,0)</f>
        <v>0</v>
      </c>
    </row>
    <row r="104" spans="1:80">
      <c r="A104" s="42" t="s">
        <v>255</v>
      </c>
      <c r="B104" s="42" t="s">
        <v>73</v>
      </c>
      <c r="C104" s="42" t="s">
        <v>255</v>
      </c>
      <c r="D104" s="43" t="s">
        <v>256</v>
      </c>
      <c r="E104" s="44" t="s">
        <v>62</v>
      </c>
      <c r="F104" s="44" t="s">
        <v>63</v>
      </c>
      <c r="G104" s="44">
        <v>4</v>
      </c>
      <c r="H104" s="45">
        <v>1036.22</v>
      </c>
      <c r="I104" s="46">
        <v>4144.88</v>
      </c>
      <c r="J104" s="46"/>
      <c r="K104" s="46"/>
      <c r="L104" s="46"/>
      <c r="M104" s="46"/>
      <c r="N104" s="46"/>
      <c r="O104" s="46"/>
      <c r="P104" s="46"/>
      <c r="Q104" s="46">
        <v>4144.88</v>
      </c>
      <c r="R104" s="46">
        <v>828.97600000000011</v>
      </c>
      <c r="S104" s="46">
        <v>62.173200000000001</v>
      </c>
      <c r="T104" s="46">
        <v>41.448799999999999</v>
      </c>
      <c r="U104" s="46">
        <v>8.2897600000000011</v>
      </c>
      <c r="V104" s="46">
        <v>103.62200000000001</v>
      </c>
      <c r="W104" s="46">
        <v>331.59039999999999</v>
      </c>
      <c r="X104" s="46">
        <v>124.3464</v>
      </c>
      <c r="Y104" s="46">
        <v>24.86928</v>
      </c>
      <c r="Z104" s="46">
        <v>1525.31584</v>
      </c>
      <c r="AA104" s="46">
        <v>345.40666666666664</v>
      </c>
      <c r="AB104" s="46">
        <v>460.54222222222222</v>
      </c>
      <c r="AC104" s="46">
        <v>296.58919111111118</v>
      </c>
      <c r="AD104" s="46">
        <v>1102.53808</v>
      </c>
      <c r="AE104" s="46">
        <v>399.30719999999997</v>
      </c>
      <c r="AF104" s="46">
        <v>1109.5999999999999</v>
      </c>
      <c r="AG104" s="46">
        <v>0</v>
      </c>
      <c r="AH104" s="46">
        <v>152</v>
      </c>
      <c r="AI104" s="46">
        <v>42.24</v>
      </c>
      <c r="AJ104" s="46">
        <v>0</v>
      </c>
      <c r="AK104" s="46">
        <v>18.88</v>
      </c>
      <c r="AL104" s="46">
        <v>0</v>
      </c>
      <c r="AM104" s="46">
        <v>1722.0272</v>
      </c>
      <c r="AN104" s="46">
        <v>4349.88112</v>
      </c>
      <c r="AO104" s="46">
        <v>20.800357484567904</v>
      </c>
      <c r="AP104" s="46">
        <v>1.6640285987654322</v>
      </c>
      <c r="AQ104" s="46">
        <v>0.83201429938271609</v>
      </c>
      <c r="AR104" s="46">
        <v>14.507080000000002</v>
      </c>
      <c r="AS104" s="46">
        <v>5.338605440000002</v>
      </c>
      <c r="AT104" s="46">
        <v>178.22984</v>
      </c>
      <c r="AU104" s="46">
        <v>6.9081333333333337</v>
      </c>
      <c r="AV104" s="46">
        <v>228.28005915604939</v>
      </c>
      <c r="AW104" s="46">
        <v>57.567777777777778</v>
      </c>
      <c r="AX104" s="46">
        <v>34.080124444444451</v>
      </c>
      <c r="AY104" s="46">
        <v>0.8635166666666666</v>
      </c>
      <c r="AZ104" s="46">
        <v>13.816266666666667</v>
      </c>
      <c r="BA104" s="46">
        <v>5.3729925925925928</v>
      </c>
      <c r="BB104" s="46">
        <v>41.105849558518528</v>
      </c>
      <c r="BC104" s="46">
        <v>152.80652770666669</v>
      </c>
      <c r="BD104" s="46"/>
      <c r="BE104" s="46">
        <v>0</v>
      </c>
      <c r="BF104" s="46">
        <v>152.80652770666669</v>
      </c>
      <c r="BG104" s="46">
        <v>174.27</v>
      </c>
      <c r="BH104" s="46"/>
      <c r="BI104" s="46">
        <v>0</v>
      </c>
      <c r="BJ104" s="46"/>
      <c r="BK104" s="46"/>
      <c r="BL104" s="46">
        <v>174.27</v>
      </c>
      <c r="BM104" s="46">
        <v>9050.1177068627167</v>
      </c>
      <c r="BN104" s="46">
        <f t="shared" si="11"/>
        <v>982.00237100901393</v>
      </c>
      <c r="BO104" s="46">
        <f t="shared" si="12"/>
        <v>693.94834217970299</v>
      </c>
      <c r="BP104" s="47">
        <f t="shared" si="14"/>
        <v>8.8629737609329435</v>
      </c>
      <c r="BQ104" s="47">
        <f t="shared" si="13"/>
        <v>1.9241982507288626</v>
      </c>
      <c r="BR104" s="48">
        <v>5</v>
      </c>
      <c r="BS104" s="47">
        <f t="shared" si="15"/>
        <v>5.8309037900874632</v>
      </c>
      <c r="BT104" s="47">
        <f t="shared" si="16"/>
        <v>14.25</v>
      </c>
      <c r="BU104" s="47">
        <f t="shared" si="17"/>
        <v>16.618075801749271</v>
      </c>
      <c r="BV104" s="46">
        <f t="shared" si="18"/>
        <v>1503.955420673979</v>
      </c>
      <c r="BW104" s="46">
        <f t="shared" si="19"/>
        <v>3179.9061338626962</v>
      </c>
      <c r="BX104" s="46">
        <f t="shared" si="20"/>
        <v>12230.023840725413</v>
      </c>
      <c r="BY104" s="46">
        <f t="shared" si="21"/>
        <v>146760.28608870495</v>
      </c>
      <c r="BZ104" s="49">
        <f>VLOOKUP($C104,[2]PARAMETROS!$A:$I,7,0)</f>
        <v>43101</v>
      </c>
      <c r="CA104" s="50">
        <f>VLOOKUP($C104,[2]PARAMETROS!$A:$I,8,0)</f>
        <v>0</v>
      </c>
      <c r="CB104" s="50">
        <f>VLOOKUP($C104,[2]PARAMETROS!$A:$I,9,0)</f>
        <v>0</v>
      </c>
    </row>
    <row r="105" spans="1:80">
      <c r="A105" s="42" t="s">
        <v>255</v>
      </c>
      <c r="B105" s="42" t="s">
        <v>78</v>
      </c>
      <c r="C105" s="42" t="s">
        <v>257</v>
      </c>
      <c r="D105" s="43" t="s">
        <v>258</v>
      </c>
      <c r="E105" s="44" t="s">
        <v>62</v>
      </c>
      <c r="F105" s="44" t="s">
        <v>63</v>
      </c>
      <c r="G105" s="44">
        <v>2</v>
      </c>
      <c r="H105" s="45">
        <v>3067.4</v>
      </c>
      <c r="I105" s="46">
        <v>6134.8</v>
      </c>
      <c r="J105" s="46"/>
      <c r="K105" s="46"/>
      <c r="L105" s="46"/>
      <c r="M105" s="46"/>
      <c r="N105" s="46"/>
      <c r="O105" s="46"/>
      <c r="P105" s="46"/>
      <c r="Q105" s="46">
        <v>6134.8</v>
      </c>
      <c r="R105" s="46">
        <v>1226.96</v>
      </c>
      <c r="S105" s="46">
        <v>92.022000000000006</v>
      </c>
      <c r="T105" s="46">
        <v>61.348000000000006</v>
      </c>
      <c r="U105" s="46">
        <v>12.269600000000001</v>
      </c>
      <c r="V105" s="46">
        <v>153.37</v>
      </c>
      <c r="W105" s="46">
        <v>490.78400000000005</v>
      </c>
      <c r="X105" s="46">
        <v>184.04400000000001</v>
      </c>
      <c r="Y105" s="46">
        <v>36.808800000000005</v>
      </c>
      <c r="Z105" s="46">
        <v>2257.6063999999997</v>
      </c>
      <c r="AA105" s="46">
        <v>511.23333333333335</v>
      </c>
      <c r="AB105" s="46">
        <v>681.64444444444439</v>
      </c>
      <c r="AC105" s="46">
        <v>438.97902222222228</v>
      </c>
      <c r="AD105" s="46">
        <v>1631.8568</v>
      </c>
      <c r="AE105" s="46">
        <v>0</v>
      </c>
      <c r="AF105" s="46">
        <v>648.79999999999995</v>
      </c>
      <c r="AG105" s="46">
        <v>0</v>
      </c>
      <c r="AH105" s="46">
        <v>0</v>
      </c>
      <c r="AI105" s="46">
        <v>0</v>
      </c>
      <c r="AJ105" s="46">
        <v>0</v>
      </c>
      <c r="AK105" s="46">
        <v>9.44</v>
      </c>
      <c r="AL105" s="46">
        <v>587.76</v>
      </c>
      <c r="AM105" s="46">
        <v>1246</v>
      </c>
      <c r="AN105" s="46">
        <v>5135.4632000000001</v>
      </c>
      <c r="AO105" s="46">
        <v>30.786423996913584</v>
      </c>
      <c r="AP105" s="46">
        <v>2.4629139197530865</v>
      </c>
      <c r="AQ105" s="46">
        <v>1.2314569598765432</v>
      </c>
      <c r="AR105" s="46">
        <v>21.471800000000005</v>
      </c>
      <c r="AS105" s="46">
        <v>7.9016224000000035</v>
      </c>
      <c r="AT105" s="46">
        <v>263.79640000000001</v>
      </c>
      <c r="AU105" s="46">
        <v>10.224666666666668</v>
      </c>
      <c r="AV105" s="46">
        <v>337.87528394320992</v>
      </c>
      <c r="AW105" s="46">
        <v>85.205555555555549</v>
      </c>
      <c r="AX105" s="46">
        <v>50.441688888888891</v>
      </c>
      <c r="AY105" s="46">
        <v>1.2780833333333332</v>
      </c>
      <c r="AZ105" s="46">
        <v>20.449333333333335</v>
      </c>
      <c r="BA105" s="46">
        <v>7.9525185185185183</v>
      </c>
      <c r="BB105" s="46">
        <v>60.840402103703717</v>
      </c>
      <c r="BC105" s="46">
        <v>226.16758173333335</v>
      </c>
      <c r="BD105" s="46"/>
      <c r="BE105" s="46">
        <v>0</v>
      </c>
      <c r="BF105" s="46">
        <v>226.16758173333335</v>
      </c>
      <c r="BG105" s="46">
        <v>188.76097222222222</v>
      </c>
      <c r="BH105" s="46"/>
      <c r="BI105" s="46">
        <v>0</v>
      </c>
      <c r="BJ105" s="46"/>
      <c r="BK105" s="46"/>
      <c r="BL105" s="46">
        <v>188.76097222222222</v>
      </c>
      <c r="BM105" s="46">
        <v>12023.067037898765</v>
      </c>
      <c r="BN105" s="46">
        <f t="shared" si="11"/>
        <v>491.00118550450696</v>
      </c>
      <c r="BO105" s="46">
        <f t="shared" si="12"/>
        <v>346.9741710898515</v>
      </c>
      <c r="BP105" s="47">
        <f t="shared" si="14"/>
        <v>8.8629737609329435</v>
      </c>
      <c r="BQ105" s="47">
        <f t="shared" si="13"/>
        <v>1.9241982507288626</v>
      </c>
      <c r="BR105" s="48">
        <v>5</v>
      </c>
      <c r="BS105" s="47">
        <f t="shared" si="15"/>
        <v>5.8309037900874632</v>
      </c>
      <c r="BT105" s="47">
        <f t="shared" si="16"/>
        <v>14.25</v>
      </c>
      <c r="BU105" s="47">
        <f t="shared" si="17"/>
        <v>16.618075801749271</v>
      </c>
      <c r="BV105" s="46">
        <f t="shared" si="18"/>
        <v>1998.0023940531476</v>
      </c>
      <c r="BW105" s="46">
        <f t="shared" si="19"/>
        <v>2835.9777506475061</v>
      </c>
      <c r="BX105" s="46">
        <f t="shared" si="20"/>
        <v>14859.044788546271</v>
      </c>
      <c r="BY105" s="46">
        <f t="shared" si="21"/>
        <v>178308.53746255525</v>
      </c>
      <c r="BZ105" s="51">
        <f>VLOOKUP($C105,[2]PARAMETROS!$A:$I,7,0)</f>
        <v>42736</v>
      </c>
      <c r="CA105" s="50">
        <f>VLOOKUP($C105,[2]PARAMETROS!$A:$I,8,0)</f>
        <v>0</v>
      </c>
      <c r="CB105" s="50">
        <f>VLOOKUP($C105,[2]PARAMETROS!$A:$I,9,0)</f>
        <v>0</v>
      </c>
    </row>
    <row r="106" spans="1:80">
      <c r="A106" s="42" t="s">
        <v>255</v>
      </c>
      <c r="B106" s="42" t="s">
        <v>78</v>
      </c>
      <c r="C106" s="42" t="s">
        <v>257</v>
      </c>
      <c r="D106" s="43" t="s">
        <v>259</v>
      </c>
      <c r="E106" s="44" t="s">
        <v>62</v>
      </c>
      <c r="F106" s="44" t="s">
        <v>64</v>
      </c>
      <c r="G106" s="44">
        <v>1</v>
      </c>
      <c r="H106" s="45">
        <v>3067.4</v>
      </c>
      <c r="I106" s="46">
        <v>3067.4</v>
      </c>
      <c r="J106" s="46"/>
      <c r="K106" s="46"/>
      <c r="L106" s="46"/>
      <c r="M106" s="46"/>
      <c r="N106" s="46"/>
      <c r="O106" s="46"/>
      <c r="P106" s="46"/>
      <c r="Q106" s="46">
        <v>3067.4</v>
      </c>
      <c r="R106" s="46">
        <v>613.48</v>
      </c>
      <c r="S106" s="46">
        <v>46.011000000000003</v>
      </c>
      <c r="T106" s="46">
        <v>30.674000000000003</v>
      </c>
      <c r="U106" s="46">
        <v>6.1348000000000003</v>
      </c>
      <c r="V106" s="46">
        <v>76.685000000000002</v>
      </c>
      <c r="W106" s="46">
        <v>245.39200000000002</v>
      </c>
      <c r="X106" s="46">
        <v>92.022000000000006</v>
      </c>
      <c r="Y106" s="46">
        <v>18.404400000000003</v>
      </c>
      <c r="Z106" s="46">
        <v>1128.8031999999998</v>
      </c>
      <c r="AA106" s="46">
        <v>255.61666666666667</v>
      </c>
      <c r="AB106" s="46">
        <v>340.82222222222219</v>
      </c>
      <c r="AC106" s="46">
        <v>219.48951111111114</v>
      </c>
      <c r="AD106" s="46">
        <v>815.92840000000001</v>
      </c>
      <c r="AE106" s="46">
        <v>0</v>
      </c>
      <c r="AF106" s="46">
        <v>324.39999999999998</v>
      </c>
      <c r="AG106" s="46">
        <v>0</v>
      </c>
      <c r="AH106" s="46">
        <v>0</v>
      </c>
      <c r="AI106" s="46">
        <v>0</v>
      </c>
      <c r="AJ106" s="46">
        <v>0</v>
      </c>
      <c r="AK106" s="46">
        <v>4.72</v>
      </c>
      <c r="AL106" s="46">
        <v>293.88</v>
      </c>
      <c r="AM106" s="46">
        <v>623</v>
      </c>
      <c r="AN106" s="46">
        <v>2567.7316000000001</v>
      </c>
      <c r="AO106" s="46">
        <v>15.393211998456792</v>
      </c>
      <c r="AP106" s="46">
        <v>1.2314569598765432</v>
      </c>
      <c r="AQ106" s="46">
        <v>0.61572847993827162</v>
      </c>
      <c r="AR106" s="46">
        <v>10.735900000000003</v>
      </c>
      <c r="AS106" s="46">
        <v>3.9508112000000017</v>
      </c>
      <c r="AT106" s="46">
        <v>131.8982</v>
      </c>
      <c r="AU106" s="46">
        <v>5.1123333333333338</v>
      </c>
      <c r="AV106" s="46">
        <v>168.93764197160496</v>
      </c>
      <c r="AW106" s="46">
        <v>42.602777777777774</v>
      </c>
      <c r="AX106" s="46">
        <v>25.220844444444445</v>
      </c>
      <c r="AY106" s="46">
        <v>0.63904166666666662</v>
      </c>
      <c r="AZ106" s="46">
        <v>10.224666666666668</v>
      </c>
      <c r="BA106" s="46">
        <v>3.9762592592592592</v>
      </c>
      <c r="BB106" s="46">
        <v>30.420201051851858</v>
      </c>
      <c r="BC106" s="46">
        <v>113.08379086666667</v>
      </c>
      <c r="BD106" s="46"/>
      <c r="BE106" s="46">
        <v>0</v>
      </c>
      <c r="BF106" s="46">
        <v>113.08379086666667</v>
      </c>
      <c r="BG106" s="46">
        <v>94.380486111111111</v>
      </c>
      <c r="BH106" s="46"/>
      <c r="BI106" s="46">
        <v>0</v>
      </c>
      <c r="BJ106" s="46"/>
      <c r="BK106" s="46"/>
      <c r="BL106" s="46">
        <v>94.380486111111111</v>
      </c>
      <c r="BM106" s="46">
        <v>6011.5335189493826</v>
      </c>
      <c r="BN106" s="46">
        <f t="shared" si="11"/>
        <v>245.50059275225348</v>
      </c>
      <c r="BO106" s="46">
        <f t="shared" si="12"/>
        <v>173.48708554492575</v>
      </c>
      <c r="BP106" s="47">
        <f t="shared" si="14"/>
        <v>8.8629737609329435</v>
      </c>
      <c r="BQ106" s="47">
        <f t="shared" si="13"/>
        <v>1.9241982507288626</v>
      </c>
      <c r="BR106" s="48">
        <v>5</v>
      </c>
      <c r="BS106" s="47">
        <f t="shared" si="15"/>
        <v>5.8309037900874632</v>
      </c>
      <c r="BT106" s="47">
        <f t="shared" si="16"/>
        <v>14.25</v>
      </c>
      <c r="BU106" s="47">
        <f t="shared" si="17"/>
        <v>16.618075801749271</v>
      </c>
      <c r="BV106" s="46">
        <f t="shared" si="18"/>
        <v>999.00119702657378</v>
      </c>
      <c r="BW106" s="46">
        <f t="shared" si="19"/>
        <v>1417.9888753237531</v>
      </c>
      <c r="BX106" s="46">
        <f t="shared" si="20"/>
        <v>7429.5223942731354</v>
      </c>
      <c r="BY106" s="46">
        <f t="shared" si="21"/>
        <v>89154.268731277625</v>
      </c>
      <c r="BZ106" s="51">
        <f>VLOOKUP($C106,[2]PARAMETROS!$A:$I,7,0)</f>
        <v>42736</v>
      </c>
      <c r="CA106" s="50">
        <f>VLOOKUP($C106,[2]PARAMETROS!$A:$I,8,0)</f>
        <v>0</v>
      </c>
      <c r="CB106" s="50">
        <f>VLOOKUP($C106,[2]PARAMETROS!$A:$I,9,0)</f>
        <v>0</v>
      </c>
    </row>
    <row r="107" spans="1:80">
      <c r="A107" s="42" t="s">
        <v>260</v>
      </c>
      <c r="B107" s="42" t="s">
        <v>73</v>
      </c>
      <c r="C107" s="42" t="s">
        <v>238</v>
      </c>
      <c r="D107" s="43" t="s">
        <v>261</v>
      </c>
      <c r="E107" s="44" t="s">
        <v>62</v>
      </c>
      <c r="F107" s="44" t="s">
        <v>63</v>
      </c>
      <c r="G107" s="44">
        <v>1</v>
      </c>
      <c r="H107" s="45">
        <v>1041.5999999999999</v>
      </c>
      <c r="I107" s="46">
        <v>1041.5999999999999</v>
      </c>
      <c r="J107" s="46"/>
      <c r="K107" s="46"/>
      <c r="L107" s="46"/>
      <c r="M107" s="46"/>
      <c r="N107" s="46"/>
      <c r="O107" s="46"/>
      <c r="P107" s="46"/>
      <c r="Q107" s="46">
        <v>1041.5999999999999</v>
      </c>
      <c r="R107" s="46">
        <v>208.32</v>
      </c>
      <c r="S107" s="46">
        <v>15.623999999999999</v>
      </c>
      <c r="T107" s="46">
        <v>10.415999999999999</v>
      </c>
      <c r="U107" s="46">
        <v>2.0831999999999997</v>
      </c>
      <c r="V107" s="46">
        <v>26.04</v>
      </c>
      <c r="W107" s="46">
        <v>83.327999999999989</v>
      </c>
      <c r="X107" s="46">
        <v>31.247999999999998</v>
      </c>
      <c r="Y107" s="46">
        <v>6.2495999999999992</v>
      </c>
      <c r="Z107" s="46">
        <v>383.30879999999996</v>
      </c>
      <c r="AA107" s="46">
        <v>86.799999999999983</v>
      </c>
      <c r="AB107" s="46">
        <v>115.73333333333332</v>
      </c>
      <c r="AC107" s="46">
        <v>74.532266666666672</v>
      </c>
      <c r="AD107" s="46">
        <v>277.06559999999996</v>
      </c>
      <c r="AE107" s="46">
        <v>99.504000000000005</v>
      </c>
      <c r="AF107" s="46">
        <v>397</v>
      </c>
      <c r="AG107" s="46">
        <v>0</v>
      </c>
      <c r="AH107" s="46">
        <v>33.44</v>
      </c>
      <c r="AI107" s="46">
        <v>0</v>
      </c>
      <c r="AJ107" s="46">
        <v>0</v>
      </c>
      <c r="AK107" s="46">
        <v>4.72</v>
      </c>
      <c r="AL107" s="46">
        <v>0</v>
      </c>
      <c r="AM107" s="46">
        <v>534.66399999999999</v>
      </c>
      <c r="AN107" s="46">
        <v>1195.0383999999999</v>
      </c>
      <c r="AO107" s="46">
        <v>5.2270879629629627</v>
      </c>
      <c r="AP107" s="46">
        <v>0.418167037037037</v>
      </c>
      <c r="AQ107" s="46">
        <v>0.2090835185185185</v>
      </c>
      <c r="AR107" s="46">
        <v>3.6456000000000004</v>
      </c>
      <c r="AS107" s="46">
        <v>1.3415808000000005</v>
      </c>
      <c r="AT107" s="46">
        <v>44.788799999999995</v>
      </c>
      <c r="AU107" s="46">
        <v>1.736</v>
      </c>
      <c r="AV107" s="46">
        <v>57.366319318518514</v>
      </c>
      <c r="AW107" s="46">
        <v>14.466666666666665</v>
      </c>
      <c r="AX107" s="46">
        <v>8.5642666666666667</v>
      </c>
      <c r="AY107" s="46">
        <v>0.21699999999999997</v>
      </c>
      <c r="AZ107" s="46">
        <v>3.472</v>
      </c>
      <c r="BA107" s="46">
        <v>1.350222222222222</v>
      </c>
      <c r="BB107" s="46">
        <v>10.329817244444445</v>
      </c>
      <c r="BC107" s="46">
        <v>38.3999728</v>
      </c>
      <c r="BD107" s="46"/>
      <c r="BE107" s="46">
        <v>0</v>
      </c>
      <c r="BF107" s="46">
        <v>38.3999728</v>
      </c>
      <c r="BG107" s="46">
        <v>43.567500000000003</v>
      </c>
      <c r="BH107" s="46"/>
      <c r="BI107" s="46">
        <v>0</v>
      </c>
      <c r="BJ107" s="46"/>
      <c r="BK107" s="46"/>
      <c r="BL107" s="46">
        <v>43.567500000000003</v>
      </c>
      <c r="BM107" s="46">
        <v>2375.9721921185183</v>
      </c>
      <c r="BN107" s="46">
        <f t="shared" si="11"/>
        <v>245.50059275225348</v>
      </c>
      <c r="BO107" s="46">
        <f t="shared" si="12"/>
        <v>173.48708554492575</v>
      </c>
      <c r="BP107" s="47">
        <f t="shared" si="14"/>
        <v>8.8629737609329435</v>
      </c>
      <c r="BQ107" s="47">
        <f t="shared" si="13"/>
        <v>1.9241982507288626</v>
      </c>
      <c r="BR107" s="48">
        <v>5</v>
      </c>
      <c r="BS107" s="47">
        <f t="shared" si="15"/>
        <v>5.8309037900874632</v>
      </c>
      <c r="BT107" s="47">
        <f t="shared" si="16"/>
        <v>14.25</v>
      </c>
      <c r="BU107" s="47">
        <f t="shared" si="17"/>
        <v>16.618075801749271</v>
      </c>
      <c r="BV107" s="46">
        <f t="shared" si="18"/>
        <v>394.84085991473921</v>
      </c>
      <c r="BW107" s="46">
        <f t="shared" si="19"/>
        <v>813.82853821191839</v>
      </c>
      <c r="BX107" s="46">
        <f t="shared" si="20"/>
        <v>3189.8007303304366</v>
      </c>
      <c r="BY107" s="46">
        <f t="shared" si="21"/>
        <v>38277.60876396524</v>
      </c>
      <c r="BZ107" s="49">
        <f>VLOOKUP($C107,[2]PARAMETROS!$A:$I,7,0)</f>
        <v>43101</v>
      </c>
      <c r="CA107" s="50">
        <f>VLOOKUP($C107,[2]PARAMETROS!$A:$I,8,0)</f>
        <v>0</v>
      </c>
      <c r="CB107" s="50">
        <f>VLOOKUP($C107,[2]PARAMETROS!$A:$I,9,0)</f>
        <v>0</v>
      </c>
    </row>
    <row r="108" spans="1:80">
      <c r="A108" s="42" t="s">
        <v>260</v>
      </c>
      <c r="B108" s="42" t="s">
        <v>78</v>
      </c>
      <c r="C108" s="42" t="s">
        <v>262</v>
      </c>
      <c r="D108" s="43" t="s">
        <v>263</v>
      </c>
      <c r="E108" s="44" t="s">
        <v>62</v>
      </c>
      <c r="F108" s="44" t="s">
        <v>63</v>
      </c>
      <c r="G108" s="44">
        <v>1</v>
      </c>
      <c r="H108" s="45">
        <v>3062.89</v>
      </c>
      <c r="I108" s="46">
        <v>3062.89</v>
      </c>
      <c r="J108" s="46"/>
      <c r="K108" s="46"/>
      <c r="L108" s="46"/>
      <c r="M108" s="46"/>
      <c r="N108" s="46"/>
      <c r="O108" s="46"/>
      <c r="P108" s="46"/>
      <c r="Q108" s="46">
        <v>3062.89</v>
      </c>
      <c r="R108" s="46">
        <v>612.57799999999997</v>
      </c>
      <c r="S108" s="46">
        <v>45.943349999999995</v>
      </c>
      <c r="T108" s="46">
        <v>30.628899999999998</v>
      </c>
      <c r="U108" s="46">
        <v>6.1257799999999998</v>
      </c>
      <c r="V108" s="46">
        <v>76.572249999999997</v>
      </c>
      <c r="W108" s="46">
        <v>245.03119999999998</v>
      </c>
      <c r="X108" s="46">
        <v>91.88669999999999</v>
      </c>
      <c r="Y108" s="46">
        <v>18.37734</v>
      </c>
      <c r="Z108" s="46">
        <v>1127.1435199999999</v>
      </c>
      <c r="AA108" s="46">
        <v>255.24083333333331</v>
      </c>
      <c r="AB108" s="46">
        <v>340.32111111111107</v>
      </c>
      <c r="AC108" s="46">
        <v>219.16679555555558</v>
      </c>
      <c r="AD108" s="46">
        <v>814.72874000000002</v>
      </c>
      <c r="AE108" s="46">
        <v>0</v>
      </c>
      <c r="AF108" s="46">
        <v>397</v>
      </c>
      <c r="AG108" s="46">
        <v>0</v>
      </c>
      <c r="AH108" s="46">
        <v>0</v>
      </c>
      <c r="AI108" s="46">
        <v>0</v>
      </c>
      <c r="AJ108" s="46">
        <v>0</v>
      </c>
      <c r="AK108" s="46">
        <v>4.72</v>
      </c>
      <c r="AL108" s="46">
        <v>293.88</v>
      </c>
      <c r="AM108" s="46">
        <v>695.6</v>
      </c>
      <c r="AN108" s="46">
        <v>2637.4722599999996</v>
      </c>
      <c r="AO108" s="46">
        <v>15.37057934992284</v>
      </c>
      <c r="AP108" s="46">
        <v>1.2296463479938271</v>
      </c>
      <c r="AQ108" s="46">
        <v>0.61482317399691355</v>
      </c>
      <c r="AR108" s="46">
        <v>10.720115000000002</v>
      </c>
      <c r="AS108" s="46">
        <v>3.9450023200000013</v>
      </c>
      <c r="AT108" s="46">
        <v>131.70426999999998</v>
      </c>
      <c r="AU108" s="46">
        <v>5.1048166666666672</v>
      </c>
      <c r="AV108" s="46">
        <v>168.68925285858023</v>
      </c>
      <c r="AW108" s="46">
        <v>42.540138888888883</v>
      </c>
      <c r="AX108" s="46">
        <v>25.183762222222224</v>
      </c>
      <c r="AY108" s="46">
        <v>0.63810208333333329</v>
      </c>
      <c r="AZ108" s="46">
        <v>10.209633333333334</v>
      </c>
      <c r="BA108" s="46">
        <v>3.9704129629629628</v>
      </c>
      <c r="BB108" s="46">
        <v>30.375474212592597</v>
      </c>
      <c r="BC108" s="46">
        <v>112.91752370333333</v>
      </c>
      <c r="BD108" s="46"/>
      <c r="BE108" s="46">
        <v>0</v>
      </c>
      <c r="BF108" s="46">
        <v>112.91752370333333</v>
      </c>
      <c r="BG108" s="46">
        <v>94.380486111111111</v>
      </c>
      <c r="BH108" s="46"/>
      <c r="BI108" s="46">
        <v>0</v>
      </c>
      <c r="BJ108" s="46"/>
      <c r="BK108" s="46"/>
      <c r="BL108" s="46">
        <v>94.380486111111111</v>
      </c>
      <c r="BM108" s="46">
        <v>6076.3495226730247</v>
      </c>
      <c r="BN108" s="46">
        <f t="shared" si="11"/>
        <v>245.50059275225348</v>
      </c>
      <c r="BO108" s="46">
        <f t="shared" si="12"/>
        <v>173.48708554492575</v>
      </c>
      <c r="BP108" s="47">
        <f t="shared" si="14"/>
        <v>8.8629737609329435</v>
      </c>
      <c r="BQ108" s="47">
        <f t="shared" si="13"/>
        <v>1.9241982507288626</v>
      </c>
      <c r="BR108" s="48">
        <v>5</v>
      </c>
      <c r="BS108" s="47">
        <f t="shared" si="15"/>
        <v>5.8309037900874632</v>
      </c>
      <c r="BT108" s="47">
        <f t="shared" si="16"/>
        <v>14.25</v>
      </c>
      <c r="BU108" s="47">
        <f t="shared" si="17"/>
        <v>16.618075801749271</v>
      </c>
      <c r="BV108" s="46">
        <f t="shared" si="18"/>
        <v>1009.7723696570333</v>
      </c>
      <c r="BW108" s="46">
        <f t="shared" si="19"/>
        <v>1428.7600479542125</v>
      </c>
      <c r="BX108" s="46">
        <f t="shared" si="20"/>
        <v>7505.1095706272372</v>
      </c>
      <c r="BY108" s="46">
        <f t="shared" si="21"/>
        <v>90061.314847526839</v>
      </c>
      <c r="BZ108" s="49">
        <f>VLOOKUP($C108,[2]PARAMETROS!$A:$I,7,0)</f>
        <v>43101</v>
      </c>
      <c r="CA108" s="50">
        <f>VLOOKUP($C108,[2]PARAMETROS!$A:$I,8,0)</f>
        <v>0</v>
      </c>
      <c r="CB108" s="50">
        <f>VLOOKUP($C108,[2]PARAMETROS!$A:$I,9,0)</f>
        <v>0</v>
      </c>
    </row>
    <row r="109" spans="1:80">
      <c r="A109" s="42" t="s">
        <v>260</v>
      </c>
      <c r="B109" s="42" t="s">
        <v>66</v>
      </c>
      <c r="C109" s="42" t="s">
        <v>238</v>
      </c>
      <c r="D109" s="43" t="s">
        <v>264</v>
      </c>
      <c r="E109" s="44" t="s">
        <v>62</v>
      </c>
      <c r="F109" s="44" t="s">
        <v>63</v>
      </c>
      <c r="G109" s="44">
        <v>1</v>
      </c>
      <c r="H109" s="45">
        <v>1281.1600000000001</v>
      </c>
      <c r="I109" s="46">
        <v>1281.1600000000001</v>
      </c>
      <c r="J109" s="46"/>
      <c r="K109" s="46"/>
      <c r="L109" s="46"/>
      <c r="M109" s="46"/>
      <c r="N109" s="46"/>
      <c r="O109" s="46"/>
      <c r="P109" s="46"/>
      <c r="Q109" s="46">
        <v>1281.1600000000001</v>
      </c>
      <c r="R109" s="46">
        <v>256.23200000000003</v>
      </c>
      <c r="S109" s="46">
        <v>19.217400000000001</v>
      </c>
      <c r="T109" s="46">
        <v>12.8116</v>
      </c>
      <c r="U109" s="46">
        <v>2.5623200000000002</v>
      </c>
      <c r="V109" s="46">
        <v>32.029000000000003</v>
      </c>
      <c r="W109" s="46">
        <v>102.4928</v>
      </c>
      <c r="X109" s="46">
        <v>38.434800000000003</v>
      </c>
      <c r="Y109" s="46">
        <v>7.6869600000000009</v>
      </c>
      <c r="Z109" s="46">
        <v>471.46688</v>
      </c>
      <c r="AA109" s="46">
        <v>106.76333333333334</v>
      </c>
      <c r="AB109" s="46">
        <v>142.35111111111112</v>
      </c>
      <c r="AC109" s="46">
        <v>91.674115555555574</v>
      </c>
      <c r="AD109" s="46">
        <v>340.78856000000007</v>
      </c>
      <c r="AE109" s="46">
        <v>85.130399999999995</v>
      </c>
      <c r="AF109" s="46">
        <v>397</v>
      </c>
      <c r="AG109" s="46">
        <v>0</v>
      </c>
      <c r="AH109" s="46">
        <v>33.44</v>
      </c>
      <c r="AI109" s="46">
        <v>0</v>
      </c>
      <c r="AJ109" s="46">
        <v>0</v>
      </c>
      <c r="AK109" s="46">
        <v>4.72</v>
      </c>
      <c r="AL109" s="46">
        <v>0</v>
      </c>
      <c r="AM109" s="46">
        <v>520.29040000000009</v>
      </c>
      <c r="AN109" s="46">
        <v>1332.5458400000002</v>
      </c>
      <c r="AO109" s="46">
        <v>6.4292780478395075</v>
      </c>
      <c r="AP109" s="46">
        <v>0.51434224382716054</v>
      </c>
      <c r="AQ109" s="46">
        <v>0.25717112191358027</v>
      </c>
      <c r="AR109" s="46">
        <v>4.4840600000000013</v>
      </c>
      <c r="AS109" s="46">
        <v>1.6501340800000008</v>
      </c>
      <c r="AT109" s="46">
        <v>55.089880000000001</v>
      </c>
      <c r="AU109" s="46">
        <v>2.1352666666666669</v>
      </c>
      <c r="AV109" s="46">
        <v>70.560132160246923</v>
      </c>
      <c r="AW109" s="46">
        <v>17.79388888888889</v>
      </c>
      <c r="AX109" s="46">
        <v>10.533982222222223</v>
      </c>
      <c r="AY109" s="46">
        <v>0.26690833333333336</v>
      </c>
      <c r="AZ109" s="46">
        <v>4.2705333333333337</v>
      </c>
      <c r="BA109" s="46">
        <v>1.660762962962963</v>
      </c>
      <c r="BB109" s="46">
        <v>12.705595872592596</v>
      </c>
      <c r="BC109" s="46">
        <v>47.23167161333334</v>
      </c>
      <c r="BD109" s="46">
        <v>174.70363636363635</v>
      </c>
      <c r="BE109" s="46">
        <v>174.70363636363635</v>
      </c>
      <c r="BF109" s="46">
        <v>221.93530797696968</v>
      </c>
      <c r="BG109" s="46">
        <v>66.11548611111111</v>
      </c>
      <c r="BH109" s="46"/>
      <c r="BI109" s="46">
        <v>0</v>
      </c>
      <c r="BJ109" s="46"/>
      <c r="BK109" s="46"/>
      <c r="BL109" s="46">
        <v>66.11548611111111</v>
      </c>
      <c r="BM109" s="46">
        <v>2972.3167662483288</v>
      </c>
      <c r="BN109" s="46">
        <f t="shared" si="11"/>
        <v>245.50059275225348</v>
      </c>
      <c r="BO109" s="46">
        <f t="shared" si="12"/>
        <v>173.48708554492575</v>
      </c>
      <c r="BP109" s="47">
        <f t="shared" si="14"/>
        <v>8.8629737609329435</v>
      </c>
      <c r="BQ109" s="47">
        <f t="shared" si="13"/>
        <v>1.9241982507288626</v>
      </c>
      <c r="BR109" s="48">
        <v>5</v>
      </c>
      <c r="BS109" s="47">
        <f t="shared" si="15"/>
        <v>5.8309037900874632</v>
      </c>
      <c r="BT109" s="47">
        <f t="shared" si="16"/>
        <v>14.25</v>
      </c>
      <c r="BU109" s="47">
        <f t="shared" si="17"/>
        <v>16.618075801749271</v>
      </c>
      <c r="BV109" s="46">
        <f t="shared" si="18"/>
        <v>493.94185328324994</v>
      </c>
      <c r="BW109" s="46">
        <f t="shared" si="19"/>
        <v>912.92953158042917</v>
      </c>
      <c r="BX109" s="46">
        <f t="shared" si="20"/>
        <v>3885.2462978287581</v>
      </c>
      <c r="BY109" s="46">
        <f t="shared" si="21"/>
        <v>46622.955573945095</v>
      </c>
      <c r="BZ109" s="49">
        <f>VLOOKUP($C109,[2]PARAMETROS!$A:$I,7,0)</f>
        <v>43101</v>
      </c>
      <c r="CA109" s="50">
        <f>VLOOKUP($C109,[2]PARAMETROS!$A:$I,8,0)</f>
        <v>0</v>
      </c>
      <c r="CB109" s="50">
        <f>VLOOKUP($C109,[2]PARAMETROS!$A:$I,9,0)</f>
        <v>0</v>
      </c>
    </row>
    <row r="110" spans="1:80">
      <c r="A110" s="42" t="s">
        <v>260</v>
      </c>
      <c r="B110" s="42" t="s">
        <v>16</v>
      </c>
      <c r="C110" s="42" t="s">
        <v>238</v>
      </c>
      <c r="D110" s="43" t="s">
        <v>265</v>
      </c>
      <c r="E110" s="44" t="s">
        <v>62</v>
      </c>
      <c r="F110" s="44" t="s">
        <v>63</v>
      </c>
      <c r="G110" s="44">
        <v>1</v>
      </c>
      <c r="H110" s="45">
        <v>2216.69</v>
      </c>
      <c r="I110" s="46">
        <v>2216.69</v>
      </c>
      <c r="J110" s="46"/>
      <c r="K110" s="46"/>
      <c r="L110" s="46"/>
      <c r="M110" s="46"/>
      <c r="N110" s="46"/>
      <c r="O110" s="46"/>
      <c r="P110" s="46"/>
      <c r="Q110" s="46">
        <v>2216.69</v>
      </c>
      <c r="R110" s="46">
        <v>443.33800000000002</v>
      </c>
      <c r="S110" s="46">
        <v>33.250349999999997</v>
      </c>
      <c r="T110" s="46">
        <v>22.166900000000002</v>
      </c>
      <c r="U110" s="46">
        <v>4.4333800000000005</v>
      </c>
      <c r="V110" s="46">
        <v>55.417250000000003</v>
      </c>
      <c r="W110" s="46">
        <v>177.33520000000001</v>
      </c>
      <c r="X110" s="46">
        <v>66.500699999999995</v>
      </c>
      <c r="Y110" s="46">
        <v>13.300140000000001</v>
      </c>
      <c r="Z110" s="46">
        <v>815.74191999999994</v>
      </c>
      <c r="AA110" s="46">
        <v>184.72416666666666</v>
      </c>
      <c r="AB110" s="46">
        <v>246.29888888888888</v>
      </c>
      <c r="AC110" s="46">
        <v>158.61648444444447</v>
      </c>
      <c r="AD110" s="46">
        <v>589.63954000000001</v>
      </c>
      <c r="AE110" s="46">
        <v>28.99860000000001</v>
      </c>
      <c r="AF110" s="46">
        <v>397</v>
      </c>
      <c r="AG110" s="46">
        <v>0</v>
      </c>
      <c r="AH110" s="46">
        <v>33.44</v>
      </c>
      <c r="AI110" s="46">
        <v>0</v>
      </c>
      <c r="AJ110" s="46">
        <v>0</v>
      </c>
      <c r="AK110" s="46">
        <v>4.72</v>
      </c>
      <c r="AL110" s="46">
        <v>0</v>
      </c>
      <c r="AM110" s="46">
        <v>464.15860000000004</v>
      </c>
      <c r="AN110" s="46">
        <v>1869.54006</v>
      </c>
      <c r="AO110" s="46">
        <v>11.124072212577161</v>
      </c>
      <c r="AP110" s="46">
        <v>0.88992577700617292</v>
      </c>
      <c r="AQ110" s="46">
        <v>0.44496288850308646</v>
      </c>
      <c r="AR110" s="46">
        <v>7.7584150000000012</v>
      </c>
      <c r="AS110" s="46">
        <v>2.855096720000001</v>
      </c>
      <c r="AT110" s="46">
        <v>95.317669999999993</v>
      </c>
      <c r="AU110" s="46">
        <v>3.6944833333333338</v>
      </c>
      <c r="AV110" s="46">
        <v>122.08462593141975</v>
      </c>
      <c r="AW110" s="46">
        <v>30.78736111111111</v>
      </c>
      <c r="AX110" s="46">
        <v>18.22611777777778</v>
      </c>
      <c r="AY110" s="46">
        <v>0.46181041666666667</v>
      </c>
      <c r="AZ110" s="46">
        <v>7.3889666666666676</v>
      </c>
      <c r="BA110" s="46">
        <v>2.8734870370370369</v>
      </c>
      <c r="BB110" s="46">
        <v>21.983489427407413</v>
      </c>
      <c r="BC110" s="46">
        <v>81.721232436666668</v>
      </c>
      <c r="BD110" s="46"/>
      <c r="BE110" s="46">
        <v>0</v>
      </c>
      <c r="BF110" s="46">
        <v>81.721232436666668</v>
      </c>
      <c r="BG110" s="46">
        <v>66.11548611111111</v>
      </c>
      <c r="BH110" s="46"/>
      <c r="BI110" s="46">
        <v>0</v>
      </c>
      <c r="BJ110" s="46"/>
      <c r="BK110" s="46"/>
      <c r="BL110" s="46">
        <v>66.11548611111111</v>
      </c>
      <c r="BM110" s="46">
        <v>4356.1514044791966</v>
      </c>
      <c r="BN110" s="46">
        <f t="shared" si="11"/>
        <v>245.50059275225348</v>
      </c>
      <c r="BO110" s="46">
        <f t="shared" si="12"/>
        <v>173.48708554492575</v>
      </c>
      <c r="BP110" s="47">
        <f t="shared" si="14"/>
        <v>8.8629737609329435</v>
      </c>
      <c r="BQ110" s="47">
        <f t="shared" si="13"/>
        <v>1.9241982507288626</v>
      </c>
      <c r="BR110" s="48">
        <v>5</v>
      </c>
      <c r="BS110" s="47">
        <f t="shared" si="15"/>
        <v>5.8309037900874632</v>
      </c>
      <c r="BT110" s="47">
        <f t="shared" si="16"/>
        <v>14.25</v>
      </c>
      <c r="BU110" s="47">
        <f t="shared" si="17"/>
        <v>16.618075801749271</v>
      </c>
      <c r="BV110" s="46">
        <f t="shared" si="18"/>
        <v>723.9085424353184</v>
      </c>
      <c r="BW110" s="46">
        <f t="shared" si="19"/>
        <v>1142.8962207324976</v>
      </c>
      <c r="BX110" s="46">
        <f t="shared" si="20"/>
        <v>5499.0476252116941</v>
      </c>
      <c r="BY110" s="46">
        <f t="shared" si="21"/>
        <v>65988.571502540333</v>
      </c>
      <c r="BZ110" s="49">
        <f>VLOOKUP($C110,[2]PARAMETROS!$A:$I,7,0)</f>
        <v>43101</v>
      </c>
      <c r="CA110" s="50">
        <f>VLOOKUP($C110,[2]PARAMETROS!$A:$I,8,0)</f>
        <v>0</v>
      </c>
      <c r="CB110" s="50">
        <f>VLOOKUP($C110,[2]PARAMETROS!$A:$I,9,0)</f>
        <v>0</v>
      </c>
    </row>
    <row r="111" spans="1:80">
      <c r="A111" s="42" t="s">
        <v>260</v>
      </c>
      <c r="B111" s="42" t="s">
        <v>17</v>
      </c>
      <c r="C111" s="42" t="s">
        <v>238</v>
      </c>
      <c r="D111" s="43" t="s">
        <v>266</v>
      </c>
      <c r="E111" s="44" t="s">
        <v>62</v>
      </c>
      <c r="F111" s="44" t="s">
        <v>63</v>
      </c>
      <c r="G111" s="44">
        <v>1</v>
      </c>
      <c r="H111" s="45">
        <v>1511.38</v>
      </c>
      <c r="I111" s="46">
        <v>1511.38</v>
      </c>
      <c r="J111" s="46"/>
      <c r="K111" s="46"/>
      <c r="L111" s="46"/>
      <c r="M111" s="46"/>
      <c r="N111" s="46"/>
      <c r="O111" s="46"/>
      <c r="P111" s="46"/>
      <c r="Q111" s="46">
        <v>1511.38</v>
      </c>
      <c r="R111" s="46">
        <v>302.27600000000001</v>
      </c>
      <c r="S111" s="46">
        <v>22.6707</v>
      </c>
      <c r="T111" s="46">
        <v>15.113800000000001</v>
      </c>
      <c r="U111" s="46">
        <v>3.0227600000000003</v>
      </c>
      <c r="V111" s="46">
        <v>37.784500000000001</v>
      </c>
      <c r="W111" s="46">
        <v>120.91040000000001</v>
      </c>
      <c r="X111" s="46">
        <v>45.3414</v>
      </c>
      <c r="Y111" s="46">
        <v>9.0682800000000015</v>
      </c>
      <c r="Z111" s="46">
        <v>556.18784000000005</v>
      </c>
      <c r="AA111" s="46">
        <v>125.94833333333334</v>
      </c>
      <c r="AB111" s="46">
        <v>167.93111111111111</v>
      </c>
      <c r="AC111" s="46">
        <v>108.14763555555558</v>
      </c>
      <c r="AD111" s="46">
        <v>402.02708000000007</v>
      </c>
      <c r="AE111" s="46">
        <v>71.3172</v>
      </c>
      <c r="AF111" s="46">
        <v>397</v>
      </c>
      <c r="AG111" s="46">
        <v>0</v>
      </c>
      <c r="AH111" s="46">
        <v>33.44</v>
      </c>
      <c r="AI111" s="46">
        <v>0</v>
      </c>
      <c r="AJ111" s="46">
        <v>0</v>
      </c>
      <c r="AK111" s="46">
        <v>4.72</v>
      </c>
      <c r="AL111" s="46">
        <v>0</v>
      </c>
      <c r="AM111" s="46">
        <v>506.47720000000004</v>
      </c>
      <c r="AN111" s="46">
        <v>1464.6921200000002</v>
      </c>
      <c r="AO111" s="46">
        <v>7.584596971450619</v>
      </c>
      <c r="AP111" s="46">
        <v>0.60676775771604952</v>
      </c>
      <c r="AQ111" s="46">
        <v>0.30338387885802476</v>
      </c>
      <c r="AR111" s="46">
        <v>5.2898300000000011</v>
      </c>
      <c r="AS111" s="46">
        <v>1.946657440000001</v>
      </c>
      <c r="AT111" s="46">
        <v>64.989339999999999</v>
      </c>
      <c r="AU111" s="46">
        <v>2.518966666666667</v>
      </c>
      <c r="AV111" s="46">
        <v>83.239542714691368</v>
      </c>
      <c r="AW111" s="46">
        <v>20.991388888888888</v>
      </c>
      <c r="AX111" s="46">
        <v>12.426902222222225</v>
      </c>
      <c r="AY111" s="46">
        <v>0.31487083333333332</v>
      </c>
      <c r="AZ111" s="46">
        <v>5.037933333333334</v>
      </c>
      <c r="BA111" s="46">
        <v>1.9591962962962963</v>
      </c>
      <c r="BB111" s="46">
        <v>14.988747299259263</v>
      </c>
      <c r="BC111" s="46">
        <v>55.719038873333346</v>
      </c>
      <c r="BD111" s="46"/>
      <c r="BE111" s="46">
        <v>0</v>
      </c>
      <c r="BF111" s="46">
        <v>55.719038873333346</v>
      </c>
      <c r="BG111" s="46">
        <v>66.11548611111111</v>
      </c>
      <c r="BH111" s="46"/>
      <c r="BI111" s="46">
        <v>0</v>
      </c>
      <c r="BJ111" s="46"/>
      <c r="BK111" s="46"/>
      <c r="BL111" s="46">
        <v>66.11548611111111</v>
      </c>
      <c r="BM111" s="46">
        <v>3181.1461876991361</v>
      </c>
      <c r="BN111" s="46">
        <f t="shared" si="11"/>
        <v>245.50059275225348</v>
      </c>
      <c r="BO111" s="46">
        <f t="shared" si="12"/>
        <v>173.48708554492575</v>
      </c>
      <c r="BP111" s="47">
        <f t="shared" si="14"/>
        <v>8.8629737609329435</v>
      </c>
      <c r="BQ111" s="47">
        <f t="shared" si="13"/>
        <v>1.9241982507288626</v>
      </c>
      <c r="BR111" s="48">
        <v>5</v>
      </c>
      <c r="BS111" s="47">
        <f t="shared" si="15"/>
        <v>5.8309037900874632</v>
      </c>
      <c r="BT111" s="47">
        <f t="shared" si="16"/>
        <v>14.25</v>
      </c>
      <c r="BU111" s="47">
        <f t="shared" si="17"/>
        <v>16.618075801749271</v>
      </c>
      <c r="BV111" s="46">
        <f t="shared" si="18"/>
        <v>528.64528483629954</v>
      </c>
      <c r="BW111" s="46">
        <f t="shared" si="19"/>
        <v>947.63296313347882</v>
      </c>
      <c r="BX111" s="46">
        <f t="shared" si="20"/>
        <v>4128.7791508326154</v>
      </c>
      <c r="BY111" s="46">
        <f t="shared" si="21"/>
        <v>49545.349809991385</v>
      </c>
      <c r="BZ111" s="49">
        <f>VLOOKUP($C111,[2]PARAMETROS!$A:$I,7,0)</f>
        <v>43101</v>
      </c>
      <c r="CA111" s="50">
        <f>VLOOKUP($C111,[2]PARAMETROS!$A:$I,8,0)</f>
        <v>0</v>
      </c>
      <c r="CB111" s="50">
        <f>VLOOKUP($C111,[2]PARAMETROS!$A:$I,9,0)</f>
        <v>0</v>
      </c>
    </row>
    <row r="112" spans="1:80">
      <c r="A112" s="42" t="s">
        <v>267</v>
      </c>
      <c r="B112" s="42" t="s">
        <v>114</v>
      </c>
      <c r="C112" s="42" t="s">
        <v>115</v>
      </c>
      <c r="D112" s="43" t="s">
        <v>268</v>
      </c>
      <c r="E112" s="44" t="s">
        <v>62</v>
      </c>
      <c r="F112" s="44" t="s">
        <v>63</v>
      </c>
      <c r="G112" s="44">
        <v>1</v>
      </c>
      <c r="H112" s="45">
        <v>1200.1400000000001</v>
      </c>
      <c r="I112" s="46">
        <v>1200.1400000000001</v>
      </c>
      <c r="J112" s="46"/>
      <c r="K112" s="46"/>
      <c r="L112" s="46"/>
      <c r="M112" s="46"/>
      <c r="N112" s="46"/>
      <c r="O112" s="46"/>
      <c r="P112" s="46"/>
      <c r="Q112" s="46">
        <v>1200.1400000000001</v>
      </c>
      <c r="R112" s="46">
        <v>240.02800000000002</v>
      </c>
      <c r="S112" s="46">
        <v>18.002100000000002</v>
      </c>
      <c r="T112" s="46">
        <v>12.001400000000002</v>
      </c>
      <c r="U112" s="46">
        <v>2.4002800000000004</v>
      </c>
      <c r="V112" s="46">
        <v>30.003500000000003</v>
      </c>
      <c r="W112" s="46">
        <v>96.011200000000017</v>
      </c>
      <c r="X112" s="46">
        <v>36.004200000000004</v>
      </c>
      <c r="Y112" s="46">
        <v>7.2008400000000004</v>
      </c>
      <c r="Z112" s="46">
        <v>441.65152000000012</v>
      </c>
      <c r="AA112" s="46">
        <v>100.01166666666667</v>
      </c>
      <c r="AB112" s="46">
        <v>133.34888888888889</v>
      </c>
      <c r="AC112" s="46">
        <v>85.876684444444464</v>
      </c>
      <c r="AD112" s="46">
        <v>319.23724000000004</v>
      </c>
      <c r="AE112" s="46">
        <v>89.991599999999991</v>
      </c>
      <c r="AF112" s="46">
        <v>397</v>
      </c>
      <c r="AG112" s="46">
        <v>0</v>
      </c>
      <c r="AH112" s="46">
        <v>28.32</v>
      </c>
      <c r="AI112" s="46">
        <v>0</v>
      </c>
      <c r="AJ112" s="46">
        <v>0</v>
      </c>
      <c r="AK112" s="46">
        <v>4.72</v>
      </c>
      <c r="AL112" s="46">
        <v>0</v>
      </c>
      <c r="AM112" s="46">
        <v>520.03160000000003</v>
      </c>
      <c r="AN112" s="46">
        <v>1280.9203600000001</v>
      </c>
      <c r="AO112" s="46">
        <v>6.0226933063271613</v>
      </c>
      <c r="AP112" s="46">
        <v>0.48181546450617291</v>
      </c>
      <c r="AQ112" s="46">
        <v>0.24090773225308645</v>
      </c>
      <c r="AR112" s="46">
        <v>4.2004900000000012</v>
      </c>
      <c r="AS112" s="46">
        <v>1.5457803200000007</v>
      </c>
      <c r="AT112" s="46">
        <v>51.606020000000001</v>
      </c>
      <c r="AU112" s="46">
        <v>2.0002333333333335</v>
      </c>
      <c r="AV112" s="46">
        <v>66.097940156419753</v>
      </c>
      <c r="AW112" s="46">
        <v>16.668611111111112</v>
      </c>
      <c r="AX112" s="46">
        <v>9.8678177777777787</v>
      </c>
      <c r="AY112" s="46">
        <v>0.25002916666666669</v>
      </c>
      <c r="AZ112" s="46">
        <v>4.0004666666666671</v>
      </c>
      <c r="BA112" s="46">
        <v>1.5557370370370371</v>
      </c>
      <c r="BB112" s="46">
        <v>11.90209952740741</v>
      </c>
      <c r="BC112" s="46">
        <v>44.244761286666673</v>
      </c>
      <c r="BD112" s="46"/>
      <c r="BE112" s="46">
        <v>0</v>
      </c>
      <c r="BF112" s="46">
        <v>44.244761286666673</v>
      </c>
      <c r="BG112" s="46">
        <v>44.875416666666666</v>
      </c>
      <c r="BH112" s="46"/>
      <c r="BI112" s="46">
        <v>0</v>
      </c>
      <c r="BJ112" s="46"/>
      <c r="BK112" s="46"/>
      <c r="BL112" s="46">
        <v>44.875416666666666</v>
      </c>
      <c r="BM112" s="46">
        <v>2636.2784781097535</v>
      </c>
      <c r="BN112" s="46">
        <f t="shared" si="11"/>
        <v>245.50059275225348</v>
      </c>
      <c r="BO112" s="46">
        <f t="shared" si="12"/>
        <v>173.48708554492575</v>
      </c>
      <c r="BP112" s="47">
        <f t="shared" si="14"/>
        <v>8.5633802816901436</v>
      </c>
      <c r="BQ112" s="47">
        <f t="shared" si="13"/>
        <v>1.8591549295774654</v>
      </c>
      <c r="BR112" s="48">
        <v>2</v>
      </c>
      <c r="BS112" s="47">
        <f t="shared" si="15"/>
        <v>2.2535211267605644</v>
      </c>
      <c r="BT112" s="47">
        <f t="shared" si="16"/>
        <v>11.25</v>
      </c>
      <c r="BU112" s="47">
        <f t="shared" si="17"/>
        <v>12.676056338028173</v>
      </c>
      <c r="BV112" s="46">
        <f t="shared" si="18"/>
        <v>334.17614511250412</v>
      </c>
      <c r="BW112" s="46">
        <f t="shared" si="19"/>
        <v>753.16382340968335</v>
      </c>
      <c r="BX112" s="46">
        <f t="shared" si="20"/>
        <v>3389.442301519437</v>
      </c>
      <c r="BY112" s="46">
        <f t="shared" si="21"/>
        <v>40673.307618233244</v>
      </c>
      <c r="BZ112" s="49">
        <f>VLOOKUP($C112,[2]PARAMETROS!$A:$I,7,0)</f>
        <v>43101</v>
      </c>
      <c r="CA112" s="50">
        <f>VLOOKUP($C112,[2]PARAMETROS!$A:$I,8,0)</f>
        <v>0</v>
      </c>
      <c r="CB112" s="50">
        <f>VLOOKUP($C112,[2]PARAMETROS!$A:$I,9,0)</f>
        <v>0</v>
      </c>
    </row>
    <row r="113" spans="1:80">
      <c r="A113" s="42" t="s">
        <v>267</v>
      </c>
      <c r="B113" s="42" t="s">
        <v>66</v>
      </c>
      <c r="C113" s="42" t="s">
        <v>165</v>
      </c>
      <c r="D113" s="43" t="s">
        <v>269</v>
      </c>
      <c r="E113" s="44" t="s">
        <v>62</v>
      </c>
      <c r="F113" s="44" t="s">
        <v>63</v>
      </c>
      <c r="G113" s="44">
        <v>1</v>
      </c>
      <c r="H113" s="45">
        <v>1281.1600000000001</v>
      </c>
      <c r="I113" s="46">
        <v>1281.1600000000001</v>
      </c>
      <c r="J113" s="46"/>
      <c r="K113" s="46"/>
      <c r="L113" s="46"/>
      <c r="M113" s="46"/>
      <c r="N113" s="46"/>
      <c r="O113" s="46"/>
      <c r="P113" s="46"/>
      <c r="Q113" s="46">
        <v>1281.1600000000001</v>
      </c>
      <c r="R113" s="46">
        <v>256.23200000000003</v>
      </c>
      <c r="S113" s="46">
        <v>19.217400000000001</v>
      </c>
      <c r="T113" s="46">
        <v>12.8116</v>
      </c>
      <c r="U113" s="46">
        <v>2.5623200000000002</v>
      </c>
      <c r="V113" s="46">
        <v>32.029000000000003</v>
      </c>
      <c r="W113" s="46">
        <v>102.4928</v>
      </c>
      <c r="X113" s="46">
        <v>38.434800000000003</v>
      </c>
      <c r="Y113" s="46">
        <v>7.6869600000000009</v>
      </c>
      <c r="Z113" s="46">
        <v>471.46688</v>
      </c>
      <c r="AA113" s="46">
        <v>106.76333333333334</v>
      </c>
      <c r="AB113" s="46">
        <v>142.35111111111112</v>
      </c>
      <c r="AC113" s="46">
        <v>91.674115555555574</v>
      </c>
      <c r="AD113" s="46">
        <v>340.78856000000007</v>
      </c>
      <c r="AE113" s="46">
        <v>85.130399999999995</v>
      </c>
      <c r="AF113" s="46">
        <v>397</v>
      </c>
      <c r="AG113" s="46">
        <v>0</v>
      </c>
      <c r="AH113" s="46">
        <v>0</v>
      </c>
      <c r="AI113" s="46">
        <v>0</v>
      </c>
      <c r="AJ113" s="46">
        <v>0</v>
      </c>
      <c r="AK113" s="46">
        <v>4.72</v>
      </c>
      <c r="AL113" s="46">
        <v>0</v>
      </c>
      <c r="AM113" s="46">
        <v>486.85040000000004</v>
      </c>
      <c r="AN113" s="46">
        <v>1299.1058400000002</v>
      </c>
      <c r="AO113" s="46">
        <v>6.4292780478395075</v>
      </c>
      <c r="AP113" s="46">
        <v>0.51434224382716054</v>
      </c>
      <c r="AQ113" s="46">
        <v>0.25717112191358027</v>
      </c>
      <c r="AR113" s="46">
        <v>4.4840600000000013</v>
      </c>
      <c r="AS113" s="46">
        <v>1.6501340800000008</v>
      </c>
      <c r="AT113" s="46">
        <v>55.089880000000001</v>
      </c>
      <c r="AU113" s="46">
        <v>2.1352666666666669</v>
      </c>
      <c r="AV113" s="46">
        <v>70.560132160246923</v>
      </c>
      <c r="AW113" s="46">
        <v>17.79388888888889</v>
      </c>
      <c r="AX113" s="46">
        <v>10.533982222222223</v>
      </c>
      <c r="AY113" s="46">
        <v>0.26690833333333336</v>
      </c>
      <c r="AZ113" s="46">
        <v>4.2705333333333337</v>
      </c>
      <c r="BA113" s="46">
        <v>1.660762962962963</v>
      </c>
      <c r="BB113" s="46">
        <v>12.705595872592596</v>
      </c>
      <c r="BC113" s="46">
        <v>47.23167161333334</v>
      </c>
      <c r="BD113" s="46">
        <v>174.70363636363635</v>
      </c>
      <c r="BE113" s="46">
        <v>174.70363636363635</v>
      </c>
      <c r="BF113" s="46">
        <v>221.93530797696968</v>
      </c>
      <c r="BG113" s="46">
        <v>66.11548611111111</v>
      </c>
      <c r="BH113" s="46"/>
      <c r="BI113" s="46">
        <v>0</v>
      </c>
      <c r="BJ113" s="46"/>
      <c r="BK113" s="46"/>
      <c r="BL113" s="46">
        <v>66.11548611111111</v>
      </c>
      <c r="BM113" s="46">
        <v>2938.8767662483283</v>
      </c>
      <c r="BN113" s="46">
        <f t="shared" si="11"/>
        <v>245.50059275225348</v>
      </c>
      <c r="BO113" s="46">
        <f t="shared" si="12"/>
        <v>173.48708554492575</v>
      </c>
      <c r="BP113" s="47">
        <f t="shared" si="14"/>
        <v>8.5633802816901436</v>
      </c>
      <c r="BQ113" s="47">
        <f t="shared" si="13"/>
        <v>1.8591549295774654</v>
      </c>
      <c r="BR113" s="48">
        <v>2</v>
      </c>
      <c r="BS113" s="47">
        <f t="shared" si="15"/>
        <v>2.2535211267605644</v>
      </c>
      <c r="BT113" s="47">
        <f t="shared" si="16"/>
        <v>11.25</v>
      </c>
      <c r="BU113" s="47">
        <f t="shared" si="17"/>
        <v>12.676056338028173</v>
      </c>
      <c r="BV113" s="46">
        <f t="shared" si="18"/>
        <v>372.53367459485867</v>
      </c>
      <c r="BW113" s="46">
        <f t="shared" si="19"/>
        <v>791.52135289203784</v>
      </c>
      <c r="BX113" s="46">
        <f t="shared" si="20"/>
        <v>3730.3981191403664</v>
      </c>
      <c r="BY113" s="46">
        <f t="shared" si="21"/>
        <v>44764.7774296844</v>
      </c>
      <c r="BZ113" s="49">
        <f>VLOOKUP($C113,[2]PARAMETROS!$A:$I,7,0)</f>
        <v>43101</v>
      </c>
      <c r="CA113" s="50">
        <f>VLOOKUP($C113,[2]PARAMETROS!$A:$I,8,0)</f>
        <v>0</v>
      </c>
      <c r="CB113" s="50">
        <f>VLOOKUP($C113,[2]PARAMETROS!$A:$I,9,0)</f>
        <v>0</v>
      </c>
    </row>
    <row r="114" spans="1:80">
      <c r="A114" s="42" t="s">
        <v>270</v>
      </c>
      <c r="B114" s="42" t="s">
        <v>14</v>
      </c>
      <c r="C114" s="42" t="s">
        <v>271</v>
      </c>
      <c r="D114" s="43" t="s">
        <v>272</v>
      </c>
      <c r="E114" s="44" t="s">
        <v>62</v>
      </c>
      <c r="F114" s="44" t="s">
        <v>63</v>
      </c>
      <c r="G114" s="44">
        <v>2</v>
      </c>
      <c r="H114" s="45">
        <v>1281.1600000000001</v>
      </c>
      <c r="I114" s="46">
        <v>2562.3200000000002</v>
      </c>
      <c r="J114" s="46"/>
      <c r="K114" s="46"/>
      <c r="L114" s="46"/>
      <c r="M114" s="46"/>
      <c r="N114" s="46"/>
      <c r="O114" s="46"/>
      <c r="P114" s="46"/>
      <c r="Q114" s="46">
        <v>2562.3200000000002</v>
      </c>
      <c r="R114" s="46">
        <v>512.46400000000006</v>
      </c>
      <c r="S114" s="46">
        <v>38.434800000000003</v>
      </c>
      <c r="T114" s="46">
        <v>25.623200000000001</v>
      </c>
      <c r="U114" s="46">
        <v>5.1246400000000003</v>
      </c>
      <c r="V114" s="46">
        <v>64.058000000000007</v>
      </c>
      <c r="W114" s="46">
        <v>204.98560000000001</v>
      </c>
      <c r="X114" s="46">
        <v>76.869600000000005</v>
      </c>
      <c r="Y114" s="46">
        <v>15.373920000000002</v>
      </c>
      <c r="Z114" s="46">
        <v>942.93376000000001</v>
      </c>
      <c r="AA114" s="46">
        <v>213.52666666666667</v>
      </c>
      <c r="AB114" s="46">
        <v>284.70222222222225</v>
      </c>
      <c r="AC114" s="46">
        <v>183.34823111111115</v>
      </c>
      <c r="AD114" s="46">
        <v>681.57712000000015</v>
      </c>
      <c r="AE114" s="46">
        <v>170.26079999999999</v>
      </c>
      <c r="AF114" s="46">
        <v>794</v>
      </c>
      <c r="AG114" s="46">
        <v>0</v>
      </c>
      <c r="AH114" s="46">
        <v>0</v>
      </c>
      <c r="AI114" s="46">
        <v>0</v>
      </c>
      <c r="AJ114" s="46">
        <v>0</v>
      </c>
      <c r="AK114" s="46">
        <v>9.44</v>
      </c>
      <c r="AL114" s="46">
        <v>0</v>
      </c>
      <c r="AM114" s="46">
        <v>973.70080000000007</v>
      </c>
      <c r="AN114" s="46">
        <v>2598.2116800000003</v>
      </c>
      <c r="AO114" s="46">
        <v>12.858556095679015</v>
      </c>
      <c r="AP114" s="46">
        <v>1.0286844876543211</v>
      </c>
      <c r="AQ114" s="46">
        <v>0.51434224382716054</v>
      </c>
      <c r="AR114" s="46">
        <v>8.9681200000000025</v>
      </c>
      <c r="AS114" s="46">
        <v>3.3002681600000017</v>
      </c>
      <c r="AT114" s="46">
        <v>110.17976</v>
      </c>
      <c r="AU114" s="46">
        <v>4.2705333333333337</v>
      </c>
      <c r="AV114" s="46">
        <v>141.12026432049385</v>
      </c>
      <c r="AW114" s="46">
        <v>35.587777777777781</v>
      </c>
      <c r="AX114" s="46">
        <v>21.067964444444446</v>
      </c>
      <c r="AY114" s="46">
        <v>0.53381666666666672</v>
      </c>
      <c r="AZ114" s="46">
        <v>8.5410666666666675</v>
      </c>
      <c r="BA114" s="46">
        <v>3.321525925925926</v>
      </c>
      <c r="BB114" s="46">
        <v>25.411191745185192</v>
      </c>
      <c r="BC114" s="46">
        <v>94.46334322666668</v>
      </c>
      <c r="BD114" s="46">
        <v>283.68542857142859</v>
      </c>
      <c r="BE114" s="46">
        <v>283.68542857142859</v>
      </c>
      <c r="BF114" s="46">
        <v>378.14877179809525</v>
      </c>
      <c r="BG114" s="46">
        <v>132.23097222222222</v>
      </c>
      <c r="BH114" s="46"/>
      <c r="BI114" s="46">
        <v>0</v>
      </c>
      <c r="BJ114" s="46"/>
      <c r="BK114" s="46"/>
      <c r="BL114" s="46">
        <v>132.23097222222222</v>
      </c>
      <c r="BM114" s="46">
        <v>5812.0316883408123</v>
      </c>
      <c r="BN114" s="46">
        <f t="shared" si="11"/>
        <v>491.00118550450696</v>
      </c>
      <c r="BO114" s="46">
        <f t="shared" si="12"/>
        <v>346.9741710898515</v>
      </c>
      <c r="BP114" s="47">
        <f t="shared" si="14"/>
        <v>8.5633802816901436</v>
      </c>
      <c r="BQ114" s="47">
        <f t="shared" si="13"/>
        <v>1.8591549295774654</v>
      </c>
      <c r="BR114" s="48">
        <v>2</v>
      </c>
      <c r="BS114" s="47">
        <f t="shared" si="15"/>
        <v>2.2535211267605644</v>
      </c>
      <c r="BT114" s="47">
        <f t="shared" si="16"/>
        <v>11.25</v>
      </c>
      <c r="BU114" s="47">
        <f t="shared" si="17"/>
        <v>12.676056338028173</v>
      </c>
      <c r="BV114" s="46">
        <f t="shared" si="18"/>
        <v>736.73641119813135</v>
      </c>
      <c r="BW114" s="46">
        <f t="shared" si="19"/>
        <v>1574.7117677924898</v>
      </c>
      <c r="BX114" s="46">
        <f t="shared" si="20"/>
        <v>7386.7434561333021</v>
      </c>
      <c r="BY114" s="46">
        <f t="shared" si="21"/>
        <v>88640.921473599621</v>
      </c>
      <c r="BZ114" s="49">
        <f>VLOOKUP($C114,[2]PARAMETROS!$A:$I,7,0)</f>
        <v>43101</v>
      </c>
      <c r="CA114" s="50">
        <f>VLOOKUP($C114,[2]PARAMETROS!$A:$I,8,0)</f>
        <v>0</v>
      </c>
      <c r="CB114" s="50">
        <f>VLOOKUP($C114,[2]PARAMETROS!$A:$I,9,0)</f>
        <v>0</v>
      </c>
    </row>
    <row r="115" spans="1:80">
      <c r="A115" s="42" t="s">
        <v>270</v>
      </c>
      <c r="B115" s="42" t="s">
        <v>15</v>
      </c>
      <c r="C115" s="42" t="s">
        <v>271</v>
      </c>
      <c r="D115" s="43" t="s">
        <v>273</v>
      </c>
      <c r="E115" s="44" t="s">
        <v>62</v>
      </c>
      <c r="F115" s="44" t="s">
        <v>63</v>
      </c>
      <c r="G115" s="44">
        <v>2</v>
      </c>
      <c r="H115" s="45">
        <v>1281.1600000000001</v>
      </c>
      <c r="I115" s="46">
        <v>2562.3200000000002</v>
      </c>
      <c r="J115" s="46"/>
      <c r="K115" s="46"/>
      <c r="L115" s="46">
        <v>389.02728438095244</v>
      </c>
      <c r="M115" s="46"/>
      <c r="N115" s="46"/>
      <c r="O115" s="46"/>
      <c r="P115" s="46"/>
      <c r="Q115" s="46">
        <v>2951.3472843809527</v>
      </c>
      <c r="R115" s="46">
        <v>590.26945687619059</v>
      </c>
      <c r="S115" s="46">
        <v>44.270209265714286</v>
      </c>
      <c r="T115" s="46">
        <v>29.513472843809527</v>
      </c>
      <c r="U115" s="46">
        <v>5.9026945687619055</v>
      </c>
      <c r="V115" s="46">
        <v>73.783682109523824</v>
      </c>
      <c r="W115" s="46">
        <v>236.10778275047622</v>
      </c>
      <c r="X115" s="46">
        <v>88.540418531428571</v>
      </c>
      <c r="Y115" s="46">
        <v>17.708083706285716</v>
      </c>
      <c r="Z115" s="46">
        <v>1086.0958006521905</v>
      </c>
      <c r="AA115" s="46">
        <v>245.94560703174605</v>
      </c>
      <c r="AB115" s="46">
        <v>327.92747604232807</v>
      </c>
      <c r="AC115" s="46">
        <v>211.18529457125931</v>
      </c>
      <c r="AD115" s="46">
        <v>785.05837764533339</v>
      </c>
      <c r="AE115" s="46">
        <v>170.26079999999999</v>
      </c>
      <c r="AF115" s="46">
        <v>794</v>
      </c>
      <c r="AG115" s="46">
        <v>0</v>
      </c>
      <c r="AH115" s="46">
        <v>0</v>
      </c>
      <c r="AI115" s="46">
        <v>0</v>
      </c>
      <c r="AJ115" s="46">
        <v>0</v>
      </c>
      <c r="AK115" s="46">
        <v>9.44</v>
      </c>
      <c r="AL115" s="46">
        <v>0</v>
      </c>
      <c r="AM115" s="46">
        <v>973.70080000000007</v>
      </c>
      <c r="AN115" s="46">
        <v>2844.8549782975242</v>
      </c>
      <c r="AO115" s="46">
        <v>14.810821682710356</v>
      </c>
      <c r="AP115" s="46">
        <v>1.1848657346168285</v>
      </c>
      <c r="AQ115" s="46">
        <v>0.59243286730841427</v>
      </c>
      <c r="AR115" s="46">
        <v>10.329715495333335</v>
      </c>
      <c r="AS115" s="46">
        <v>3.8013353022826686</v>
      </c>
      <c r="AT115" s="46">
        <v>126.90793322838095</v>
      </c>
      <c r="AU115" s="46">
        <v>4.9189121406349212</v>
      </c>
      <c r="AV115" s="46">
        <v>162.54601645126746</v>
      </c>
      <c r="AW115" s="46">
        <v>40.990934505291008</v>
      </c>
      <c r="AX115" s="46">
        <v>24.266633227132278</v>
      </c>
      <c r="AY115" s="46">
        <v>0.61486401757936515</v>
      </c>
      <c r="AZ115" s="46">
        <v>9.8378242812698424</v>
      </c>
      <c r="BA115" s="46">
        <v>3.8258205538271608</v>
      </c>
      <c r="BB115" s="46">
        <v>29.269276183316681</v>
      </c>
      <c r="BC115" s="46">
        <v>108.80535276841633</v>
      </c>
      <c r="BD115" s="46">
        <v>326.75630648503403</v>
      </c>
      <c r="BE115" s="46">
        <v>326.75630648503403</v>
      </c>
      <c r="BF115" s="46">
        <v>435.56165925345033</v>
      </c>
      <c r="BG115" s="46">
        <v>132.23097222222222</v>
      </c>
      <c r="BH115" s="46"/>
      <c r="BI115" s="46">
        <v>0</v>
      </c>
      <c r="BJ115" s="46"/>
      <c r="BK115" s="46"/>
      <c r="BL115" s="46">
        <v>132.23097222222222</v>
      </c>
      <c r="BM115" s="46">
        <v>6526.5409106054176</v>
      </c>
      <c r="BN115" s="46">
        <f t="shared" si="11"/>
        <v>491.00118550450696</v>
      </c>
      <c r="BO115" s="46">
        <f t="shared" si="12"/>
        <v>346.9741710898515</v>
      </c>
      <c r="BP115" s="47">
        <f t="shared" si="14"/>
        <v>8.5633802816901436</v>
      </c>
      <c r="BQ115" s="47">
        <f t="shared" si="13"/>
        <v>1.8591549295774654</v>
      </c>
      <c r="BR115" s="48">
        <v>2</v>
      </c>
      <c r="BS115" s="47">
        <f t="shared" si="15"/>
        <v>2.2535211267605644</v>
      </c>
      <c r="BT115" s="47">
        <f t="shared" si="16"/>
        <v>11.25</v>
      </c>
      <c r="BU115" s="47">
        <f t="shared" si="17"/>
        <v>12.676056338028173</v>
      </c>
      <c r="BV115" s="46">
        <f t="shared" si="18"/>
        <v>827.30800275279967</v>
      </c>
      <c r="BW115" s="46">
        <f t="shared" si="19"/>
        <v>1665.2833593471582</v>
      </c>
      <c r="BX115" s="46">
        <f t="shared" si="20"/>
        <v>8191.8242699525763</v>
      </c>
      <c r="BY115" s="46">
        <f t="shared" si="21"/>
        <v>98301.891239430915</v>
      </c>
      <c r="BZ115" s="49">
        <f>VLOOKUP($C115,[2]PARAMETROS!$A:$I,7,0)</f>
        <v>43101</v>
      </c>
      <c r="CA115" s="50">
        <f>VLOOKUP($C115,[2]PARAMETROS!$A:$I,8,0)</f>
        <v>0</v>
      </c>
      <c r="CB115" s="50">
        <f>VLOOKUP($C115,[2]PARAMETROS!$A:$I,9,0)</f>
        <v>0</v>
      </c>
    </row>
    <row r="116" spans="1:80">
      <c r="A116" s="42" t="s">
        <v>274</v>
      </c>
      <c r="B116" s="42" t="s">
        <v>73</v>
      </c>
      <c r="C116" s="42" t="s">
        <v>67</v>
      </c>
      <c r="D116" s="43" t="s">
        <v>275</v>
      </c>
      <c r="E116" s="44" t="s">
        <v>62</v>
      </c>
      <c r="F116" s="44" t="s">
        <v>63</v>
      </c>
      <c r="G116" s="44">
        <v>1</v>
      </c>
      <c r="H116" s="45">
        <v>1041.5999999999999</v>
      </c>
      <c r="I116" s="46">
        <v>1041.5999999999999</v>
      </c>
      <c r="J116" s="46"/>
      <c r="K116" s="46"/>
      <c r="L116" s="46"/>
      <c r="M116" s="46"/>
      <c r="N116" s="46"/>
      <c r="O116" s="46"/>
      <c r="P116" s="46"/>
      <c r="Q116" s="46">
        <v>1041.5999999999999</v>
      </c>
      <c r="R116" s="46">
        <v>208.32</v>
      </c>
      <c r="S116" s="46">
        <v>15.623999999999999</v>
      </c>
      <c r="T116" s="46">
        <v>10.415999999999999</v>
      </c>
      <c r="U116" s="46">
        <v>2.0831999999999997</v>
      </c>
      <c r="V116" s="46">
        <v>26.04</v>
      </c>
      <c r="W116" s="46">
        <v>83.327999999999989</v>
      </c>
      <c r="X116" s="46">
        <v>31.247999999999998</v>
      </c>
      <c r="Y116" s="46">
        <v>6.2495999999999992</v>
      </c>
      <c r="Z116" s="46">
        <v>383.30879999999996</v>
      </c>
      <c r="AA116" s="46">
        <v>86.799999999999983</v>
      </c>
      <c r="AB116" s="46">
        <v>115.73333333333332</v>
      </c>
      <c r="AC116" s="46">
        <v>74.532266666666672</v>
      </c>
      <c r="AD116" s="46">
        <v>277.06559999999996</v>
      </c>
      <c r="AE116" s="46">
        <v>99.504000000000005</v>
      </c>
      <c r="AF116" s="46">
        <v>397</v>
      </c>
      <c r="AG116" s="46">
        <v>0</v>
      </c>
      <c r="AH116" s="46">
        <v>0</v>
      </c>
      <c r="AI116" s="46">
        <v>9.84</v>
      </c>
      <c r="AJ116" s="46">
        <v>0</v>
      </c>
      <c r="AK116" s="46">
        <v>4.72</v>
      </c>
      <c r="AL116" s="46">
        <v>0</v>
      </c>
      <c r="AM116" s="46">
        <v>511.06400000000002</v>
      </c>
      <c r="AN116" s="46">
        <v>1171.4384</v>
      </c>
      <c r="AO116" s="46">
        <v>5.2270879629629627</v>
      </c>
      <c r="AP116" s="46">
        <v>0.418167037037037</v>
      </c>
      <c r="AQ116" s="46">
        <v>0.2090835185185185</v>
      </c>
      <c r="AR116" s="46">
        <v>3.6456000000000004</v>
      </c>
      <c r="AS116" s="46">
        <v>1.3415808000000005</v>
      </c>
      <c r="AT116" s="46">
        <v>44.788799999999995</v>
      </c>
      <c r="AU116" s="46">
        <v>1.736</v>
      </c>
      <c r="AV116" s="46">
        <v>57.366319318518514</v>
      </c>
      <c r="AW116" s="46">
        <v>14.466666666666665</v>
      </c>
      <c r="AX116" s="46">
        <v>8.5642666666666667</v>
      </c>
      <c r="AY116" s="46">
        <v>0.21699999999999997</v>
      </c>
      <c r="AZ116" s="46">
        <v>3.472</v>
      </c>
      <c r="BA116" s="46">
        <v>1.350222222222222</v>
      </c>
      <c r="BB116" s="46">
        <v>10.329817244444445</v>
      </c>
      <c r="BC116" s="46">
        <v>38.3999728</v>
      </c>
      <c r="BD116" s="46"/>
      <c r="BE116" s="46">
        <v>0</v>
      </c>
      <c r="BF116" s="46">
        <v>38.3999728</v>
      </c>
      <c r="BG116" s="46">
        <v>43.567500000000003</v>
      </c>
      <c r="BH116" s="46"/>
      <c r="BI116" s="46">
        <v>0</v>
      </c>
      <c r="BJ116" s="46"/>
      <c r="BK116" s="46"/>
      <c r="BL116" s="46">
        <v>43.567500000000003</v>
      </c>
      <c r="BM116" s="46">
        <v>2352.3721921185183</v>
      </c>
      <c r="BN116" s="46">
        <f t="shared" si="11"/>
        <v>245.50059275225348</v>
      </c>
      <c r="BO116" s="46">
        <f t="shared" si="12"/>
        <v>173.48708554492575</v>
      </c>
      <c r="BP116" s="47">
        <f t="shared" si="14"/>
        <v>8.6609686609686669</v>
      </c>
      <c r="BQ116" s="47">
        <f t="shared" si="13"/>
        <v>1.8803418803418819</v>
      </c>
      <c r="BR116" s="48">
        <v>3</v>
      </c>
      <c r="BS116" s="47">
        <f t="shared" si="15"/>
        <v>3.4188034188034218</v>
      </c>
      <c r="BT116" s="47">
        <f t="shared" si="16"/>
        <v>12.25</v>
      </c>
      <c r="BU116" s="47">
        <f t="shared" si="17"/>
        <v>13.960113960113972</v>
      </c>
      <c r="BV116" s="46">
        <f t="shared" si="18"/>
        <v>328.39383878577632</v>
      </c>
      <c r="BW116" s="46">
        <f t="shared" si="19"/>
        <v>747.3815170829555</v>
      </c>
      <c r="BX116" s="46">
        <f t="shared" si="20"/>
        <v>3099.7537092014736</v>
      </c>
      <c r="BY116" s="46">
        <f t="shared" si="21"/>
        <v>37197.044510417683</v>
      </c>
      <c r="BZ116" s="49">
        <f>VLOOKUP($C116,[2]PARAMETROS!$A:$I,7,0)</f>
        <v>43101</v>
      </c>
      <c r="CA116" s="50">
        <f>VLOOKUP($C116,[2]PARAMETROS!$A:$I,8,0)</f>
        <v>0</v>
      </c>
      <c r="CB116" s="50">
        <f>VLOOKUP($C116,[2]PARAMETROS!$A:$I,9,0)</f>
        <v>0</v>
      </c>
    </row>
    <row r="117" spans="1:80">
      <c r="A117" s="42" t="s">
        <v>276</v>
      </c>
      <c r="B117" s="42" t="s">
        <v>17</v>
      </c>
      <c r="C117" s="42" t="s">
        <v>161</v>
      </c>
      <c r="D117" s="43" t="s">
        <v>277</v>
      </c>
      <c r="E117" s="44" t="s">
        <v>62</v>
      </c>
      <c r="F117" s="44" t="s">
        <v>63</v>
      </c>
      <c r="G117" s="44">
        <v>1</v>
      </c>
      <c r="H117" s="45">
        <v>1511.38</v>
      </c>
      <c r="I117" s="46">
        <v>1511.38</v>
      </c>
      <c r="J117" s="46"/>
      <c r="K117" s="46"/>
      <c r="L117" s="46"/>
      <c r="M117" s="46"/>
      <c r="N117" s="46"/>
      <c r="O117" s="46"/>
      <c r="P117" s="46"/>
      <c r="Q117" s="46">
        <v>1511.38</v>
      </c>
      <c r="R117" s="46">
        <v>302.27600000000001</v>
      </c>
      <c r="S117" s="46">
        <v>22.6707</v>
      </c>
      <c r="T117" s="46">
        <v>15.113800000000001</v>
      </c>
      <c r="U117" s="46">
        <v>3.0227600000000003</v>
      </c>
      <c r="V117" s="46">
        <v>37.784500000000001</v>
      </c>
      <c r="W117" s="46">
        <v>120.91040000000001</v>
      </c>
      <c r="X117" s="46">
        <v>45.3414</v>
      </c>
      <c r="Y117" s="46">
        <v>9.0682800000000015</v>
      </c>
      <c r="Z117" s="46">
        <v>556.18784000000005</v>
      </c>
      <c r="AA117" s="46">
        <v>125.94833333333334</v>
      </c>
      <c r="AB117" s="46">
        <v>167.93111111111111</v>
      </c>
      <c r="AC117" s="46">
        <v>108.14763555555558</v>
      </c>
      <c r="AD117" s="46">
        <v>402.02708000000007</v>
      </c>
      <c r="AE117" s="46">
        <v>71.3172</v>
      </c>
      <c r="AF117" s="46">
        <v>397</v>
      </c>
      <c r="AG117" s="46">
        <v>0</v>
      </c>
      <c r="AH117" s="46">
        <v>48.58</v>
      </c>
      <c r="AI117" s="46">
        <v>9.5500000000000007</v>
      </c>
      <c r="AJ117" s="46">
        <v>0</v>
      </c>
      <c r="AK117" s="46">
        <v>4.72</v>
      </c>
      <c r="AL117" s="46">
        <v>0</v>
      </c>
      <c r="AM117" s="46">
        <v>531.16719999999998</v>
      </c>
      <c r="AN117" s="46">
        <v>1489.3821200000002</v>
      </c>
      <c r="AO117" s="46">
        <v>7.584596971450619</v>
      </c>
      <c r="AP117" s="46">
        <v>0.60676775771604952</v>
      </c>
      <c r="AQ117" s="46">
        <v>0.30338387885802476</v>
      </c>
      <c r="AR117" s="46">
        <v>5.2898300000000011</v>
      </c>
      <c r="AS117" s="46">
        <v>1.946657440000001</v>
      </c>
      <c r="AT117" s="46">
        <v>64.989339999999999</v>
      </c>
      <c r="AU117" s="46">
        <v>2.518966666666667</v>
      </c>
      <c r="AV117" s="46">
        <v>83.239542714691368</v>
      </c>
      <c r="AW117" s="46">
        <v>20.991388888888888</v>
      </c>
      <c r="AX117" s="46">
        <v>12.426902222222225</v>
      </c>
      <c r="AY117" s="46">
        <v>0.31487083333333332</v>
      </c>
      <c r="AZ117" s="46">
        <v>5.037933333333334</v>
      </c>
      <c r="BA117" s="46">
        <v>1.9591962962962963</v>
      </c>
      <c r="BB117" s="46">
        <v>14.988747299259263</v>
      </c>
      <c r="BC117" s="46">
        <v>55.719038873333346</v>
      </c>
      <c r="BD117" s="46"/>
      <c r="BE117" s="46">
        <v>0</v>
      </c>
      <c r="BF117" s="46">
        <v>55.719038873333346</v>
      </c>
      <c r="BG117" s="46">
        <v>66.11548611111111</v>
      </c>
      <c r="BH117" s="46"/>
      <c r="BI117" s="46">
        <v>0</v>
      </c>
      <c r="BJ117" s="46"/>
      <c r="BK117" s="46"/>
      <c r="BL117" s="46">
        <v>66.11548611111111</v>
      </c>
      <c r="BM117" s="46">
        <v>3205.8361876991362</v>
      </c>
      <c r="BN117" s="46">
        <f t="shared" si="11"/>
        <v>245.50059275225348</v>
      </c>
      <c r="BO117" s="46">
        <f t="shared" si="12"/>
        <v>173.48708554492575</v>
      </c>
      <c r="BP117" s="47">
        <f t="shared" si="14"/>
        <v>8.5633802816901436</v>
      </c>
      <c r="BQ117" s="47">
        <f t="shared" si="13"/>
        <v>1.8591549295774654</v>
      </c>
      <c r="BR117" s="48">
        <v>2</v>
      </c>
      <c r="BS117" s="47">
        <f t="shared" si="15"/>
        <v>2.2535211267605644</v>
      </c>
      <c r="BT117" s="47">
        <f t="shared" si="16"/>
        <v>11.25</v>
      </c>
      <c r="BU117" s="47">
        <f t="shared" si="17"/>
        <v>12.676056338028173</v>
      </c>
      <c r="BV117" s="46">
        <f t="shared" si="18"/>
        <v>406.37360125763712</v>
      </c>
      <c r="BW117" s="46">
        <f t="shared" si="19"/>
        <v>825.36127955481629</v>
      </c>
      <c r="BX117" s="46">
        <f t="shared" si="20"/>
        <v>4031.1974672539527</v>
      </c>
      <c r="BY117" s="46">
        <f t="shared" si="21"/>
        <v>48374.369607047433</v>
      </c>
      <c r="BZ117" s="49">
        <f>VLOOKUP($C117,[2]PARAMETROS!$A:$I,7,0)</f>
        <v>43101</v>
      </c>
      <c r="CA117" s="50">
        <f>VLOOKUP($C117,[2]PARAMETROS!$A:$I,8,0)</f>
        <v>0</v>
      </c>
      <c r="CB117" s="50">
        <f>VLOOKUP($C117,[2]PARAMETROS!$A:$I,9,0)</f>
        <v>0</v>
      </c>
    </row>
    <row r="118" spans="1:80">
      <c r="A118" s="42" t="s">
        <v>278</v>
      </c>
      <c r="B118" s="42" t="s">
        <v>66</v>
      </c>
      <c r="C118" s="42" t="s">
        <v>175</v>
      </c>
      <c r="D118" s="43" t="s">
        <v>279</v>
      </c>
      <c r="E118" s="44" t="s">
        <v>62</v>
      </c>
      <c r="F118" s="44" t="s">
        <v>63</v>
      </c>
      <c r="G118" s="44">
        <v>1</v>
      </c>
      <c r="H118" s="45">
        <v>1281.1600000000001</v>
      </c>
      <c r="I118" s="46">
        <v>1281.1600000000001</v>
      </c>
      <c r="J118" s="46"/>
      <c r="K118" s="46"/>
      <c r="L118" s="46"/>
      <c r="M118" s="46"/>
      <c r="N118" s="46"/>
      <c r="O118" s="46"/>
      <c r="P118" s="46"/>
      <c r="Q118" s="46">
        <v>1281.1600000000001</v>
      </c>
      <c r="R118" s="46">
        <v>256.23200000000003</v>
      </c>
      <c r="S118" s="46">
        <v>19.217400000000001</v>
      </c>
      <c r="T118" s="46">
        <v>12.8116</v>
      </c>
      <c r="U118" s="46">
        <v>2.5623200000000002</v>
      </c>
      <c r="V118" s="46">
        <v>32.029000000000003</v>
      </c>
      <c r="W118" s="46">
        <v>102.4928</v>
      </c>
      <c r="X118" s="46">
        <v>38.434800000000003</v>
      </c>
      <c r="Y118" s="46">
        <v>7.6869600000000009</v>
      </c>
      <c r="Z118" s="46">
        <v>471.46688</v>
      </c>
      <c r="AA118" s="46">
        <v>106.76333333333334</v>
      </c>
      <c r="AB118" s="46">
        <v>142.35111111111112</v>
      </c>
      <c r="AC118" s="46">
        <v>91.674115555555574</v>
      </c>
      <c r="AD118" s="46">
        <v>340.78856000000007</v>
      </c>
      <c r="AE118" s="46">
        <v>85.130399999999995</v>
      </c>
      <c r="AF118" s="46">
        <v>397</v>
      </c>
      <c r="AG118" s="46">
        <v>0</v>
      </c>
      <c r="AH118" s="46">
        <v>0</v>
      </c>
      <c r="AI118" s="46">
        <v>0</v>
      </c>
      <c r="AJ118" s="46">
        <v>0</v>
      </c>
      <c r="AK118" s="46">
        <v>4.72</v>
      </c>
      <c r="AL118" s="46">
        <v>0</v>
      </c>
      <c r="AM118" s="46">
        <v>486.85040000000004</v>
      </c>
      <c r="AN118" s="46">
        <v>1299.1058400000002</v>
      </c>
      <c r="AO118" s="46">
        <v>6.4292780478395075</v>
      </c>
      <c r="AP118" s="46">
        <v>0.51434224382716054</v>
      </c>
      <c r="AQ118" s="46">
        <v>0.25717112191358027</v>
      </c>
      <c r="AR118" s="46">
        <v>4.4840600000000013</v>
      </c>
      <c r="AS118" s="46">
        <v>1.6501340800000008</v>
      </c>
      <c r="AT118" s="46">
        <v>55.089880000000001</v>
      </c>
      <c r="AU118" s="46">
        <v>2.1352666666666669</v>
      </c>
      <c r="AV118" s="46">
        <v>70.560132160246923</v>
      </c>
      <c r="AW118" s="46">
        <v>17.79388888888889</v>
      </c>
      <c r="AX118" s="46">
        <v>10.533982222222223</v>
      </c>
      <c r="AY118" s="46">
        <v>0.26690833333333336</v>
      </c>
      <c r="AZ118" s="46">
        <v>4.2705333333333337</v>
      </c>
      <c r="BA118" s="46">
        <v>1.660762962962963</v>
      </c>
      <c r="BB118" s="46">
        <v>12.705595872592596</v>
      </c>
      <c r="BC118" s="46">
        <v>47.23167161333334</v>
      </c>
      <c r="BD118" s="46">
        <v>174.70363636363635</v>
      </c>
      <c r="BE118" s="46">
        <v>174.70363636363635</v>
      </c>
      <c r="BF118" s="46">
        <v>221.93530797696968</v>
      </c>
      <c r="BG118" s="46">
        <v>66.11548611111111</v>
      </c>
      <c r="BH118" s="46"/>
      <c r="BI118" s="46">
        <v>0</v>
      </c>
      <c r="BJ118" s="46"/>
      <c r="BK118" s="46"/>
      <c r="BL118" s="46">
        <v>66.11548611111111</v>
      </c>
      <c r="BM118" s="46">
        <v>2938.8767662483283</v>
      </c>
      <c r="BN118" s="46">
        <f t="shared" si="11"/>
        <v>245.50059275225348</v>
      </c>
      <c r="BO118" s="46">
        <f t="shared" si="12"/>
        <v>173.48708554492575</v>
      </c>
      <c r="BP118" s="47">
        <f t="shared" si="14"/>
        <v>8.6609686609686669</v>
      </c>
      <c r="BQ118" s="47">
        <f t="shared" si="13"/>
        <v>1.8803418803418819</v>
      </c>
      <c r="BR118" s="48">
        <v>3</v>
      </c>
      <c r="BS118" s="47">
        <f t="shared" si="15"/>
        <v>3.4188034188034218</v>
      </c>
      <c r="BT118" s="47">
        <f t="shared" si="16"/>
        <v>12.25</v>
      </c>
      <c r="BU118" s="47">
        <f t="shared" si="17"/>
        <v>13.960113960113972</v>
      </c>
      <c r="BV118" s="46">
        <f t="shared" si="18"/>
        <v>410.27054571557892</v>
      </c>
      <c r="BW118" s="46">
        <f t="shared" si="19"/>
        <v>829.25822401275809</v>
      </c>
      <c r="BX118" s="46">
        <f t="shared" si="20"/>
        <v>3768.1349902610864</v>
      </c>
      <c r="BY118" s="46">
        <f t="shared" si="21"/>
        <v>45217.61988313304</v>
      </c>
      <c r="BZ118" s="49">
        <f>VLOOKUP($C118,[2]PARAMETROS!$A:$I,7,0)</f>
        <v>43101</v>
      </c>
      <c r="CA118" s="50">
        <f>VLOOKUP($C118,[2]PARAMETROS!$A:$I,8,0)</f>
        <v>0</v>
      </c>
      <c r="CB118" s="50">
        <f>VLOOKUP($C118,[2]PARAMETROS!$A:$I,9,0)</f>
        <v>0</v>
      </c>
    </row>
    <row r="119" spans="1:80">
      <c r="A119" s="42" t="s">
        <v>280</v>
      </c>
      <c r="B119" s="42" t="s">
        <v>73</v>
      </c>
      <c r="C119" s="42" t="s">
        <v>271</v>
      </c>
      <c r="D119" s="43" t="s">
        <v>281</v>
      </c>
      <c r="E119" s="44" t="s">
        <v>62</v>
      </c>
      <c r="F119" s="44" t="s">
        <v>63</v>
      </c>
      <c r="G119" s="44">
        <v>1</v>
      </c>
      <c r="H119" s="45">
        <v>1041.5999999999999</v>
      </c>
      <c r="I119" s="46">
        <v>1041.5999999999999</v>
      </c>
      <c r="J119" s="46"/>
      <c r="K119" s="46"/>
      <c r="L119" s="46"/>
      <c r="M119" s="46"/>
      <c r="N119" s="46"/>
      <c r="O119" s="46"/>
      <c r="P119" s="46"/>
      <c r="Q119" s="46">
        <v>1041.5999999999999</v>
      </c>
      <c r="R119" s="46">
        <v>208.32</v>
      </c>
      <c r="S119" s="46">
        <v>15.623999999999999</v>
      </c>
      <c r="T119" s="46">
        <v>10.415999999999999</v>
      </c>
      <c r="U119" s="46">
        <v>2.0831999999999997</v>
      </c>
      <c r="V119" s="46">
        <v>26.04</v>
      </c>
      <c r="W119" s="46">
        <v>83.327999999999989</v>
      </c>
      <c r="X119" s="46">
        <v>31.247999999999998</v>
      </c>
      <c r="Y119" s="46">
        <v>6.2495999999999992</v>
      </c>
      <c r="Z119" s="46">
        <v>383.30879999999996</v>
      </c>
      <c r="AA119" s="46">
        <v>86.799999999999983</v>
      </c>
      <c r="AB119" s="46">
        <v>115.73333333333332</v>
      </c>
      <c r="AC119" s="46">
        <v>74.532266666666672</v>
      </c>
      <c r="AD119" s="46">
        <v>277.06559999999996</v>
      </c>
      <c r="AE119" s="46">
        <v>99.504000000000005</v>
      </c>
      <c r="AF119" s="46">
        <v>397</v>
      </c>
      <c r="AG119" s="46">
        <v>0</v>
      </c>
      <c r="AH119" s="46">
        <v>0</v>
      </c>
      <c r="AI119" s="46">
        <v>0</v>
      </c>
      <c r="AJ119" s="46">
        <v>0</v>
      </c>
      <c r="AK119" s="46">
        <v>4.72</v>
      </c>
      <c r="AL119" s="46">
        <v>0</v>
      </c>
      <c r="AM119" s="46">
        <v>501.22400000000005</v>
      </c>
      <c r="AN119" s="46">
        <v>1161.5984000000001</v>
      </c>
      <c r="AO119" s="46">
        <v>5.2270879629629627</v>
      </c>
      <c r="AP119" s="46">
        <v>0.418167037037037</v>
      </c>
      <c r="AQ119" s="46">
        <v>0.2090835185185185</v>
      </c>
      <c r="AR119" s="46">
        <v>3.6456000000000004</v>
      </c>
      <c r="AS119" s="46">
        <v>1.3415808000000005</v>
      </c>
      <c r="AT119" s="46">
        <v>44.788799999999995</v>
      </c>
      <c r="AU119" s="46">
        <v>1.736</v>
      </c>
      <c r="AV119" s="46">
        <v>57.366319318518514</v>
      </c>
      <c r="AW119" s="46">
        <v>14.466666666666665</v>
      </c>
      <c r="AX119" s="46">
        <v>8.5642666666666667</v>
      </c>
      <c r="AY119" s="46">
        <v>0.21699999999999997</v>
      </c>
      <c r="AZ119" s="46">
        <v>3.472</v>
      </c>
      <c r="BA119" s="46">
        <v>1.350222222222222</v>
      </c>
      <c r="BB119" s="46">
        <v>10.329817244444445</v>
      </c>
      <c r="BC119" s="46">
        <v>38.3999728</v>
      </c>
      <c r="BD119" s="46"/>
      <c r="BE119" s="46">
        <v>0</v>
      </c>
      <c r="BF119" s="46">
        <v>38.3999728</v>
      </c>
      <c r="BG119" s="46">
        <v>43.567500000000003</v>
      </c>
      <c r="BH119" s="46"/>
      <c r="BI119" s="46">
        <v>0</v>
      </c>
      <c r="BJ119" s="46"/>
      <c r="BK119" s="46"/>
      <c r="BL119" s="46">
        <v>43.567500000000003</v>
      </c>
      <c r="BM119" s="46">
        <v>2342.5321921185187</v>
      </c>
      <c r="BN119" s="46">
        <f t="shared" si="11"/>
        <v>245.50059275225348</v>
      </c>
      <c r="BO119" s="46">
        <f t="shared" si="12"/>
        <v>173.48708554492575</v>
      </c>
      <c r="BP119" s="47">
        <f t="shared" si="14"/>
        <v>8.6609686609686669</v>
      </c>
      <c r="BQ119" s="47">
        <f t="shared" si="13"/>
        <v>1.8803418803418819</v>
      </c>
      <c r="BR119" s="48">
        <v>3</v>
      </c>
      <c r="BS119" s="47">
        <f t="shared" si="15"/>
        <v>3.4188034188034218</v>
      </c>
      <c r="BT119" s="47">
        <f t="shared" si="16"/>
        <v>12.25</v>
      </c>
      <c r="BU119" s="47">
        <f t="shared" si="17"/>
        <v>13.960113960113972</v>
      </c>
      <c r="BV119" s="46">
        <f t="shared" si="18"/>
        <v>327.02016357210118</v>
      </c>
      <c r="BW119" s="46">
        <f t="shared" si="19"/>
        <v>746.00784186928036</v>
      </c>
      <c r="BX119" s="46">
        <f t="shared" si="20"/>
        <v>3088.5400339877988</v>
      </c>
      <c r="BY119" s="46">
        <f t="shared" si="21"/>
        <v>37062.480407853582</v>
      </c>
      <c r="BZ119" s="49">
        <f>VLOOKUP($C119,[2]PARAMETROS!$A:$I,7,0)</f>
        <v>43101</v>
      </c>
      <c r="CA119" s="50">
        <f>VLOOKUP($C119,[2]PARAMETROS!$A:$I,8,0)</f>
        <v>0</v>
      </c>
      <c r="CB119" s="50">
        <f>VLOOKUP($C119,[2]PARAMETROS!$A:$I,9,0)</f>
        <v>0</v>
      </c>
    </row>
    <row r="120" spans="1:80">
      <c r="A120" s="42" t="s">
        <v>282</v>
      </c>
      <c r="B120" s="42" t="s">
        <v>73</v>
      </c>
      <c r="C120" s="42" t="s">
        <v>282</v>
      </c>
      <c r="D120" s="43" t="s">
        <v>283</v>
      </c>
      <c r="E120" s="44" t="s">
        <v>62</v>
      </c>
      <c r="F120" s="44" t="s">
        <v>63</v>
      </c>
      <c r="G120" s="44">
        <v>1</v>
      </c>
      <c r="H120" s="45">
        <v>1076.08</v>
      </c>
      <c r="I120" s="46">
        <v>1076.08</v>
      </c>
      <c r="J120" s="46"/>
      <c r="K120" s="46"/>
      <c r="L120" s="46"/>
      <c r="M120" s="46"/>
      <c r="N120" s="46"/>
      <c r="O120" s="46"/>
      <c r="P120" s="46"/>
      <c r="Q120" s="46">
        <v>1076.08</v>
      </c>
      <c r="R120" s="46">
        <v>215.21600000000001</v>
      </c>
      <c r="S120" s="46">
        <v>16.141199999999998</v>
      </c>
      <c r="T120" s="46">
        <v>10.7608</v>
      </c>
      <c r="U120" s="46">
        <v>2.1521599999999999</v>
      </c>
      <c r="V120" s="46">
        <v>26.902000000000001</v>
      </c>
      <c r="W120" s="46">
        <v>86.086399999999998</v>
      </c>
      <c r="X120" s="46">
        <v>32.282399999999996</v>
      </c>
      <c r="Y120" s="46">
        <v>6.45648</v>
      </c>
      <c r="Z120" s="46">
        <v>395.99743999999998</v>
      </c>
      <c r="AA120" s="46">
        <v>89.673333333333318</v>
      </c>
      <c r="AB120" s="46">
        <v>119.56444444444443</v>
      </c>
      <c r="AC120" s="46">
        <v>76.999502222222233</v>
      </c>
      <c r="AD120" s="46">
        <v>286.23728</v>
      </c>
      <c r="AE120" s="46">
        <v>97.435200000000009</v>
      </c>
      <c r="AF120" s="46">
        <v>397</v>
      </c>
      <c r="AG120" s="46">
        <v>0</v>
      </c>
      <c r="AH120" s="46">
        <v>32.619999999999997</v>
      </c>
      <c r="AI120" s="46">
        <v>0</v>
      </c>
      <c r="AJ120" s="46">
        <v>0</v>
      </c>
      <c r="AK120" s="46">
        <v>4.72</v>
      </c>
      <c r="AL120" s="46">
        <v>0</v>
      </c>
      <c r="AM120" s="46">
        <v>531.77520000000004</v>
      </c>
      <c r="AN120" s="46">
        <v>1214.00992</v>
      </c>
      <c r="AO120" s="46">
        <v>5.400119830246914</v>
      </c>
      <c r="AP120" s="46">
        <v>0.43200958641975307</v>
      </c>
      <c r="AQ120" s="46">
        <v>0.21600479320987653</v>
      </c>
      <c r="AR120" s="46">
        <v>3.7662800000000001</v>
      </c>
      <c r="AS120" s="46">
        <v>1.3859910400000004</v>
      </c>
      <c r="AT120" s="46">
        <v>46.271439999999991</v>
      </c>
      <c r="AU120" s="46">
        <v>1.7934666666666668</v>
      </c>
      <c r="AV120" s="46">
        <v>59.265311916543205</v>
      </c>
      <c r="AW120" s="46">
        <v>14.945555555555554</v>
      </c>
      <c r="AX120" s="46">
        <v>8.8477688888888881</v>
      </c>
      <c r="AY120" s="46">
        <v>0.22418333333333329</v>
      </c>
      <c r="AZ120" s="46">
        <v>3.5869333333333335</v>
      </c>
      <c r="BA120" s="46">
        <v>1.3949185185185184</v>
      </c>
      <c r="BB120" s="46">
        <v>10.671764343703705</v>
      </c>
      <c r="BC120" s="46">
        <v>39.671123973333337</v>
      </c>
      <c r="BD120" s="46"/>
      <c r="BE120" s="46">
        <v>0</v>
      </c>
      <c r="BF120" s="46">
        <v>39.671123973333337</v>
      </c>
      <c r="BG120" s="46">
        <v>43.567500000000003</v>
      </c>
      <c r="BH120" s="46"/>
      <c r="BI120" s="46">
        <v>0</v>
      </c>
      <c r="BJ120" s="46"/>
      <c r="BK120" s="46"/>
      <c r="BL120" s="46">
        <v>43.567500000000003</v>
      </c>
      <c r="BM120" s="46">
        <v>2432.5938558898765</v>
      </c>
      <c r="BN120" s="46">
        <f t="shared" si="11"/>
        <v>245.50059275225348</v>
      </c>
      <c r="BO120" s="46">
        <f t="shared" si="12"/>
        <v>173.48708554492575</v>
      </c>
      <c r="BP120" s="47">
        <f t="shared" si="14"/>
        <v>8.6609686609686669</v>
      </c>
      <c r="BQ120" s="47">
        <f t="shared" si="13"/>
        <v>1.8803418803418819</v>
      </c>
      <c r="BR120" s="48">
        <v>3</v>
      </c>
      <c r="BS120" s="47">
        <f t="shared" si="15"/>
        <v>3.4188034188034218</v>
      </c>
      <c r="BT120" s="47">
        <f t="shared" si="16"/>
        <v>12.25</v>
      </c>
      <c r="BU120" s="47">
        <f t="shared" si="17"/>
        <v>13.960113960113972</v>
      </c>
      <c r="BV120" s="46">
        <f t="shared" si="18"/>
        <v>339.5928744689574</v>
      </c>
      <c r="BW120" s="46">
        <f t="shared" si="19"/>
        <v>758.58055276613663</v>
      </c>
      <c r="BX120" s="46">
        <f t="shared" si="20"/>
        <v>3191.1744086560129</v>
      </c>
      <c r="BY120" s="46">
        <f t="shared" si="21"/>
        <v>38294.092903872152</v>
      </c>
      <c r="BZ120" s="49">
        <f>VLOOKUP($C120,[2]PARAMETROS!$A:$I,7,0)</f>
        <v>43101</v>
      </c>
      <c r="CA120" s="50">
        <f>VLOOKUP($C120,[2]PARAMETROS!$A:$I,8,0)</f>
        <v>0</v>
      </c>
      <c r="CB120" s="50">
        <f>VLOOKUP($C120,[2]PARAMETROS!$A:$I,9,0)</f>
        <v>0</v>
      </c>
    </row>
    <row r="121" spans="1:80">
      <c r="A121" s="42" t="s">
        <v>282</v>
      </c>
      <c r="B121" s="42" t="s">
        <v>78</v>
      </c>
      <c r="C121" s="42" t="s">
        <v>284</v>
      </c>
      <c r="D121" s="43" t="s">
        <v>285</v>
      </c>
      <c r="E121" s="44" t="s">
        <v>62</v>
      </c>
      <c r="F121" s="44" t="s">
        <v>63</v>
      </c>
      <c r="G121" s="44">
        <v>4</v>
      </c>
      <c r="H121" s="45">
        <v>2973.68</v>
      </c>
      <c r="I121" s="46">
        <v>11894.72</v>
      </c>
      <c r="J121" s="46"/>
      <c r="K121" s="46"/>
      <c r="L121" s="46"/>
      <c r="M121" s="46"/>
      <c r="N121" s="46"/>
      <c r="O121" s="46"/>
      <c r="P121" s="46"/>
      <c r="Q121" s="46">
        <v>11894.72</v>
      </c>
      <c r="R121" s="46">
        <v>2378.944</v>
      </c>
      <c r="S121" s="46">
        <v>178.42079999999999</v>
      </c>
      <c r="T121" s="46">
        <v>118.9472</v>
      </c>
      <c r="U121" s="46">
        <v>23.789439999999999</v>
      </c>
      <c r="V121" s="46">
        <v>297.36799999999999</v>
      </c>
      <c r="W121" s="46">
        <v>951.57759999999996</v>
      </c>
      <c r="X121" s="46">
        <v>356.84159999999997</v>
      </c>
      <c r="Y121" s="46">
        <v>71.368319999999997</v>
      </c>
      <c r="Z121" s="46">
        <v>4377.2569599999997</v>
      </c>
      <c r="AA121" s="46">
        <v>991.22666666666657</v>
      </c>
      <c r="AB121" s="46">
        <v>1321.6355555555554</v>
      </c>
      <c r="AC121" s="46">
        <v>851.1332977777779</v>
      </c>
      <c r="AD121" s="46">
        <v>3163.9955199999999</v>
      </c>
      <c r="AE121" s="46">
        <v>0</v>
      </c>
      <c r="AF121" s="46">
        <v>1297.5999999999999</v>
      </c>
      <c r="AG121" s="46">
        <v>0</v>
      </c>
      <c r="AH121" s="46">
        <v>0</v>
      </c>
      <c r="AI121" s="46">
        <v>0</v>
      </c>
      <c r="AJ121" s="46">
        <v>0</v>
      </c>
      <c r="AK121" s="46">
        <v>18.88</v>
      </c>
      <c r="AL121" s="46">
        <v>1175.52</v>
      </c>
      <c r="AM121" s="46">
        <v>2492</v>
      </c>
      <c r="AN121" s="46">
        <v>10033.252479999999</v>
      </c>
      <c r="AO121" s="46">
        <v>59.691578086419753</v>
      </c>
      <c r="AP121" s="46">
        <v>4.77532624691358</v>
      </c>
      <c r="AQ121" s="46">
        <v>2.38766312345679</v>
      </c>
      <c r="AR121" s="46">
        <v>41.631520000000002</v>
      </c>
      <c r="AS121" s="46">
        <v>15.320399360000005</v>
      </c>
      <c r="AT121" s="46">
        <v>511.47295999999994</v>
      </c>
      <c r="AU121" s="46">
        <v>19.824533333333335</v>
      </c>
      <c r="AV121" s="46">
        <v>655.10398015012345</v>
      </c>
      <c r="AW121" s="46">
        <v>165.20444444444442</v>
      </c>
      <c r="AX121" s="46">
        <v>97.801031111111115</v>
      </c>
      <c r="AY121" s="46">
        <v>2.4780666666666664</v>
      </c>
      <c r="AZ121" s="46">
        <v>39.64906666666667</v>
      </c>
      <c r="BA121" s="46">
        <v>15.419081481481481</v>
      </c>
      <c r="BB121" s="46">
        <v>117.96302205629631</v>
      </c>
      <c r="BC121" s="46">
        <v>438.51471242666673</v>
      </c>
      <c r="BD121" s="46"/>
      <c r="BE121" s="46">
        <v>0</v>
      </c>
      <c r="BF121" s="46">
        <v>438.51471242666673</v>
      </c>
      <c r="BG121" s="46">
        <v>377.52194444444444</v>
      </c>
      <c r="BH121" s="46"/>
      <c r="BI121" s="46">
        <v>0</v>
      </c>
      <c r="BJ121" s="46"/>
      <c r="BK121" s="46"/>
      <c r="BL121" s="46">
        <v>377.52194444444444</v>
      </c>
      <c r="BM121" s="46">
        <v>23399.113117021232</v>
      </c>
      <c r="BN121" s="46">
        <f t="shared" si="11"/>
        <v>982.00237100901393</v>
      </c>
      <c r="BO121" s="46">
        <f t="shared" si="12"/>
        <v>693.94834217970299</v>
      </c>
      <c r="BP121" s="47">
        <f t="shared" si="14"/>
        <v>8.6609686609686669</v>
      </c>
      <c r="BQ121" s="47">
        <f t="shared" si="13"/>
        <v>1.8803418803418819</v>
      </c>
      <c r="BR121" s="48">
        <v>3</v>
      </c>
      <c r="BS121" s="47">
        <f t="shared" si="15"/>
        <v>3.4188034188034218</v>
      </c>
      <c r="BT121" s="47">
        <f t="shared" si="16"/>
        <v>12.25</v>
      </c>
      <c r="BU121" s="47">
        <f t="shared" si="17"/>
        <v>13.960113960113972</v>
      </c>
      <c r="BV121" s="46">
        <f t="shared" si="18"/>
        <v>3266.5428567921404</v>
      </c>
      <c r="BW121" s="46">
        <f t="shared" si="19"/>
        <v>4942.4935699808575</v>
      </c>
      <c r="BX121" s="46">
        <f t="shared" si="20"/>
        <v>28341.606687002088</v>
      </c>
      <c r="BY121" s="46">
        <f t="shared" si="21"/>
        <v>340099.28024402505</v>
      </c>
      <c r="BZ121" s="51">
        <f>VLOOKUP($C121,[2]PARAMETROS!$A:$I,7,0)</f>
        <v>42736</v>
      </c>
      <c r="CA121" s="50">
        <f>VLOOKUP($C121,[2]PARAMETROS!$A:$I,8,0)</f>
        <v>0</v>
      </c>
      <c r="CB121" s="50">
        <f>VLOOKUP($C121,[2]PARAMETROS!$A:$I,9,0)</f>
        <v>0</v>
      </c>
    </row>
    <row r="122" spans="1:80">
      <c r="A122" s="42" t="s">
        <v>282</v>
      </c>
      <c r="B122" s="42" t="s">
        <v>14</v>
      </c>
      <c r="C122" s="42" t="s">
        <v>282</v>
      </c>
      <c r="D122" s="43" t="s">
        <v>286</v>
      </c>
      <c r="E122" s="44" t="s">
        <v>62</v>
      </c>
      <c r="F122" s="44" t="s">
        <v>63</v>
      </c>
      <c r="G122" s="44">
        <v>2</v>
      </c>
      <c r="H122" s="45">
        <v>1393</v>
      </c>
      <c r="I122" s="46">
        <v>2786</v>
      </c>
      <c r="J122" s="46"/>
      <c r="K122" s="46"/>
      <c r="L122" s="46"/>
      <c r="M122" s="46"/>
      <c r="N122" s="46"/>
      <c r="O122" s="46"/>
      <c r="P122" s="46"/>
      <c r="Q122" s="46">
        <v>2786</v>
      </c>
      <c r="R122" s="46">
        <v>557.20000000000005</v>
      </c>
      <c r="S122" s="46">
        <v>41.79</v>
      </c>
      <c r="T122" s="46">
        <v>27.86</v>
      </c>
      <c r="U122" s="46">
        <v>5.5720000000000001</v>
      </c>
      <c r="V122" s="46">
        <v>69.650000000000006</v>
      </c>
      <c r="W122" s="46">
        <v>222.88</v>
      </c>
      <c r="X122" s="46">
        <v>83.58</v>
      </c>
      <c r="Y122" s="46">
        <v>16.716000000000001</v>
      </c>
      <c r="Z122" s="46">
        <v>1025.248</v>
      </c>
      <c r="AA122" s="46">
        <v>232.16666666666666</v>
      </c>
      <c r="AB122" s="46">
        <v>309.55555555555554</v>
      </c>
      <c r="AC122" s="46">
        <v>199.35377777777782</v>
      </c>
      <c r="AD122" s="46">
        <v>741.07600000000002</v>
      </c>
      <c r="AE122" s="46">
        <v>156.84</v>
      </c>
      <c r="AF122" s="46">
        <v>794</v>
      </c>
      <c r="AG122" s="46">
        <v>0</v>
      </c>
      <c r="AH122" s="46">
        <v>65.239999999999995</v>
      </c>
      <c r="AI122" s="46">
        <v>0</v>
      </c>
      <c r="AJ122" s="46">
        <v>0</v>
      </c>
      <c r="AK122" s="46">
        <v>9.44</v>
      </c>
      <c r="AL122" s="46">
        <v>0</v>
      </c>
      <c r="AM122" s="46">
        <v>1025.52</v>
      </c>
      <c r="AN122" s="46">
        <v>2791.8440000000001</v>
      </c>
      <c r="AO122" s="46">
        <v>13.981055169753088</v>
      </c>
      <c r="AP122" s="46">
        <v>1.118484413580247</v>
      </c>
      <c r="AQ122" s="46">
        <v>0.55924220679012349</v>
      </c>
      <c r="AR122" s="46">
        <v>9.7510000000000012</v>
      </c>
      <c r="AS122" s="46">
        <v>3.5883680000000013</v>
      </c>
      <c r="AT122" s="46">
        <v>119.79799999999999</v>
      </c>
      <c r="AU122" s="46">
        <v>4.6433333333333335</v>
      </c>
      <c r="AV122" s="46">
        <v>153.4394831234568</v>
      </c>
      <c r="AW122" s="46">
        <v>38.694444444444443</v>
      </c>
      <c r="AX122" s="46">
        <v>22.907111111111114</v>
      </c>
      <c r="AY122" s="46">
        <v>0.58041666666666658</v>
      </c>
      <c r="AZ122" s="46">
        <v>9.2866666666666671</v>
      </c>
      <c r="BA122" s="46">
        <v>3.6114814814814813</v>
      </c>
      <c r="BB122" s="46">
        <v>27.629484296296301</v>
      </c>
      <c r="BC122" s="46">
        <v>102.70960466666666</v>
      </c>
      <c r="BD122" s="46">
        <v>308.45000000000005</v>
      </c>
      <c r="BE122" s="46">
        <v>308.45000000000005</v>
      </c>
      <c r="BF122" s="46">
        <v>411.15960466666672</v>
      </c>
      <c r="BG122" s="46">
        <v>132.23097222222222</v>
      </c>
      <c r="BH122" s="46"/>
      <c r="BI122" s="46">
        <v>0</v>
      </c>
      <c r="BJ122" s="46"/>
      <c r="BK122" s="46"/>
      <c r="BL122" s="46">
        <v>132.23097222222222</v>
      </c>
      <c r="BM122" s="46">
        <v>6274.6740600123458</v>
      </c>
      <c r="BN122" s="46">
        <f t="shared" si="11"/>
        <v>491.00118550450696</v>
      </c>
      <c r="BO122" s="46">
        <f t="shared" si="12"/>
        <v>346.9741710898515</v>
      </c>
      <c r="BP122" s="47">
        <f t="shared" si="14"/>
        <v>8.6609686609686669</v>
      </c>
      <c r="BQ122" s="47">
        <f t="shared" si="13"/>
        <v>1.8803418803418819</v>
      </c>
      <c r="BR122" s="48">
        <v>3</v>
      </c>
      <c r="BS122" s="47">
        <f t="shared" si="15"/>
        <v>3.4188034188034218</v>
      </c>
      <c r="BT122" s="47">
        <f t="shared" si="16"/>
        <v>12.25</v>
      </c>
      <c r="BU122" s="47">
        <f t="shared" si="17"/>
        <v>13.960113960113972</v>
      </c>
      <c r="BV122" s="46">
        <f t="shared" si="18"/>
        <v>875.95164940343375</v>
      </c>
      <c r="BW122" s="46">
        <f t="shared" si="19"/>
        <v>1713.9270059977921</v>
      </c>
      <c r="BX122" s="46">
        <f t="shared" si="20"/>
        <v>7988.6010660101383</v>
      </c>
      <c r="BY122" s="46">
        <f t="shared" si="21"/>
        <v>95863.21279212166</v>
      </c>
      <c r="BZ122" s="49">
        <f>VLOOKUP($C122,[2]PARAMETROS!$A:$I,7,0)</f>
        <v>43101</v>
      </c>
      <c r="CA122" s="50">
        <f>VLOOKUP($C122,[2]PARAMETROS!$A:$I,8,0)</f>
        <v>0</v>
      </c>
      <c r="CB122" s="50">
        <f>VLOOKUP($C122,[2]PARAMETROS!$A:$I,9,0)</f>
        <v>0</v>
      </c>
    </row>
    <row r="123" spans="1:80">
      <c r="A123" s="42" t="s">
        <v>282</v>
      </c>
      <c r="B123" s="42" t="s">
        <v>15</v>
      </c>
      <c r="C123" s="42" t="s">
        <v>282</v>
      </c>
      <c r="D123" s="43" t="s">
        <v>287</v>
      </c>
      <c r="E123" s="44" t="s">
        <v>62</v>
      </c>
      <c r="F123" s="44" t="s">
        <v>63</v>
      </c>
      <c r="G123" s="44">
        <v>2</v>
      </c>
      <c r="H123" s="45">
        <v>1393</v>
      </c>
      <c r="I123" s="46">
        <v>2786</v>
      </c>
      <c r="J123" s="46"/>
      <c r="K123" s="46"/>
      <c r="L123" s="46">
        <v>422.98776666666674</v>
      </c>
      <c r="M123" s="46"/>
      <c r="N123" s="46"/>
      <c r="O123" s="46"/>
      <c r="P123" s="46"/>
      <c r="Q123" s="46">
        <v>3208.9877666666666</v>
      </c>
      <c r="R123" s="46">
        <v>641.79755333333333</v>
      </c>
      <c r="S123" s="46">
        <v>48.134816499999999</v>
      </c>
      <c r="T123" s="46">
        <v>32.089877666666666</v>
      </c>
      <c r="U123" s="46">
        <v>6.4179755333333333</v>
      </c>
      <c r="V123" s="46">
        <v>80.224694166666666</v>
      </c>
      <c r="W123" s="46">
        <v>256.71902133333333</v>
      </c>
      <c r="X123" s="46">
        <v>96.269632999999999</v>
      </c>
      <c r="Y123" s="46">
        <v>19.2539266</v>
      </c>
      <c r="Z123" s="46">
        <v>1180.9074981333333</v>
      </c>
      <c r="AA123" s="46">
        <v>267.41564722222222</v>
      </c>
      <c r="AB123" s="46">
        <v>356.55419629629625</v>
      </c>
      <c r="AC123" s="46">
        <v>229.62090241481485</v>
      </c>
      <c r="AD123" s="46">
        <v>853.59074593333332</v>
      </c>
      <c r="AE123" s="46">
        <v>156.84</v>
      </c>
      <c r="AF123" s="46">
        <v>794</v>
      </c>
      <c r="AG123" s="46">
        <v>0</v>
      </c>
      <c r="AH123" s="46">
        <v>65.239999999999995</v>
      </c>
      <c r="AI123" s="46">
        <v>0</v>
      </c>
      <c r="AJ123" s="46">
        <v>0</v>
      </c>
      <c r="AK123" s="46">
        <v>9.44</v>
      </c>
      <c r="AL123" s="46">
        <v>0</v>
      </c>
      <c r="AM123" s="46">
        <v>1025.52</v>
      </c>
      <c r="AN123" s="46">
        <v>3060.0182440666667</v>
      </c>
      <c r="AO123" s="46">
        <v>16.103745515014147</v>
      </c>
      <c r="AP123" s="46">
        <v>1.2882996412011318</v>
      </c>
      <c r="AQ123" s="46">
        <v>0.64414982060056591</v>
      </c>
      <c r="AR123" s="46">
        <v>11.231457183333335</v>
      </c>
      <c r="AS123" s="46">
        <v>4.1331762434666679</v>
      </c>
      <c r="AT123" s="46">
        <v>137.98647396666667</v>
      </c>
      <c r="AU123" s="46">
        <v>5.3483129444444444</v>
      </c>
      <c r="AV123" s="46">
        <v>176.73561531472694</v>
      </c>
      <c r="AW123" s="46">
        <v>44.569274537037032</v>
      </c>
      <c r="AX123" s="46">
        <v>26.385010525925928</v>
      </c>
      <c r="AY123" s="46">
        <v>0.66853911805555555</v>
      </c>
      <c r="AZ123" s="46">
        <v>10.696625888888889</v>
      </c>
      <c r="BA123" s="46">
        <v>4.159798956790123</v>
      </c>
      <c r="BB123" s="46">
        <v>31.824363641824696</v>
      </c>
      <c r="BC123" s="46">
        <v>118.30361266852222</v>
      </c>
      <c r="BD123" s="46">
        <v>355.28078845238093</v>
      </c>
      <c r="BE123" s="46">
        <v>355.28078845238093</v>
      </c>
      <c r="BF123" s="46">
        <v>473.58440112090318</v>
      </c>
      <c r="BG123" s="46">
        <v>132.23097222222222</v>
      </c>
      <c r="BH123" s="46"/>
      <c r="BI123" s="46">
        <v>0</v>
      </c>
      <c r="BJ123" s="46"/>
      <c r="BK123" s="46"/>
      <c r="BL123" s="46">
        <v>132.23097222222222</v>
      </c>
      <c r="BM123" s="46">
        <v>7051.5569993911859</v>
      </c>
      <c r="BN123" s="46">
        <f t="shared" si="11"/>
        <v>491.00118550450696</v>
      </c>
      <c r="BO123" s="46">
        <f t="shared" si="12"/>
        <v>346.9741710898515</v>
      </c>
      <c r="BP123" s="47">
        <f t="shared" si="14"/>
        <v>8.6609686609686669</v>
      </c>
      <c r="BQ123" s="47">
        <f t="shared" si="13"/>
        <v>1.8803418803418819</v>
      </c>
      <c r="BR123" s="48">
        <v>3</v>
      </c>
      <c r="BS123" s="47">
        <f t="shared" si="15"/>
        <v>3.4188034188034218</v>
      </c>
      <c r="BT123" s="47">
        <f t="shared" si="16"/>
        <v>12.25</v>
      </c>
      <c r="BU123" s="47">
        <f t="shared" si="17"/>
        <v>13.960113960113972</v>
      </c>
      <c r="BV123" s="46">
        <f t="shared" si="18"/>
        <v>984.40539307740289</v>
      </c>
      <c r="BW123" s="46">
        <f t="shared" si="19"/>
        <v>1822.3807496717614</v>
      </c>
      <c r="BX123" s="46">
        <f t="shared" si="20"/>
        <v>8873.9377490629468</v>
      </c>
      <c r="BY123" s="46">
        <f t="shared" si="21"/>
        <v>106487.25298875535</v>
      </c>
      <c r="BZ123" s="49">
        <f>VLOOKUP($C123,[2]PARAMETROS!$A:$I,7,0)</f>
        <v>43101</v>
      </c>
      <c r="CA123" s="50">
        <f>VLOOKUP($C123,[2]PARAMETROS!$A:$I,8,0)</f>
        <v>0</v>
      </c>
      <c r="CB123" s="50">
        <f>VLOOKUP($C123,[2]PARAMETROS!$A:$I,9,0)</f>
        <v>0</v>
      </c>
    </row>
    <row r="124" spans="1:80">
      <c r="A124" s="42" t="s">
        <v>288</v>
      </c>
      <c r="B124" s="42" t="s">
        <v>114</v>
      </c>
      <c r="C124" s="42" t="s">
        <v>115</v>
      </c>
      <c r="D124" s="43" t="s">
        <v>289</v>
      </c>
      <c r="E124" s="44" t="s">
        <v>62</v>
      </c>
      <c r="F124" s="44" t="s">
        <v>63</v>
      </c>
      <c r="G124" s="44">
        <v>1</v>
      </c>
      <c r="H124" s="45">
        <v>1200.1400000000001</v>
      </c>
      <c r="I124" s="46">
        <v>1200.1400000000001</v>
      </c>
      <c r="J124" s="46"/>
      <c r="K124" s="46"/>
      <c r="L124" s="46"/>
      <c r="M124" s="46"/>
      <c r="N124" s="46"/>
      <c r="O124" s="46"/>
      <c r="P124" s="46"/>
      <c r="Q124" s="46">
        <v>1200.1400000000001</v>
      </c>
      <c r="R124" s="46">
        <v>240.02800000000002</v>
      </c>
      <c r="S124" s="46">
        <v>18.002100000000002</v>
      </c>
      <c r="T124" s="46">
        <v>12.001400000000002</v>
      </c>
      <c r="U124" s="46">
        <v>2.4002800000000004</v>
      </c>
      <c r="V124" s="46">
        <v>30.003500000000003</v>
      </c>
      <c r="W124" s="46">
        <v>96.011200000000017</v>
      </c>
      <c r="X124" s="46">
        <v>36.004200000000004</v>
      </c>
      <c r="Y124" s="46">
        <v>7.2008400000000004</v>
      </c>
      <c r="Z124" s="46">
        <v>441.65152000000012</v>
      </c>
      <c r="AA124" s="46">
        <v>100.01166666666667</v>
      </c>
      <c r="AB124" s="46">
        <v>133.34888888888889</v>
      </c>
      <c r="AC124" s="46">
        <v>85.876684444444464</v>
      </c>
      <c r="AD124" s="46">
        <v>319.23724000000004</v>
      </c>
      <c r="AE124" s="46">
        <v>89.991599999999991</v>
      </c>
      <c r="AF124" s="46">
        <v>397</v>
      </c>
      <c r="AG124" s="46">
        <v>0</v>
      </c>
      <c r="AH124" s="46">
        <v>28.32</v>
      </c>
      <c r="AI124" s="46">
        <v>0</v>
      </c>
      <c r="AJ124" s="46">
        <v>0</v>
      </c>
      <c r="AK124" s="46">
        <v>4.72</v>
      </c>
      <c r="AL124" s="46">
        <v>0</v>
      </c>
      <c r="AM124" s="46">
        <v>520.03160000000003</v>
      </c>
      <c r="AN124" s="46">
        <v>1280.9203600000001</v>
      </c>
      <c r="AO124" s="46">
        <v>6.0226933063271613</v>
      </c>
      <c r="AP124" s="46">
        <v>0.48181546450617291</v>
      </c>
      <c r="AQ124" s="46">
        <v>0.24090773225308645</v>
      </c>
      <c r="AR124" s="46">
        <v>4.2004900000000012</v>
      </c>
      <c r="AS124" s="46">
        <v>1.5457803200000007</v>
      </c>
      <c r="AT124" s="46">
        <v>51.606020000000001</v>
      </c>
      <c r="AU124" s="46">
        <v>2.0002333333333335</v>
      </c>
      <c r="AV124" s="46">
        <v>66.097940156419753</v>
      </c>
      <c r="AW124" s="46">
        <v>16.668611111111112</v>
      </c>
      <c r="AX124" s="46">
        <v>9.8678177777777787</v>
      </c>
      <c r="AY124" s="46">
        <v>0.25002916666666669</v>
      </c>
      <c r="AZ124" s="46">
        <v>4.0004666666666671</v>
      </c>
      <c r="BA124" s="46">
        <v>1.5557370370370371</v>
      </c>
      <c r="BB124" s="46">
        <v>11.90209952740741</v>
      </c>
      <c r="BC124" s="46">
        <v>44.244761286666673</v>
      </c>
      <c r="BD124" s="46"/>
      <c r="BE124" s="46">
        <v>0</v>
      </c>
      <c r="BF124" s="46">
        <v>44.244761286666673</v>
      </c>
      <c r="BG124" s="46">
        <v>44.875416666666666</v>
      </c>
      <c r="BH124" s="46"/>
      <c r="BI124" s="46">
        <v>0</v>
      </c>
      <c r="BJ124" s="46"/>
      <c r="BK124" s="46"/>
      <c r="BL124" s="46">
        <v>44.875416666666666</v>
      </c>
      <c r="BM124" s="46">
        <v>2636.2784781097535</v>
      </c>
      <c r="BN124" s="46">
        <f t="shared" si="11"/>
        <v>245.50059275225348</v>
      </c>
      <c r="BO124" s="46">
        <f t="shared" si="12"/>
        <v>173.48708554492575</v>
      </c>
      <c r="BP124" s="47">
        <f t="shared" si="14"/>
        <v>8.6609686609686669</v>
      </c>
      <c r="BQ124" s="47">
        <f t="shared" si="13"/>
        <v>1.8803418803418819</v>
      </c>
      <c r="BR124" s="48">
        <v>3</v>
      </c>
      <c r="BS124" s="47">
        <f t="shared" si="15"/>
        <v>3.4188034188034218</v>
      </c>
      <c r="BT124" s="47">
        <f t="shared" si="16"/>
        <v>12.25</v>
      </c>
      <c r="BU124" s="47">
        <f t="shared" si="17"/>
        <v>13.960113960113972</v>
      </c>
      <c r="BV124" s="46">
        <f t="shared" si="18"/>
        <v>368.02747985007983</v>
      </c>
      <c r="BW124" s="46">
        <f t="shared" si="19"/>
        <v>787.01515814725906</v>
      </c>
      <c r="BX124" s="46">
        <f t="shared" si="20"/>
        <v>3423.2936362570126</v>
      </c>
      <c r="BY124" s="46">
        <f t="shared" si="21"/>
        <v>41079.523635084151</v>
      </c>
      <c r="BZ124" s="49">
        <f>VLOOKUP($C124,[2]PARAMETROS!$A:$I,7,0)</f>
        <v>43101</v>
      </c>
      <c r="CA124" s="50">
        <f>VLOOKUP($C124,[2]PARAMETROS!$A:$I,8,0)</f>
        <v>0</v>
      </c>
      <c r="CB124" s="50">
        <f>VLOOKUP($C124,[2]PARAMETROS!$A:$I,9,0)</f>
        <v>0</v>
      </c>
    </row>
    <row r="125" spans="1:80">
      <c r="A125" s="42" t="s">
        <v>288</v>
      </c>
      <c r="B125" s="42" t="s">
        <v>78</v>
      </c>
      <c r="C125" s="42" t="s">
        <v>290</v>
      </c>
      <c r="D125" s="43" t="s">
        <v>291</v>
      </c>
      <c r="E125" s="44" t="s">
        <v>62</v>
      </c>
      <c r="F125" s="44" t="s">
        <v>63</v>
      </c>
      <c r="G125" s="44">
        <v>1</v>
      </c>
      <c r="H125" s="45">
        <v>2973.68</v>
      </c>
      <c r="I125" s="46">
        <v>2973.68</v>
      </c>
      <c r="J125" s="46"/>
      <c r="K125" s="46"/>
      <c r="L125" s="46"/>
      <c r="M125" s="46"/>
      <c r="N125" s="46"/>
      <c r="O125" s="46"/>
      <c r="P125" s="46"/>
      <c r="Q125" s="46">
        <v>2973.68</v>
      </c>
      <c r="R125" s="46">
        <v>594.73599999999999</v>
      </c>
      <c r="S125" s="46">
        <v>44.605199999999996</v>
      </c>
      <c r="T125" s="46">
        <v>29.736799999999999</v>
      </c>
      <c r="U125" s="46">
        <v>5.9473599999999998</v>
      </c>
      <c r="V125" s="46">
        <v>74.341999999999999</v>
      </c>
      <c r="W125" s="46">
        <v>237.89439999999999</v>
      </c>
      <c r="X125" s="46">
        <v>89.210399999999993</v>
      </c>
      <c r="Y125" s="46">
        <v>17.842079999999999</v>
      </c>
      <c r="Z125" s="46">
        <v>1094.3142399999999</v>
      </c>
      <c r="AA125" s="46">
        <v>247.80666666666664</v>
      </c>
      <c r="AB125" s="46">
        <v>330.40888888888884</v>
      </c>
      <c r="AC125" s="46">
        <v>212.78332444444447</v>
      </c>
      <c r="AD125" s="46">
        <v>790.99887999999999</v>
      </c>
      <c r="AE125" s="46">
        <v>0</v>
      </c>
      <c r="AF125" s="46">
        <v>324.39999999999998</v>
      </c>
      <c r="AG125" s="46">
        <v>0</v>
      </c>
      <c r="AH125" s="46">
        <v>0</v>
      </c>
      <c r="AI125" s="46">
        <v>0</v>
      </c>
      <c r="AJ125" s="46">
        <v>0</v>
      </c>
      <c r="AK125" s="46">
        <v>4.72</v>
      </c>
      <c r="AL125" s="46">
        <v>293.88</v>
      </c>
      <c r="AM125" s="46">
        <v>623</v>
      </c>
      <c r="AN125" s="46">
        <v>2508.3131199999998</v>
      </c>
      <c r="AO125" s="46">
        <v>14.922894521604938</v>
      </c>
      <c r="AP125" s="46">
        <v>1.193831561728395</v>
      </c>
      <c r="AQ125" s="46">
        <v>0.5969157808641975</v>
      </c>
      <c r="AR125" s="46">
        <v>10.40788</v>
      </c>
      <c r="AS125" s="46">
        <v>3.8300998400000013</v>
      </c>
      <c r="AT125" s="46">
        <v>127.86823999999999</v>
      </c>
      <c r="AU125" s="46">
        <v>4.9561333333333337</v>
      </c>
      <c r="AV125" s="46">
        <v>163.77599503753086</v>
      </c>
      <c r="AW125" s="46">
        <v>41.301111111111105</v>
      </c>
      <c r="AX125" s="46">
        <v>24.450257777777779</v>
      </c>
      <c r="AY125" s="46">
        <v>0.6195166666666666</v>
      </c>
      <c r="AZ125" s="46">
        <v>9.9122666666666674</v>
      </c>
      <c r="BA125" s="46">
        <v>3.8547703703703702</v>
      </c>
      <c r="BB125" s="46">
        <v>29.490755514074078</v>
      </c>
      <c r="BC125" s="46">
        <v>109.62867810666668</v>
      </c>
      <c r="BD125" s="46"/>
      <c r="BE125" s="46">
        <v>0</v>
      </c>
      <c r="BF125" s="46">
        <v>109.62867810666668</v>
      </c>
      <c r="BG125" s="46">
        <v>94.380486111111111</v>
      </c>
      <c r="BH125" s="46"/>
      <c r="BI125" s="46">
        <v>0</v>
      </c>
      <c r="BJ125" s="46"/>
      <c r="BK125" s="46"/>
      <c r="BL125" s="46">
        <v>94.380486111111111</v>
      </c>
      <c r="BM125" s="46">
        <v>5849.778279255308</v>
      </c>
      <c r="BN125" s="46">
        <f t="shared" si="11"/>
        <v>245.50059275225348</v>
      </c>
      <c r="BO125" s="46">
        <f t="shared" si="12"/>
        <v>173.48708554492575</v>
      </c>
      <c r="BP125" s="47">
        <f t="shared" si="14"/>
        <v>8.6609686609686669</v>
      </c>
      <c r="BQ125" s="47">
        <f t="shared" si="13"/>
        <v>1.8803418803418819</v>
      </c>
      <c r="BR125" s="48">
        <v>3</v>
      </c>
      <c r="BS125" s="47">
        <f t="shared" si="15"/>
        <v>3.4188034188034218</v>
      </c>
      <c r="BT125" s="47">
        <f t="shared" si="16"/>
        <v>12.25</v>
      </c>
      <c r="BU125" s="47">
        <f t="shared" si="17"/>
        <v>13.960113960113972</v>
      </c>
      <c r="BV125" s="46">
        <f t="shared" si="18"/>
        <v>816.63571419803509</v>
      </c>
      <c r="BW125" s="46">
        <f t="shared" si="19"/>
        <v>1235.6233924952144</v>
      </c>
      <c r="BX125" s="46">
        <f t="shared" si="20"/>
        <v>7085.4016717505219</v>
      </c>
      <c r="BY125" s="46">
        <f t="shared" si="21"/>
        <v>85024.820061006263</v>
      </c>
      <c r="BZ125" s="51">
        <f>VLOOKUP($C125,[2]PARAMETROS!$A:$I,7,0)</f>
        <v>42736</v>
      </c>
      <c r="CA125" s="50">
        <f>VLOOKUP($C125,[2]PARAMETROS!$A:$I,8,0)</f>
        <v>0</v>
      </c>
      <c r="CB125" s="50">
        <f>VLOOKUP($C125,[2]PARAMETROS!$A:$I,9,0)</f>
        <v>0</v>
      </c>
    </row>
    <row r="126" spans="1:80">
      <c r="A126" s="42" t="s">
        <v>288</v>
      </c>
      <c r="B126" s="42" t="s">
        <v>14</v>
      </c>
      <c r="C126" s="42" t="s">
        <v>161</v>
      </c>
      <c r="D126" s="43" t="s">
        <v>292</v>
      </c>
      <c r="E126" s="44" t="s">
        <v>62</v>
      </c>
      <c r="F126" s="44" t="s">
        <v>63</v>
      </c>
      <c r="G126" s="44">
        <v>2</v>
      </c>
      <c r="H126" s="45">
        <v>1393</v>
      </c>
      <c r="I126" s="46">
        <v>2786</v>
      </c>
      <c r="J126" s="46"/>
      <c r="K126" s="46"/>
      <c r="L126" s="46"/>
      <c r="M126" s="46"/>
      <c r="N126" s="46"/>
      <c r="O126" s="46"/>
      <c r="P126" s="46"/>
      <c r="Q126" s="46">
        <v>2786</v>
      </c>
      <c r="R126" s="46">
        <v>557.20000000000005</v>
      </c>
      <c r="S126" s="46">
        <v>41.79</v>
      </c>
      <c r="T126" s="46">
        <v>27.86</v>
      </c>
      <c r="U126" s="46">
        <v>5.5720000000000001</v>
      </c>
      <c r="V126" s="46">
        <v>69.650000000000006</v>
      </c>
      <c r="W126" s="46">
        <v>222.88</v>
      </c>
      <c r="X126" s="46">
        <v>83.58</v>
      </c>
      <c r="Y126" s="46">
        <v>16.716000000000001</v>
      </c>
      <c r="Z126" s="46">
        <v>1025.248</v>
      </c>
      <c r="AA126" s="46">
        <v>232.16666666666666</v>
      </c>
      <c r="AB126" s="46">
        <v>309.55555555555554</v>
      </c>
      <c r="AC126" s="46">
        <v>199.35377777777782</v>
      </c>
      <c r="AD126" s="46">
        <v>741.07600000000002</v>
      </c>
      <c r="AE126" s="46">
        <v>156.84</v>
      </c>
      <c r="AF126" s="46">
        <v>794</v>
      </c>
      <c r="AG126" s="46">
        <v>0</v>
      </c>
      <c r="AH126" s="46">
        <v>97.16</v>
      </c>
      <c r="AI126" s="46">
        <v>19.100000000000001</v>
      </c>
      <c r="AJ126" s="46">
        <v>0</v>
      </c>
      <c r="AK126" s="46">
        <v>9.44</v>
      </c>
      <c r="AL126" s="46">
        <v>0</v>
      </c>
      <c r="AM126" s="46">
        <v>1076.54</v>
      </c>
      <c r="AN126" s="46">
        <v>2842.864</v>
      </c>
      <c r="AO126" s="46">
        <v>13.981055169753088</v>
      </c>
      <c r="AP126" s="46">
        <v>1.118484413580247</v>
      </c>
      <c r="AQ126" s="46">
        <v>0.55924220679012349</v>
      </c>
      <c r="AR126" s="46">
        <v>9.7510000000000012</v>
      </c>
      <c r="AS126" s="46">
        <v>3.5883680000000013</v>
      </c>
      <c r="AT126" s="46">
        <v>119.79799999999999</v>
      </c>
      <c r="AU126" s="46">
        <v>4.6433333333333335</v>
      </c>
      <c r="AV126" s="46">
        <v>153.4394831234568</v>
      </c>
      <c r="AW126" s="46">
        <v>38.694444444444443</v>
      </c>
      <c r="AX126" s="46">
        <v>22.907111111111114</v>
      </c>
      <c r="AY126" s="46">
        <v>0.58041666666666658</v>
      </c>
      <c r="AZ126" s="46">
        <v>9.2866666666666671</v>
      </c>
      <c r="BA126" s="46">
        <v>3.6114814814814813</v>
      </c>
      <c r="BB126" s="46">
        <v>27.629484296296301</v>
      </c>
      <c r="BC126" s="46">
        <v>102.70960466666666</v>
      </c>
      <c r="BD126" s="46">
        <v>308.45000000000005</v>
      </c>
      <c r="BE126" s="46">
        <v>308.45000000000005</v>
      </c>
      <c r="BF126" s="46">
        <v>411.15960466666672</v>
      </c>
      <c r="BG126" s="46">
        <v>132.23097222222222</v>
      </c>
      <c r="BH126" s="46"/>
      <c r="BI126" s="46">
        <v>0</v>
      </c>
      <c r="BJ126" s="46"/>
      <c r="BK126" s="46"/>
      <c r="BL126" s="46">
        <v>132.23097222222222</v>
      </c>
      <c r="BM126" s="46">
        <v>6325.6940600123453</v>
      </c>
      <c r="BN126" s="46">
        <f t="shared" si="11"/>
        <v>491.00118550450696</v>
      </c>
      <c r="BO126" s="46">
        <f t="shared" si="12"/>
        <v>346.9741710898515</v>
      </c>
      <c r="BP126" s="47">
        <f t="shared" si="14"/>
        <v>8.6609686609686669</v>
      </c>
      <c r="BQ126" s="47">
        <f t="shared" si="13"/>
        <v>1.8803418803418819</v>
      </c>
      <c r="BR126" s="48">
        <v>3</v>
      </c>
      <c r="BS126" s="47">
        <f t="shared" si="15"/>
        <v>3.4188034188034218</v>
      </c>
      <c r="BT126" s="47">
        <f t="shared" si="16"/>
        <v>12.25</v>
      </c>
      <c r="BU126" s="47">
        <f t="shared" si="17"/>
        <v>13.960113960113972</v>
      </c>
      <c r="BV126" s="46">
        <f t="shared" si="18"/>
        <v>883.07409954588366</v>
      </c>
      <c r="BW126" s="46">
        <f t="shared" si="19"/>
        <v>1721.049456140242</v>
      </c>
      <c r="BX126" s="46">
        <f t="shared" si="20"/>
        <v>8046.7435161525873</v>
      </c>
      <c r="BY126" s="46">
        <f t="shared" si="21"/>
        <v>96560.922193831051</v>
      </c>
      <c r="BZ126" s="49">
        <f>VLOOKUP($C126,[2]PARAMETROS!$A:$I,7,0)</f>
        <v>43101</v>
      </c>
      <c r="CA126" s="50">
        <f>VLOOKUP($C126,[2]PARAMETROS!$A:$I,8,0)</f>
        <v>0</v>
      </c>
      <c r="CB126" s="50">
        <f>VLOOKUP($C126,[2]PARAMETROS!$A:$I,9,0)</f>
        <v>0</v>
      </c>
    </row>
    <row r="127" spans="1:80">
      <c r="A127" s="42" t="s">
        <v>288</v>
      </c>
      <c r="B127" s="42" t="s">
        <v>15</v>
      </c>
      <c r="C127" s="42" t="s">
        <v>161</v>
      </c>
      <c r="D127" s="43" t="s">
        <v>293</v>
      </c>
      <c r="E127" s="44" t="s">
        <v>62</v>
      </c>
      <c r="F127" s="44" t="s">
        <v>63</v>
      </c>
      <c r="G127" s="44">
        <v>2</v>
      </c>
      <c r="H127" s="45">
        <v>1393</v>
      </c>
      <c r="I127" s="46">
        <v>2786</v>
      </c>
      <c r="J127" s="46"/>
      <c r="K127" s="46"/>
      <c r="L127" s="46">
        <v>422.98776666666674</v>
      </c>
      <c r="M127" s="46"/>
      <c r="N127" s="46"/>
      <c r="O127" s="46"/>
      <c r="P127" s="46"/>
      <c r="Q127" s="46">
        <v>3208.9877666666666</v>
      </c>
      <c r="R127" s="46">
        <v>641.79755333333333</v>
      </c>
      <c r="S127" s="46">
        <v>48.134816499999999</v>
      </c>
      <c r="T127" s="46">
        <v>32.089877666666666</v>
      </c>
      <c r="U127" s="46">
        <v>6.4179755333333333</v>
      </c>
      <c r="V127" s="46">
        <v>80.224694166666666</v>
      </c>
      <c r="W127" s="46">
        <v>256.71902133333333</v>
      </c>
      <c r="X127" s="46">
        <v>96.269632999999999</v>
      </c>
      <c r="Y127" s="46">
        <v>19.2539266</v>
      </c>
      <c r="Z127" s="46">
        <v>1180.9074981333333</v>
      </c>
      <c r="AA127" s="46">
        <v>267.41564722222222</v>
      </c>
      <c r="AB127" s="46">
        <v>356.55419629629625</v>
      </c>
      <c r="AC127" s="46">
        <v>229.62090241481485</v>
      </c>
      <c r="AD127" s="46">
        <v>853.59074593333332</v>
      </c>
      <c r="AE127" s="46">
        <v>156.84</v>
      </c>
      <c r="AF127" s="46">
        <v>794</v>
      </c>
      <c r="AG127" s="46">
        <v>0</v>
      </c>
      <c r="AH127" s="46">
        <v>97.16</v>
      </c>
      <c r="AI127" s="46">
        <v>19.100000000000001</v>
      </c>
      <c r="AJ127" s="46">
        <v>0</v>
      </c>
      <c r="AK127" s="46">
        <v>9.44</v>
      </c>
      <c r="AL127" s="46">
        <v>0</v>
      </c>
      <c r="AM127" s="46">
        <v>1076.54</v>
      </c>
      <c r="AN127" s="46">
        <v>3111.0382440666667</v>
      </c>
      <c r="AO127" s="46">
        <v>16.103745515014147</v>
      </c>
      <c r="AP127" s="46">
        <v>1.2882996412011318</v>
      </c>
      <c r="AQ127" s="46">
        <v>0.64414982060056591</v>
      </c>
      <c r="AR127" s="46">
        <v>11.231457183333335</v>
      </c>
      <c r="AS127" s="46">
        <v>4.1331762434666679</v>
      </c>
      <c r="AT127" s="46">
        <v>137.98647396666667</v>
      </c>
      <c r="AU127" s="46">
        <v>5.3483129444444444</v>
      </c>
      <c r="AV127" s="46">
        <v>176.73561531472694</v>
      </c>
      <c r="AW127" s="46">
        <v>44.569274537037032</v>
      </c>
      <c r="AX127" s="46">
        <v>26.385010525925928</v>
      </c>
      <c r="AY127" s="46">
        <v>0.66853911805555555</v>
      </c>
      <c r="AZ127" s="46">
        <v>10.696625888888889</v>
      </c>
      <c r="BA127" s="46">
        <v>4.159798956790123</v>
      </c>
      <c r="BB127" s="46">
        <v>31.824363641824696</v>
      </c>
      <c r="BC127" s="46">
        <v>118.30361266852222</v>
      </c>
      <c r="BD127" s="46">
        <v>355.28078845238093</v>
      </c>
      <c r="BE127" s="46">
        <v>355.28078845238093</v>
      </c>
      <c r="BF127" s="46">
        <v>473.58440112090318</v>
      </c>
      <c r="BG127" s="46">
        <v>132.23097222222222</v>
      </c>
      <c r="BH127" s="46"/>
      <c r="BI127" s="46">
        <v>0</v>
      </c>
      <c r="BJ127" s="46"/>
      <c r="BK127" s="46"/>
      <c r="BL127" s="46">
        <v>132.23097222222222</v>
      </c>
      <c r="BM127" s="46">
        <v>7102.5769993911854</v>
      </c>
      <c r="BN127" s="46">
        <f t="shared" si="11"/>
        <v>491.00118550450696</v>
      </c>
      <c r="BO127" s="46">
        <f t="shared" si="12"/>
        <v>346.9741710898515</v>
      </c>
      <c r="BP127" s="47">
        <f t="shared" si="14"/>
        <v>8.6609686609686669</v>
      </c>
      <c r="BQ127" s="47">
        <f t="shared" si="13"/>
        <v>1.8803418803418819</v>
      </c>
      <c r="BR127" s="48">
        <v>3</v>
      </c>
      <c r="BS127" s="47">
        <f t="shared" si="15"/>
        <v>3.4188034188034218</v>
      </c>
      <c r="BT127" s="47">
        <f t="shared" si="16"/>
        <v>12.25</v>
      </c>
      <c r="BU127" s="47">
        <f t="shared" si="17"/>
        <v>13.960113960113972</v>
      </c>
      <c r="BV127" s="46">
        <f t="shared" si="18"/>
        <v>991.52784321985291</v>
      </c>
      <c r="BW127" s="46">
        <f t="shared" si="19"/>
        <v>1829.5031998142113</v>
      </c>
      <c r="BX127" s="46">
        <f t="shared" si="20"/>
        <v>8932.0801992053966</v>
      </c>
      <c r="BY127" s="46">
        <f t="shared" si="21"/>
        <v>107184.96239046476</v>
      </c>
      <c r="BZ127" s="49">
        <f>VLOOKUP($C127,[2]PARAMETROS!$A:$I,7,0)</f>
        <v>43101</v>
      </c>
      <c r="CA127" s="50">
        <f>VLOOKUP($C127,[2]PARAMETROS!$A:$I,8,0)</f>
        <v>0</v>
      </c>
      <c r="CB127" s="50">
        <f>VLOOKUP($C127,[2]PARAMETROS!$A:$I,9,0)</f>
        <v>0</v>
      </c>
    </row>
    <row r="128" spans="1:80">
      <c r="A128" s="42" t="s">
        <v>288</v>
      </c>
      <c r="B128" s="42" t="s">
        <v>17</v>
      </c>
      <c r="C128" s="42" t="s">
        <v>161</v>
      </c>
      <c r="D128" s="43" t="s">
        <v>294</v>
      </c>
      <c r="E128" s="44" t="s">
        <v>62</v>
      </c>
      <c r="F128" s="44" t="s">
        <v>63</v>
      </c>
      <c r="G128" s="44">
        <v>1</v>
      </c>
      <c r="H128" s="45">
        <v>1511.38</v>
      </c>
      <c r="I128" s="46">
        <v>1511.38</v>
      </c>
      <c r="J128" s="46"/>
      <c r="K128" s="46"/>
      <c r="L128" s="46"/>
      <c r="M128" s="46"/>
      <c r="N128" s="46"/>
      <c r="O128" s="46"/>
      <c r="P128" s="46"/>
      <c r="Q128" s="46">
        <v>1511.38</v>
      </c>
      <c r="R128" s="46">
        <v>302.27600000000001</v>
      </c>
      <c r="S128" s="46">
        <v>22.6707</v>
      </c>
      <c r="T128" s="46">
        <v>15.113800000000001</v>
      </c>
      <c r="U128" s="46">
        <v>3.0227600000000003</v>
      </c>
      <c r="V128" s="46">
        <v>37.784500000000001</v>
      </c>
      <c r="W128" s="46">
        <v>120.91040000000001</v>
      </c>
      <c r="X128" s="46">
        <v>45.3414</v>
      </c>
      <c r="Y128" s="46">
        <v>9.0682800000000015</v>
      </c>
      <c r="Z128" s="46">
        <v>556.18784000000005</v>
      </c>
      <c r="AA128" s="46">
        <v>125.94833333333334</v>
      </c>
      <c r="AB128" s="46">
        <v>167.93111111111111</v>
      </c>
      <c r="AC128" s="46">
        <v>108.14763555555558</v>
      </c>
      <c r="AD128" s="46">
        <v>402.02708000000007</v>
      </c>
      <c r="AE128" s="46">
        <v>71.3172</v>
      </c>
      <c r="AF128" s="46">
        <v>397</v>
      </c>
      <c r="AG128" s="46">
        <v>0</v>
      </c>
      <c r="AH128" s="46">
        <v>48.58</v>
      </c>
      <c r="AI128" s="46">
        <v>9.5500000000000007</v>
      </c>
      <c r="AJ128" s="46">
        <v>0</v>
      </c>
      <c r="AK128" s="46">
        <v>4.72</v>
      </c>
      <c r="AL128" s="46">
        <v>0</v>
      </c>
      <c r="AM128" s="46">
        <v>531.16719999999998</v>
      </c>
      <c r="AN128" s="46">
        <v>1489.3821200000002</v>
      </c>
      <c r="AO128" s="46">
        <v>7.584596971450619</v>
      </c>
      <c r="AP128" s="46">
        <v>0.60676775771604952</v>
      </c>
      <c r="AQ128" s="46">
        <v>0.30338387885802476</v>
      </c>
      <c r="AR128" s="46">
        <v>5.2898300000000011</v>
      </c>
      <c r="AS128" s="46">
        <v>1.946657440000001</v>
      </c>
      <c r="AT128" s="46">
        <v>64.989339999999999</v>
      </c>
      <c r="AU128" s="46">
        <v>2.518966666666667</v>
      </c>
      <c r="AV128" s="46">
        <v>83.239542714691368</v>
      </c>
      <c r="AW128" s="46">
        <v>20.991388888888888</v>
      </c>
      <c r="AX128" s="46">
        <v>12.426902222222225</v>
      </c>
      <c r="AY128" s="46">
        <v>0.31487083333333332</v>
      </c>
      <c r="AZ128" s="46">
        <v>5.037933333333334</v>
      </c>
      <c r="BA128" s="46">
        <v>1.9591962962962963</v>
      </c>
      <c r="BB128" s="46">
        <v>14.988747299259263</v>
      </c>
      <c r="BC128" s="46">
        <v>55.719038873333346</v>
      </c>
      <c r="BD128" s="46"/>
      <c r="BE128" s="46">
        <v>0</v>
      </c>
      <c r="BF128" s="46">
        <v>55.719038873333346</v>
      </c>
      <c r="BG128" s="46">
        <v>66.11548611111111</v>
      </c>
      <c r="BH128" s="46"/>
      <c r="BI128" s="46">
        <v>0</v>
      </c>
      <c r="BJ128" s="46"/>
      <c r="BK128" s="46"/>
      <c r="BL128" s="46">
        <v>66.11548611111111</v>
      </c>
      <c r="BM128" s="46">
        <v>3205.8361876991362</v>
      </c>
      <c r="BN128" s="46">
        <f t="shared" si="11"/>
        <v>245.50059275225348</v>
      </c>
      <c r="BO128" s="46">
        <f t="shared" si="12"/>
        <v>173.48708554492575</v>
      </c>
      <c r="BP128" s="47">
        <f t="shared" si="14"/>
        <v>8.6609686609686669</v>
      </c>
      <c r="BQ128" s="47">
        <f t="shared" si="13"/>
        <v>1.8803418803418819</v>
      </c>
      <c r="BR128" s="48">
        <v>3</v>
      </c>
      <c r="BS128" s="47">
        <f t="shared" si="15"/>
        <v>3.4188034188034218</v>
      </c>
      <c r="BT128" s="47">
        <f t="shared" si="16"/>
        <v>12.25</v>
      </c>
      <c r="BU128" s="47">
        <f t="shared" si="17"/>
        <v>13.960113960113972</v>
      </c>
      <c r="BV128" s="46">
        <f t="shared" si="18"/>
        <v>447.53838517737267</v>
      </c>
      <c r="BW128" s="46">
        <f t="shared" si="19"/>
        <v>866.52606347455185</v>
      </c>
      <c r="BX128" s="46">
        <f t="shared" si="20"/>
        <v>4072.362251173688</v>
      </c>
      <c r="BY128" s="46">
        <f t="shared" si="21"/>
        <v>48868.347014084255</v>
      </c>
      <c r="BZ128" s="49">
        <f>VLOOKUP($C128,[2]PARAMETROS!$A:$I,7,0)</f>
        <v>43101</v>
      </c>
      <c r="CA128" s="50">
        <f>VLOOKUP($C128,[2]PARAMETROS!$A:$I,8,0)</f>
        <v>0</v>
      </c>
      <c r="CB128" s="50">
        <f>VLOOKUP($C128,[2]PARAMETROS!$A:$I,9,0)</f>
        <v>0</v>
      </c>
    </row>
    <row r="129" spans="1:80">
      <c r="A129" s="42" t="s">
        <v>295</v>
      </c>
      <c r="B129" s="42" t="s">
        <v>16</v>
      </c>
      <c r="C129" s="42" t="s">
        <v>74</v>
      </c>
      <c r="D129" s="43" t="s">
        <v>296</v>
      </c>
      <c r="E129" s="44" t="s">
        <v>62</v>
      </c>
      <c r="F129" s="44" t="s">
        <v>63</v>
      </c>
      <c r="G129" s="44">
        <v>1</v>
      </c>
      <c r="H129" s="45">
        <v>2216.6799999999998</v>
      </c>
      <c r="I129" s="46">
        <v>2216.6799999999998</v>
      </c>
      <c r="J129" s="46"/>
      <c r="K129" s="46"/>
      <c r="L129" s="46"/>
      <c r="M129" s="46"/>
      <c r="N129" s="46"/>
      <c r="O129" s="46"/>
      <c r="P129" s="46"/>
      <c r="Q129" s="46">
        <v>2216.6799999999998</v>
      </c>
      <c r="R129" s="46">
        <v>443.33600000000001</v>
      </c>
      <c r="S129" s="46">
        <v>33.2502</v>
      </c>
      <c r="T129" s="46">
        <v>22.166799999999999</v>
      </c>
      <c r="U129" s="46">
        <v>4.4333599999999995</v>
      </c>
      <c r="V129" s="46">
        <v>55.417000000000002</v>
      </c>
      <c r="W129" s="46">
        <v>177.33439999999999</v>
      </c>
      <c r="X129" s="46">
        <v>66.500399999999999</v>
      </c>
      <c r="Y129" s="46">
        <v>13.300079999999999</v>
      </c>
      <c r="Z129" s="46">
        <v>815.73824000000002</v>
      </c>
      <c r="AA129" s="46">
        <v>184.7233333333333</v>
      </c>
      <c r="AB129" s="46">
        <v>246.29777777777775</v>
      </c>
      <c r="AC129" s="46">
        <v>158.61576888888891</v>
      </c>
      <c r="AD129" s="46">
        <v>589.63688000000002</v>
      </c>
      <c r="AE129" s="46">
        <v>28.999200000000002</v>
      </c>
      <c r="AF129" s="46">
        <v>0</v>
      </c>
      <c r="AG129" s="46">
        <v>264.83999999999997</v>
      </c>
      <c r="AH129" s="46">
        <v>27.01</v>
      </c>
      <c r="AI129" s="46">
        <v>0</v>
      </c>
      <c r="AJ129" s="46">
        <v>0</v>
      </c>
      <c r="AK129" s="46">
        <v>4.72</v>
      </c>
      <c r="AL129" s="46">
        <v>0</v>
      </c>
      <c r="AM129" s="46">
        <v>325.56920000000002</v>
      </c>
      <c r="AN129" s="46">
        <v>1730.9443200000001</v>
      </c>
      <c r="AO129" s="46">
        <v>11.124022029320988</v>
      </c>
      <c r="AP129" s="46">
        <v>0.88992176234567899</v>
      </c>
      <c r="AQ129" s="46">
        <v>0.4449608811728395</v>
      </c>
      <c r="AR129" s="46">
        <v>7.7583800000000007</v>
      </c>
      <c r="AS129" s="46">
        <v>2.8550838400000011</v>
      </c>
      <c r="AT129" s="46">
        <v>95.317239999999984</v>
      </c>
      <c r="AU129" s="46">
        <v>3.6944666666666666</v>
      </c>
      <c r="AV129" s="46">
        <v>122.08407517950616</v>
      </c>
      <c r="AW129" s="46">
        <v>30.787222222222219</v>
      </c>
      <c r="AX129" s="46">
        <v>18.226035555555555</v>
      </c>
      <c r="AY129" s="46">
        <v>0.46180833333333327</v>
      </c>
      <c r="AZ129" s="46">
        <v>7.3889333333333331</v>
      </c>
      <c r="BA129" s="46">
        <v>2.8734740740740738</v>
      </c>
      <c r="BB129" s="46">
        <v>21.983390254814818</v>
      </c>
      <c r="BC129" s="46">
        <v>81.720863773333335</v>
      </c>
      <c r="BD129" s="46"/>
      <c r="BE129" s="46">
        <v>0</v>
      </c>
      <c r="BF129" s="46">
        <v>81.720863773333335</v>
      </c>
      <c r="BG129" s="46">
        <v>66.11548611111111</v>
      </c>
      <c r="BH129" s="46"/>
      <c r="BI129" s="46">
        <v>0</v>
      </c>
      <c r="BJ129" s="46"/>
      <c r="BK129" s="46"/>
      <c r="BL129" s="46">
        <v>66.11548611111111</v>
      </c>
      <c r="BM129" s="46">
        <v>4217.5447450639504</v>
      </c>
      <c r="BN129" s="46">
        <f t="shared" si="11"/>
        <v>245.50059275225348</v>
      </c>
      <c r="BO129" s="46">
        <f t="shared" si="12"/>
        <v>173.48708554492575</v>
      </c>
      <c r="BP129" s="47">
        <f t="shared" si="14"/>
        <v>8.5633802816901436</v>
      </c>
      <c r="BQ129" s="47">
        <f t="shared" si="13"/>
        <v>1.8591549295774654</v>
      </c>
      <c r="BR129" s="48">
        <v>2</v>
      </c>
      <c r="BS129" s="47">
        <f t="shared" si="15"/>
        <v>2.2535211267605644</v>
      </c>
      <c r="BT129" s="47">
        <f t="shared" si="16"/>
        <v>11.25</v>
      </c>
      <c r="BU129" s="47">
        <f t="shared" si="17"/>
        <v>12.676056338028173</v>
      </c>
      <c r="BV129" s="46">
        <f t="shared" si="18"/>
        <v>534.61834796585299</v>
      </c>
      <c r="BW129" s="46">
        <f t="shared" si="19"/>
        <v>953.60602626303216</v>
      </c>
      <c r="BX129" s="46">
        <f t="shared" si="20"/>
        <v>5171.1507713269821</v>
      </c>
      <c r="BY129" s="46">
        <f t="shared" si="21"/>
        <v>62053.809255923785</v>
      </c>
      <c r="BZ129" s="49">
        <f>VLOOKUP($C129,[2]PARAMETROS!$A:$I,7,0)</f>
        <v>43101</v>
      </c>
      <c r="CA129" s="50">
        <f>VLOOKUP($C129,[2]PARAMETROS!$A:$I,8,0)</f>
        <v>0</v>
      </c>
      <c r="CB129" s="50">
        <f>VLOOKUP($C129,[2]PARAMETROS!$A:$I,9,0)</f>
        <v>0</v>
      </c>
    </row>
    <row r="130" spans="1:80">
      <c r="A130" s="42" t="s">
        <v>297</v>
      </c>
      <c r="B130" s="42" t="s">
        <v>73</v>
      </c>
      <c r="C130" s="42" t="s">
        <v>84</v>
      </c>
      <c r="D130" s="43" t="s">
        <v>298</v>
      </c>
      <c r="E130" s="44" t="s">
        <v>62</v>
      </c>
      <c r="F130" s="44" t="s">
        <v>63</v>
      </c>
      <c r="G130" s="44">
        <v>1</v>
      </c>
      <c r="H130" s="45">
        <v>1041.5999999999999</v>
      </c>
      <c r="I130" s="46">
        <v>1041.5999999999999</v>
      </c>
      <c r="J130" s="46"/>
      <c r="K130" s="46"/>
      <c r="L130" s="46"/>
      <c r="M130" s="46"/>
      <c r="N130" s="46"/>
      <c r="O130" s="46"/>
      <c r="P130" s="46"/>
      <c r="Q130" s="46">
        <v>1041.5999999999999</v>
      </c>
      <c r="R130" s="46">
        <v>208.32</v>
      </c>
      <c r="S130" s="46">
        <v>15.623999999999999</v>
      </c>
      <c r="T130" s="46">
        <v>10.415999999999999</v>
      </c>
      <c r="U130" s="46">
        <v>2.0831999999999997</v>
      </c>
      <c r="V130" s="46">
        <v>26.04</v>
      </c>
      <c r="W130" s="46">
        <v>83.327999999999989</v>
      </c>
      <c r="X130" s="46">
        <v>31.247999999999998</v>
      </c>
      <c r="Y130" s="46">
        <v>6.2495999999999992</v>
      </c>
      <c r="Z130" s="46">
        <v>383.30879999999996</v>
      </c>
      <c r="AA130" s="46">
        <v>86.799999999999983</v>
      </c>
      <c r="AB130" s="46">
        <v>115.73333333333332</v>
      </c>
      <c r="AC130" s="46">
        <v>74.532266666666672</v>
      </c>
      <c r="AD130" s="46">
        <v>277.06559999999996</v>
      </c>
      <c r="AE130" s="46">
        <v>99.504000000000005</v>
      </c>
      <c r="AF130" s="46">
        <v>397</v>
      </c>
      <c r="AG130" s="46">
        <v>0</v>
      </c>
      <c r="AH130" s="46">
        <v>32.619999999999997</v>
      </c>
      <c r="AI130" s="46">
        <v>0</v>
      </c>
      <c r="AJ130" s="46">
        <v>0</v>
      </c>
      <c r="AK130" s="46">
        <v>4.72</v>
      </c>
      <c r="AL130" s="46">
        <v>0</v>
      </c>
      <c r="AM130" s="46">
        <v>533.84400000000005</v>
      </c>
      <c r="AN130" s="46">
        <v>1194.2184</v>
      </c>
      <c r="AO130" s="46">
        <v>5.2270879629629627</v>
      </c>
      <c r="AP130" s="46">
        <v>0.418167037037037</v>
      </c>
      <c r="AQ130" s="46">
        <v>0.2090835185185185</v>
      </c>
      <c r="AR130" s="46">
        <v>3.6456000000000004</v>
      </c>
      <c r="AS130" s="46">
        <v>1.3415808000000005</v>
      </c>
      <c r="AT130" s="46">
        <v>44.788799999999995</v>
      </c>
      <c r="AU130" s="46">
        <v>1.736</v>
      </c>
      <c r="AV130" s="46">
        <v>57.366319318518514</v>
      </c>
      <c r="AW130" s="46">
        <v>14.466666666666665</v>
      </c>
      <c r="AX130" s="46">
        <v>8.5642666666666667</v>
      </c>
      <c r="AY130" s="46">
        <v>0.21699999999999997</v>
      </c>
      <c r="AZ130" s="46">
        <v>3.472</v>
      </c>
      <c r="BA130" s="46">
        <v>1.350222222222222</v>
      </c>
      <c r="BB130" s="46">
        <v>10.329817244444445</v>
      </c>
      <c r="BC130" s="46">
        <v>38.3999728</v>
      </c>
      <c r="BD130" s="46"/>
      <c r="BE130" s="46">
        <v>0</v>
      </c>
      <c r="BF130" s="46">
        <v>38.3999728</v>
      </c>
      <c r="BG130" s="46">
        <v>43.567500000000003</v>
      </c>
      <c r="BH130" s="46"/>
      <c r="BI130" s="46">
        <v>0</v>
      </c>
      <c r="BJ130" s="46"/>
      <c r="BK130" s="46"/>
      <c r="BL130" s="46">
        <v>43.567500000000003</v>
      </c>
      <c r="BM130" s="46">
        <v>2375.1521921185185</v>
      </c>
      <c r="BN130" s="46">
        <f t="shared" si="11"/>
        <v>245.50059275225348</v>
      </c>
      <c r="BO130" s="46">
        <f t="shared" si="12"/>
        <v>173.48708554492575</v>
      </c>
      <c r="BP130" s="47">
        <f t="shared" si="14"/>
        <v>8.6609686609686669</v>
      </c>
      <c r="BQ130" s="47">
        <f t="shared" si="13"/>
        <v>1.8803418803418819</v>
      </c>
      <c r="BR130" s="48">
        <v>3</v>
      </c>
      <c r="BS130" s="47">
        <f t="shared" si="15"/>
        <v>3.4188034188034218</v>
      </c>
      <c r="BT130" s="47">
        <f t="shared" si="16"/>
        <v>12.25</v>
      </c>
      <c r="BU130" s="47">
        <f t="shared" si="17"/>
        <v>13.960113960113972</v>
      </c>
      <c r="BV130" s="46">
        <f t="shared" si="18"/>
        <v>331.57395274589032</v>
      </c>
      <c r="BW130" s="46">
        <f t="shared" si="19"/>
        <v>750.56163104306961</v>
      </c>
      <c r="BX130" s="46">
        <f t="shared" si="20"/>
        <v>3125.7138231615882</v>
      </c>
      <c r="BY130" s="46">
        <f t="shared" si="21"/>
        <v>37508.565877939058</v>
      </c>
      <c r="BZ130" s="49">
        <f>VLOOKUP($C130,[2]PARAMETROS!$A:$I,7,0)</f>
        <v>43101</v>
      </c>
      <c r="CA130" s="50">
        <f>VLOOKUP($C130,[2]PARAMETROS!$A:$I,8,0)</f>
        <v>0</v>
      </c>
      <c r="CB130" s="50">
        <f>VLOOKUP($C130,[2]PARAMETROS!$A:$I,9,0)</f>
        <v>0</v>
      </c>
    </row>
    <row r="131" spans="1:80">
      <c r="A131" s="42" t="s">
        <v>297</v>
      </c>
      <c r="B131" s="42" t="s">
        <v>16</v>
      </c>
      <c r="C131" s="42" t="s">
        <v>84</v>
      </c>
      <c r="D131" s="43" t="s">
        <v>299</v>
      </c>
      <c r="E131" s="44" t="s">
        <v>62</v>
      </c>
      <c r="F131" s="44" t="s">
        <v>63</v>
      </c>
      <c r="G131" s="44">
        <v>1</v>
      </c>
      <c r="H131" s="45">
        <v>2216.69</v>
      </c>
      <c r="I131" s="46">
        <v>2216.69</v>
      </c>
      <c r="J131" s="46"/>
      <c r="K131" s="46"/>
      <c r="L131" s="46"/>
      <c r="M131" s="46"/>
      <c r="N131" s="46"/>
      <c r="O131" s="46"/>
      <c r="P131" s="46"/>
      <c r="Q131" s="46">
        <v>2216.69</v>
      </c>
      <c r="R131" s="46">
        <v>443.33800000000002</v>
      </c>
      <c r="S131" s="46">
        <v>33.250349999999997</v>
      </c>
      <c r="T131" s="46">
        <v>22.166900000000002</v>
      </c>
      <c r="U131" s="46">
        <v>4.4333800000000005</v>
      </c>
      <c r="V131" s="46">
        <v>55.417250000000003</v>
      </c>
      <c r="W131" s="46">
        <v>177.33520000000001</v>
      </c>
      <c r="X131" s="46">
        <v>66.500699999999995</v>
      </c>
      <c r="Y131" s="46">
        <v>13.300140000000001</v>
      </c>
      <c r="Z131" s="46">
        <v>815.74191999999994</v>
      </c>
      <c r="AA131" s="46">
        <v>184.72416666666666</v>
      </c>
      <c r="AB131" s="46">
        <v>246.29888888888888</v>
      </c>
      <c r="AC131" s="46">
        <v>158.61648444444447</v>
      </c>
      <c r="AD131" s="46">
        <v>589.63954000000001</v>
      </c>
      <c r="AE131" s="46">
        <v>28.99860000000001</v>
      </c>
      <c r="AF131" s="46">
        <v>397</v>
      </c>
      <c r="AG131" s="46">
        <v>0</v>
      </c>
      <c r="AH131" s="46">
        <v>32.619999999999997</v>
      </c>
      <c r="AI131" s="46">
        <v>0</v>
      </c>
      <c r="AJ131" s="46">
        <v>0</v>
      </c>
      <c r="AK131" s="46">
        <v>4.72</v>
      </c>
      <c r="AL131" s="46">
        <v>0</v>
      </c>
      <c r="AM131" s="46">
        <v>463.33860000000004</v>
      </c>
      <c r="AN131" s="46">
        <v>1868.7200600000001</v>
      </c>
      <c r="AO131" s="46">
        <v>11.124072212577161</v>
      </c>
      <c r="AP131" s="46">
        <v>0.88992577700617292</v>
      </c>
      <c r="AQ131" s="46">
        <v>0.44496288850308646</v>
      </c>
      <c r="AR131" s="46">
        <v>7.7584150000000012</v>
      </c>
      <c r="AS131" s="46">
        <v>2.855096720000001</v>
      </c>
      <c r="AT131" s="46">
        <v>95.317669999999993</v>
      </c>
      <c r="AU131" s="46">
        <v>3.6944833333333338</v>
      </c>
      <c r="AV131" s="46">
        <v>122.08462593141975</v>
      </c>
      <c r="AW131" s="46">
        <v>30.78736111111111</v>
      </c>
      <c r="AX131" s="46">
        <v>18.22611777777778</v>
      </c>
      <c r="AY131" s="46">
        <v>0.46181041666666667</v>
      </c>
      <c r="AZ131" s="46">
        <v>7.3889666666666676</v>
      </c>
      <c r="BA131" s="46">
        <v>2.8734870370370369</v>
      </c>
      <c r="BB131" s="46">
        <v>21.983489427407413</v>
      </c>
      <c r="BC131" s="46">
        <v>81.721232436666668</v>
      </c>
      <c r="BD131" s="46"/>
      <c r="BE131" s="46">
        <v>0</v>
      </c>
      <c r="BF131" s="46">
        <v>81.721232436666668</v>
      </c>
      <c r="BG131" s="46">
        <v>66.11548611111111</v>
      </c>
      <c r="BH131" s="46"/>
      <c r="BI131" s="46">
        <v>0</v>
      </c>
      <c r="BJ131" s="46"/>
      <c r="BK131" s="46"/>
      <c r="BL131" s="46">
        <v>66.11548611111111</v>
      </c>
      <c r="BM131" s="46">
        <v>4355.3314044791969</v>
      </c>
      <c r="BN131" s="46">
        <f t="shared" si="11"/>
        <v>245.50059275225348</v>
      </c>
      <c r="BO131" s="46">
        <f t="shared" si="12"/>
        <v>173.48708554492575</v>
      </c>
      <c r="BP131" s="47">
        <f t="shared" si="14"/>
        <v>8.6609686609686669</v>
      </c>
      <c r="BQ131" s="47">
        <f t="shared" si="13"/>
        <v>1.8803418803418819</v>
      </c>
      <c r="BR131" s="48">
        <v>3</v>
      </c>
      <c r="BS131" s="47">
        <f t="shared" si="15"/>
        <v>3.4188034188034218</v>
      </c>
      <c r="BT131" s="47">
        <f t="shared" si="16"/>
        <v>12.25</v>
      </c>
      <c r="BU131" s="47">
        <f t="shared" si="17"/>
        <v>13.960113960113972</v>
      </c>
      <c r="BV131" s="46">
        <f t="shared" si="18"/>
        <v>608.0092274059283</v>
      </c>
      <c r="BW131" s="46">
        <f t="shared" si="19"/>
        <v>1026.9969057031076</v>
      </c>
      <c r="BX131" s="46">
        <f t="shared" si="20"/>
        <v>5382.3283101823044</v>
      </c>
      <c r="BY131" s="46">
        <f t="shared" si="21"/>
        <v>64587.939722187657</v>
      </c>
      <c r="BZ131" s="49">
        <f>VLOOKUP($C131,[2]PARAMETROS!$A:$I,7,0)</f>
        <v>43101</v>
      </c>
      <c r="CA131" s="50">
        <f>VLOOKUP($C131,[2]PARAMETROS!$A:$I,8,0)</f>
        <v>0</v>
      </c>
      <c r="CB131" s="50">
        <f>VLOOKUP($C131,[2]PARAMETROS!$A:$I,9,0)</f>
        <v>0</v>
      </c>
    </row>
    <row r="132" spans="1:80">
      <c r="A132" s="42" t="s">
        <v>300</v>
      </c>
      <c r="B132" s="42" t="s">
        <v>16</v>
      </c>
      <c r="C132" s="42" t="s">
        <v>84</v>
      </c>
      <c r="D132" s="43" t="s">
        <v>301</v>
      </c>
      <c r="E132" s="44" t="s">
        <v>62</v>
      </c>
      <c r="F132" s="44" t="s">
        <v>63</v>
      </c>
      <c r="G132" s="44">
        <v>1</v>
      </c>
      <c r="H132" s="45">
        <v>2216.69</v>
      </c>
      <c r="I132" s="46">
        <v>2216.69</v>
      </c>
      <c r="J132" s="46"/>
      <c r="K132" s="46"/>
      <c r="L132" s="46"/>
      <c r="M132" s="46"/>
      <c r="N132" s="46"/>
      <c r="O132" s="46"/>
      <c r="P132" s="46"/>
      <c r="Q132" s="46">
        <v>2216.69</v>
      </c>
      <c r="R132" s="46">
        <v>443.33800000000002</v>
      </c>
      <c r="S132" s="46">
        <v>33.250349999999997</v>
      </c>
      <c r="T132" s="46">
        <v>22.166900000000002</v>
      </c>
      <c r="U132" s="46">
        <v>4.4333800000000005</v>
      </c>
      <c r="V132" s="46">
        <v>55.417250000000003</v>
      </c>
      <c r="W132" s="46">
        <v>177.33520000000001</v>
      </c>
      <c r="X132" s="46">
        <v>66.500699999999995</v>
      </c>
      <c r="Y132" s="46">
        <v>13.300140000000001</v>
      </c>
      <c r="Z132" s="46">
        <v>815.74191999999994</v>
      </c>
      <c r="AA132" s="46">
        <v>184.72416666666666</v>
      </c>
      <c r="AB132" s="46">
        <v>246.29888888888888</v>
      </c>
      <c r="AC132" s="46">
        <v>158.61648444444447</v>
      </c>
      <c r="AD132" s="46">
        <v>589.63954000000001</v>
      </c>
      <c r="AE132" s="46">
        <v>28.99860000000001</v>
      </c>
      <c r="AF132" s="46">
        <v>397</v>
      </c>
      <c r="AG132" s="46">
        <v>0</v>
      </c>
      <c r="AH132" s="46">
        <v>32.619999999999997</v>
      </c>
      <c r="AI132" s="46">
        <v>0</v>
      </c>
      <c r="AJ132" s="46">
        <v>0</v>
      </c>
      <c r="AK132" s="46">
        <v>4.72</v>
      </c>
      <c r="AL132" s="46">
        <v>0</v>
      </c>
      <c r="AM132" s="46">
        <v>463.33860000000004</v>
      </c>
      <c r="AN132" s="46">
        <v>1868.7200600000001</v>
      </c>
      <c r="AO132" s="46">
        <v>11.124072212577161</v>
      </c>
      <c r="AP132" s="46">
        <v>0.88992577700617292</v>
      </c>
      <c r="AQ132" s="46">
        <v>0.44496288850308646</v>
      </c>
      <c r="AR132" s="46">
        <v>7.7584150000000012</v>
      </c>
      <c r="AS132" s="46">
        <v>2.855096720000001</v>
      </c>
      <c r="AT132" s="46">
        <v>95.317669999999993</v>
      </c>
      <c r="AU132" s="46">
        <v>3.6944833333333338</v>
      </c>
      <c r="AV132" s="46">
        <v>122.08462593141975</v>
      </c>
      <c r="AW132" s="46">
        <v>30.78736111111111</v>
      </c>
      <c r="AX132" s="46">
        <v>18.22611777777778</v>
      </c>
      <c r="AY132" s="46">
        <v>0.46181041666666667</v>
      </c>
      <c r="AZ132" s="46">
        <v>7.3889666666666676</v>
      </c>
      <c r="BA132" s="46">
        <v>2.8734870370370369</v>
      </c>
      <c r="BB132" s="46">
        <v>21.983489427407413</v>
      </c>
      <c r="BC132" s="46">
        <v>81.721232436666668</v>
      </c>
      <c r="BD132" s="46"/>
      <c r="BE132" s="46">
        <v>0</v>
      </c>
      <c r="BF132" s="46">
        <v>81.721232436666668</v>
      </c>
      <c r="BG132" s="46">
        <v>66.11548611111111</v>
      </c>
      <c r="BH132" s="46"/>
      <c r="BI132" s="46">
        <v>0</v>
      </c>
      <c r="BJ132" s="46"/>
      <c r="BK132" s="46"/>
      <c r="BL132" s="46">
        <v>66.11548611111111</v>
      </c>
      <c r="BM132" s="46">
        <v>4355.3314044791969</v>
      </c>
      <c r="BN132" s="46">
        <f t="shared" si="11"/>
        <v>245.50059275225348</v>
      </c>
      <c r="BO132" s="46">
        <f t="shared" si="12"/>
        <v>173.48708554492575</v>
      </c>
      <c r="BP132" s="47">
        <f t="shared" si="14"/>
        <v>8.6609686609686669</v>
      </c>
      <c r="BQ132" s="47">
        <f t="shared" si="13"/>
        <v>1.8803418803418819</v>
      </c>
      <c r="BR132" s="48">
        <v>3</v>
      </c>
      <c r="BS132" s="47">
        <f t="shared" si="15"/>
        <v>3.4188034188034218</v>
      </c>
      <c r="BT132" s="47">
        <f t="shared" si="16"/>
        <v>12.25</v>
      </c>
      <c r="BU132" s="47">
        <f t="shared" si="17"/>
        <v>13.960113960113972</v>
      </c>
      <c r="BV132" s="46">
        <f t="shared" si="18"/>
        <v>608.0092274059283</v>
      </c>
      <c r="BW132" s="46">
        <f t="shared" si="19"/>
        <v>1026.9969057031076</v>
      </c>
      <c r="BX132" s="46">
        <f t="shared" si="20"/>
        <v>5382.3283101823044</v>
      </c>
      <c r="BY132" s="46">
        <f t="shared" si="21"/>
        <v>64587.939722187657</v>
      </c>
      <c r="BZ132" s="49">
        <f>VLOOKUP($C132,[2]PARAMETROS!$A:$I,7,0)</f>
        <v>43101</v>
      </c>
      <c r="CA132" s="50">
        <f>VLOOKUP($C132,[2]PARAMETROS!$A:$I,8,0)</f>
        <v>0</v>
      </c>
      <c r="CB132" s="50">
        <f>VLOOKUP($C132,[2]PARAMETROS!$A:$I,9,0)</f>
        <v>0</v>
      </c>
    </row>
    <row r="133" spans="1:80">
      <c r="A133" s="42" t="s">
        <v>302</v>
      </c>
      <c r="B133" s="42" t="s">
        <v>66</v>
      </c>
      <c r="C133" s="42" t="s">
        <v>183</v>
      </c>
      <c r="D133" s="43" t="s">
        <v>303</v>
      </c>
      <c r="E133" s="44" t="s">
        <v>62</v>
      </c>
      <c r="F133" s="44" t="s">
        <v>63</v>
      </c>
      <c r="G133" s="44">
        <v>1</v>
      </c>
      <c r="H133" s="45">
        <v>1281.1600000000001</v>
      </c>
      <c r="I133" s="46">
        <v>1281.1600000000001</v>
      </c>
      <c r="J133" s="46"/>
      <c r="K133" s="46"/>
      <c r="L133" s="46"/>
      <c r="M133" s="46"/>
      <c r="N133" s="46"/>
      <c r="O133" s="46"/>
      <c r="P133" s="46"/>
      <c r="Q133" s="46">
        <v>1281.1600000000001</v>
      </c>
      <c r="R133" s="46">
        <v>256.23200000000003</v>
      </c>
      <c r="S133" s="46">
        <v>19.217400000000001</v>
      </c>
      <c r="T133" s="46">
        <v>12.8116</v>
      </c>
      <c r="U133" s="46">
        <v>2.5623200000000002</v>
      </c>
      <c r="V133" s="46">
        <v>32.029000000000003</v>
      </c>
      <c r="W133" s="46">
        <v>102.4928</v>
      </c>
      <c r="X133" s="46">
        <v>38.434800000000003</v>
      </c>
      <c r="Y133" s="46">
        <v>7.6869600000000009</v>
      </c>
      <c r="Z133" s="46">
        <v>471.46688</v>
      </c>
      <c r="AA133" s="46">
        <v>106.76333333333334</v>
      </c>
      <c r="AB133" s="46">
        <v>142.35111111111112</v>
      </c>
      <c r="AC133" s="46">
        <v>91.674115555555574</v>
      </c>
      <c r="AD133" s="46">
        <v>340.78856000000007</v>
      </c>
      <c r="AE133" s="46">
        <v>85.130399999999995</v>
      </c>
      <c r="AF133" s="46">
        <v>397</v>
      </c>
      <c r="AG133" s="46">
        <v>0</v>
      </c>
      <c r="AH133" s="46">
        <v>32.619999999999997</v>
      </c>
      <c r="AI133" s="46">
        <v>0</v>
      </c>
      <c r="AJ133" s="46">
        <v>0</v>
      </c>
      <c r="AK133" s="46">
        <v>4.72</v>
      </c>
      <c r="AL133" s="46">
        <v>0</v>
      </c>
      <c r="AM133" s="46">
        <v>519.47040000000004</v>
      </c>
      <c r="AN133" s="46">
        <v>1331.7258400000001</v>
      </c>
      <c r="AO133" s="46">
        <v>6.4292780478395075</v>
      </c>
      <c r="AP133" s="46">
        <v>0.51434224382716054</v>
      </c>
      <c r="AQ133" s="46">
        <v>0.25717112191358027</v>
      </c>
      <c r="AR133" s="46">
        <v>4.4840600000000013</v>
      </c>
      <c r="AS133" s="46">
        <v>1.6501340800000008</v>
      </c>
      <c r="AT133" s="46">
        <v>55.089880000000001</v>
      </c>
      <c r="AU133" s="46">
        <v>2.1352666666666669</v>
      </c>
      <c r="AV133" s="46">
        <v>70.560132160246923</v>
      </c>
      <c r="AW133" s="46">
        <v>17.79388888888889</v>
      </c>
      <c r="AX133" s="46">
        <v>10.533982222222223</v>
      </c>
      <c r="AY133" s="46">
        <v>0.26690833333333336</v>
      </c>
      <c r="AZ133" s="46">
        <v>4.2705333333333337</v>
      </c>
      <c r="BA133" s="46">
        <v>1.660762962962963</v>
      </c>
      <c r="BB133" s="46">
        <v>12.705595872592596</v>
      </c>
      <c r="BC133" s="46">
        <v>47.23167161333334</v>
      </c>
      <c r="BD133" s="46">
        <v>174.70363636363635</v>
      </c>
      <c r="BE133" s="46">
        <v>174.70363636363635</v>
      </c>
      <c r="BF133" s="46">
        <v>221.93530797696968</v>
      </c>
      <c r="BG133" s="46">
        <v>66.11548611111111</v>
      </c>
      <c r="BH133" s="46"/>
      <c r="BI133" s="46">
        <v>0</v>
      </c>
      <c r="BJ133" s="46"/>
      <c r="BK133" s="46"/>
      <c r="BL133" s="46">
        <v>66.11548611111111</v>
      </c>
      <c r="BM133" s="46">
        <v>2971.4967662483282</v>
      </c>
      <c r="BN133" s="46">
        <f t="shared" si="11"/>
        <v>245.50059275225348</v>
      </c>
      <c r="BO133" s="46">
        <f t="shared" si="12"/>
        <v>173.48708554492575</v>
      </c>
      <c r="BP133" s="47">
        <f t="shared" si="14"/>
        <v>8.8629737609329435</v>
      </c>
      <c r="BQ133" s="47">
        <f t="shared" si="13"/>
        <v>1.9241982507288626</v>
      </c>
      <c r="BR133" s="48">
        <v>5</v>
      </c>
      <c r="BS133" s="47">
        <f t="shared" si="15"/>
        <v>5.8309037900874632</v>
      </c>
      <c r="BT133" s="47">
        <f t="shared" si="16"/>
        <v>14.25</v>
      </c>
      <c r="BU133" s="47">
        <f t="shared" si="17"/>
        <v>16.618075801749271</v>
      </c>
      <c r="BV133" s="46">
        <f t="shared" si="18"/>
        <v>493.80558506167552</v>
      </c>
      <c r="BW133" s="46">
        <f t="shared" si="19"/>
        <v>912.7932633588548</v>
      </c>
      <c r="BX133" s="46">
        <f t="shared" si="20"/>
        <v>3884.290029607183</v>
      </c>
      <c r="BY133" s="46">
        <f t="shared" si="21"/>
        <v>46611.480355286199</v>
      </c>
      <c r="BZ133" s="49">
        <f>VLOOKUP($C133,[2]PARAMETROS!$A:$I,7,0)</f>
        <v>43101</v>
      </c>
      <c r="CA133" s="50">
        <f>VLOOKUP($C133,[2]PARAMETROS!$A:$I,8,0)</f>
        <v>0</v>
      </c>
      <c r="CB133" s="50">
        <f>VLOOKUP($C133,[2]PARAMETROS!$A:$I,9,0)</f>
        <v>0</v>
      </c>
    </row>
    <row r="134" spans="1:80">
      <c r="A134" s="42" t="s">
        <v>304</v>
      </c>
      <c r="B134" s="42" t="s">
        <v>78</v>
      </c>
      <c r="C134" s="42" t="s">
        <v>305</v>
      </c>
      <c r="D134" s="43" t="s">
        <v>306</v>
      </c>
      <c r="E134" s="44" t="s">
        <v>62</v>
      </c>
      <c r="F134" s="44" t="s">
        <v>63</v>
      </c>
      <c r="G134" s="44">
        <v>1</v>
      </c>
      <c r="H134" s="45">
        <v>3062.89</v>
      </c>
      <c r="I134" s="46">
        <v>3062.89</v>
      </c>
      <c r="J134" s="46"/>
      <c r="K134" s="46"/>
      <c r="L134" s="46"/>
      <c r="M134" s="46"/>
      <c r="N134" s="46"/>
      <c r="O134" s="46"/>
      <c r="P134" s="46"/>
      <c r="Q134" s="46">
        <v>3062.89</v>
      </c>
      <c r="R134" s="46">
        <v>612.57799999999997</v>
      </c>
      <c r="S134" s="46">
        <v>45.943349999999995</v>
      </c>
      <c r="T134" s="46">
        <v>30.628899999999998</v>
      </c>
      <c r="U134" s="46">
        <v>6.1257799999999998</v>
      </c>
      <c r="V134" s="46">
        <v>76.572249999999997</v>
      </c>
      <c r="W134" s="46">
        <v>245.03119999999998</v>
      </c>
      <c r="X134" s="46">
        <v>91.88669999999999</v>
      </c>
      <c r="Y134" s="46">
        <v>18.37734</v>
      </c>
      <c r="Z134" s="46">
        <v>1127.1435199999999</v>
      </c>
      <c r="AA134" s="46">
        <v>255.24083333333331</v>
      </c>
      <c r="AB134" s="46">
        <v>340.32111111111107</v>
      </c>
      <c r="AC134" s="46">
        <v>219.16679555555558</v>
      </c>
      <c r="AD134" s="46">
        <v>814.72874000000002</v>
      </c>
      <c r="AE134" s="46">
        <v>0</v>
      </c>
      <c r="AF134" s="46">
        <v>397</v>
      </c>
      <c r="AG134" s="46">
        <v>0</v>
      </c>
      <c r="AH134" s="46">
        <v>0</v>
      </c>
      <c r="AI134" s="46">
        <v>0</v>
      </c>
      <c r="AJ134" s="46">
        <v>0</v>
      </c>
      <c r="AK134" s="46">
        <v>4.72</v>
      </c>
      <c r="AL134" s="46">
        <v>293.88</v>
      </c>
      <c r="AM134" s="46">
        <v>695.6</v>
      </c>
      <c r="AN134" s="46">
        <v>2637.4722599999996</v>
      </c>
      <c r="AO134" s="46">
        <v>15.37057934992284</v>
      </c>
      <c r="AP134" s="46">
        <v>1.2296463479938271</v>
      </c>
      <c r="AQ134" s="46">
        <v>0.61482317399691355</v>
      </c>
      <c r="AR134" s="46">
        <v>10.720115000000002</v>
      </c>
      <c r="AS134" s="46">
        <v>3.9450023200000013</v>
      </c>
      <c r="AT134" s="46">
        <v>131.70426999999998</v>
      </c>
      <c r="AU134" s="46">
        <v>5.1048166666666672</v>
      </c>
      <c r="AV134" s="46">
        <v>168.68925285858023</v>
      </c>
      <c r="AW134" s="46">
        <v>42.540138888888883</v>
      </c>
      <c r="AX134" s="46">
        <v>25.183762222222224</v>
      </c>
      <c r="AY134" s="46">
        <v>0.63810208333333329</v>
      </c>
      <c r="AZ134" s="46">
        <v>10.209633333333334</v>
      </c>
      <c r="BA134" s="46">
        <v>3.9704129629629628</v>
      </c>
      <c r="BB134" s="46">
        <v>30.375474212592597</v>
      </c>
      <c r="BC134" s="46">
        <v>112.91752370333333</v>
      </c>
      <c r="BD134" s="46"/>
      <c r="BE134" s="46">
        <v>0</v>
      </c>
      <c r="BF134" s="46">
        <v>112.91752370333333</v>
      </c>
      <c r="BG134" s="46">
        <v>94.380486111111111</v>
      </c>
      <c r="BH134" s="46"/>
      <c r="BI134" s="46">
        <v>0</v>
      </c>
      <c r="BJ134" s="46"/>
      <c r="BK134" s="46"/>
      <c r="BL134" s="46">
        <v>94.380486111111111</v>
      </c>
      <c r="BM134" s="46">
        <v>6076.3495226730247</v>
      </c>
      <c r="BN134" s="46">
        <f t="shared" ref="BN134:BN189" si="22">$BN$5*G134</f>
        <v>245.50059275225348</v>
      </c>
      <c r="BO134" s="46">
        <f t="shared" ref="BO134:BO189" si="23">$BO$5*G134</f>
        <v>173.48708554492575</v>
      </c>
      <c r="BP134" s="47">
        <f t="shared" si="14"/>
        <v>8.6609686609686669</v>
      </c>
      <c r="BQ134" s="47">
        <f t="shared" ref="BQ134:BQ189" si="24">((100/((100-$BT134)%)-100)*$BQ$5)/$BT134</f>
        <v>1.8803418803418819</v>
      </c>
      <c r="BR134" s="48">
        <v>3</v>
      </c>
      <c r="BS134" s="47">
        <f t="shared" si="15"/>
        <v>3.4188034188034218</v>
      </c>
      <c r="BT134" s="47">
        <f t="shared" si="16"/>
        <v>12.25</v>
      </c>
      <c r="BU134" s="47">
        <f t="shared" si="17"/>
        <v>13.960113960113972</v>
      </c>
      <c r="BV134" s="46">
        <f t="shared" si="18"/>
        <v>848.26531797999564</v>
      </c>
      <c r="BW134" s="46">
        <f t="shared" si="19"/>
        <v>1267.2529962771748</v>
      </c>
      <c r="BX134" s="46">
        <f t="shared" si="20"/>
        <v>7343.6025189501997</v>
      </c>
      <c r="BY134" s="46">
        <f t="shared" si="21"/>
        <v>88123.230227402397</v>
      </c>
      <c r="BZ134" s="49">
        <f>VLOOKUP($C134,[2]PARAMETROS!$A:$I,7,0)</f>
        <v>43101</v>
      </c>
      <c r="CA134" s="50">
        <f>VLOOKUP($C134,[2]PARAMETROS!$A:$I,8,0)</f>
        <v>0</v>
      </c>
      <c r="CB134" s="50">
        <f>VLOOKUP($C134,[2]PARAMETROS!$A:$I,9,0)</f>
        <v>0</v>
      </c>
    </row>
    <row r="135" spans="1:80">
      <c r="A135" s="42" t="s">
        <v>304</v>
      </c>
      <c r="B135" s="42" t="s">
        <v>66</v>
      </c>
      <c r="C135" s="42" t="s">
        <v>165</v>
      </c>
      <c r="D135" s="43" t="s">
        <v>307</v>
      </c>
      <c r="E135" s="44" t="s">
        <v>62</v>
      </c>
      <c r="F135" s="44" t="s">
        <v>63</v>
      </c>
      <c r="G135" s="44">
        <v>1</v>
      </c>
      <c r="H135" s="45">
        <v>1281.1600000000001</v>
      </c>
      <c r="I135" s="46">
        <v>1281.1600000000001</v>
      </c>
      <c r="J135" s="46"/>
      <c r="K135" s="46"/>
      <c r="L135" s="46"/>
      <c r="M135" s="46"/>
      <c r="N135" s="46"/>
      <c r="O135" s="46"/>
      <c r="P135" s="46"/>
      <c r="Q135" s="46">
        <v>1281.1600000000001</v>
      </c>
      <c r="R135" s="46">
        <v>256.23200000000003</v>
      </c>
      <c r="S135" s="46">
        <v>19.217400000000001</v>
      </c>
      <c r="T135" s="46">
        <v>12.8116</v>
      </c>
      <c r="U135" s="46">
        <v>2.5623200000000002</v>
      </c>
      <c r="V135" s="46">
        <v>32.029000000000003</v>
      </c>
      <c r="W135" s="46">
        <v>102.4928</v>
      </c>
      <c r="X135" s="46">
        <v>38.434800000000003</v>
      </c>
      <c r="Y135" s="46">
        <v>7.6869600000000009</v>
      </c>
      <c r="Z135" s="46">
        <v>471.46688</v>
      </c>
      <c r="AA135" s="46">
        <v>106.76333333333334</v>
      </c>
      <c r="AB135" s="46">
        <v>142.35111111111112</v>
      </c>
      <c r="AC135" s="46">
        <v>91.674115555555574</v>
      </c>
      <c r="AD135" s="46">
        <v>340.78856000000007</v>
      </c>
      <c r="AE135" s="46">
        <v>85.130399999999995</v>
      </c>
      <c r="AF135" s="46">
        <v>397</v>
      </c>
      <c r="AG135" s="46">
        <v>0</v>
      </c>
      <c r="AH135" s="46">
        <v>0</v>
      </c>
      <c r="AI135" s="46">
        <v>0</v>
      </c>
      <c r="AJ135" s="46">
        <v>0</v>
      </c>
      <c r="AK135" s="46">
        <v>4.72</v>
      </c>
      <c r="AL135" s="46">
        <v>0</v>
      </c>
      <c r="AM135" s="46">
        <v>486.85040000000004</v>
      </c>
      <c r="AN135" s="46">
        <v>1299.1058400000002</v>
      </c>
      <c r="AO135" s="46">
        <v>6.4292780478395075</v>
      </c>
      <c r="AP135" s="46">
        <v>0.51434224382716054</v>
      </c>
      <c r="AQ135" s="46">
        <v>0.25717112191358027</v>
      </c>
      <c r="AR135" s="46">
        <v>4.4840600000000013</v>
      </c>
      <c r="AS135" s="46">
        <v>1.6501340800000008</v>
      </c>
      <c r="AT135" s="46">
        <v>55.089880000000001</v>
      </c>
      <c r="AU135" s="46">
        <v>2.1352666666666669</v>
      </c>
      <c r="AV135" s="46">
        <v>70.560132160246923</v>
      </c>
      <c r="AW135" s="46">
        <v>17.79388888888889</v>
      </c>
      <c r="AX135" s="46">
        <v>10.533982222222223</v>
      </c>
      <c r="AY135" s="46">
        <v>0.26690833333333336</v>
      </c>
      <c r="AZ135" s="46">
        <v>4.2705333333333337</v>
      </c>
      <c r="BA135" s="46">
        <v>1.660762962962963</v>
      </c>
      <c r="BB135" s="46">
        <v>12.705595872592596</v>
      </c>
      <c r="BC135" s="46">
        <v>47.23167161333334</v>
      </c>
      <c r="BD135" s="46">
        <v>174.70363636363635</v>
      </c>
      <c r="BE135" s="46">
        <v>174.70363636363635</v>
      </c>
      <c r="BF135" s="46">
        <v>221.93530797696968</v>
      </c>
      <c r="BG135" s="46">
        <v>66.11548611111111</v>
      </c>
      <c r="BH135" s="46"/>
      <c r="BI135" s="46">
        <v>0</v>
      </c>
      <c r="BJ135" s="46"/>
      <c r="BK135" s="46"/>
      <c r="BL135" s="46">
        <v>66.11548611111111</v>
      </c>
      <c r="BM135" s="46">
        <v>2938.8767662483283</v>
      </c>
      <c r="BN135" s="46">
        <f t="shared" si="22"/>
        <v>245.50059275225348</v>
      </c>
      <c r="BO135" s="46">
        <f t="shared" si="23"/>
        <v>173.48708554492575</v>
      </c>
      <c r="BP135" s="47">
        <f t="shared" ref="BP135:BP189" si="25">((100/((100-$BT135)%)-100)*$BP$5)/$BT135</f>
        <v>8.6609686609686669</v>
      </c>
      <c r="BQ135" s="47">
        <f t="shared" si="24"/>
        <v>1.8803418803418819</v>
      </c>
      <c r="BR135" s="48">
        <v>3</v>
      </c>
      <c r="BS135" s="47">
        <f t="shared" ref="BS135:BS189" si="26">((100/((100-$BT135)%)-100)*BR135)/$BT135</f>
        <v>3.4188034188034218</v>
      </c>
      <c r="BT135" s="47">
        <f t="shared" ref="BT135:BT189" si="27">$BP$5+$BQ$5+BR135</f>
        <v>12.25</v>
      </c>
      <c r="BU135" s="47">
        <f t="shared" ref="BU135:BU189" si="28">BP135+BQ135+BS135</f>
        <v>13.960113960113972</v>
      </c>
      <c r="BV135" s="46">
        <f t="shared" ref="BV135:BV188" si="29">((BM135)*BU135)%</f>
        <v>410.27054571557892</v>
      </c>
      <c r="BW135" s="46">
        <f t="shared" ref="BW135:BW188" si="30">BN135+BO135+BV135</f>
        <v>829.25822401275809</v>
      </c>
      <c r="BX135" s="46">
        <f t="shared" ref="BX135:BX189" si="31">BM135+BW135</f>
        <v>3768.1349902610864</v>
      </c>
      <c r="BY135" s="46">
        <f t="shared" ref="BY135:BY189" si="32">BX135*12</f>
        <v>45217.61988313304</v>
      </c>
      <c r="BZ135" s="49">
        <f>VLOOKUP($C135,[2]PARAMETROS!$A:$I,7,0)</f>
        <v>43101</v>
      </c>
      <c r="CA135" s="50">
        <f>VLOOKUP($C135,[2]PARAMETROS!$A:$I,8,0)</f>
        <v>0</v>
      </c>
      <c r="CB135" s="50">
        <f>VLOOKUP($C135,[2]PARAMETROS!$A:$I,9,0)</f>
        <v>0</v>
      </c>
    </row>
    <row r="136" spans="1:80">
      <c r="A136" s="42" t="s">
        <v>304</v>
      </c>
      <c r="B136" s="42" t="s">
        <v>16</v>
      </c>
      <c r="C136" s="42" t="s">
        <v>165</v>
      </c>
      <c r="D136" s="43" t="s">
        <v>308</v>
      </c>
      <c r="E136" s="44" t="s">
        <v>62</v>
      </c>
      <c r="F136" s="44" t="s">
        <v>63</v>
      </c>
      <c r="G136" s="44">
        <v>1</v>
      </c>
      <c r="H136" s="45">
        <v>2216.69</v>
      </c>
      <c r="I136" s="46">
        <v>2216.69</v>
      </c>
      <c r="J136" s="46"/>
      <c r="K136" s="46"/>
      <c r="L136" s="46"/>
      <c r="M136" s="46"/>
      <c r="N136" s="46"/>
      <c r="O136" s="46"/>
      <c r="P136" s="46"/>
      <c r="Q136" s="46">
        <v>2216.69</v>
      </c>
      <c r="R136" s="46">
        <v>443.33800000000002</v>
      </c>
      <c r="S136" s="46">
        <v>33.250349999999997</v>
      </c>
      <c r="T136" s="46">
        <v>22.166900000000002</v>
      </c>
      <c r="U136" s="46">
        <v>4.4333800000000005</v>
      </c>
      <c r="V136" s="46">
        <v>55.417250000000003</v>
      </c>
      <c r="W136" s="46">
        <v>177.33520000000001</v>
      </c>
      <c r="X136" s="46">
        <v>66.500699999999995</v>
      </c>
      <c r="Y136" s="46">
        <v>13.300140000000001</v>
      </c>
      <c r="Z136" s="46">
        <v>815.74191999999994</v>
      </c>
      <c r="AA136" s="46">
        <v>184.72416666666666</v>
      </c>
      <c r="AB136" s="46">
        <v>246.29888888888888</v>
      </c>
      <c r="AC136" s="46">
        <v>158.61648444444447</v>
      </c>
      <c r="AD136" s="46">
        <v>589.63954000000001</v>
      </c>
      <c r="AE136" s="46">
        <v>28.99860000000001</v>
      </c>
      <c r="AF136" s="46">
        <v>397</v>
      </c>
      <c r="AG136" s="46">
        <v>0</v>
      </c>
      <c r="AH136" s="46">
        <v>0</v>
      </c>
      <c r="AI136" s="46">
        <v>0</v>
      </c>
      <c r="AJ136" s="46">
        <v>0</v>
      </c>
      <c r="AK136" s="46">
        <v>4.72</v>
      </c>
      <c r="AL136" s="46">
        <v>0</v>
      </c>
      <c r="AM136" s="46">
        <v>430.71860000000004</v>
      </c>
      <c r="AN136" s="46">
        <v>1836.10006</v>
      </c>
      <c r="AO136" s="46">
        <v>11.124072212577161</v>
      </c>
      <c r="AP136" s="46">
        <v>0.88992577700617292</v>
      </c>
      <c r="AQ136" s="46">
        <v>0.44496288850308646</v>
      </c>
      <c r="AR136" s="46">
        <v>7.7584150000000012</v>
      </c>
      <c r="AS136" s="46">
        <v>2.855096720000001</v>
      </c>
      <c r="AT136" s="46">
        <v>95.317669999999993</v>
      </c>
      <c r="AU136" s="46">
        <v>3.6944833333333338</v>
      </c>
      <c r="AV136" s="46">
        <v>122.08462593141975</v>
      </c>
      <c r="AW136" s="46">
        <v>30.78736111111111</v>
      </c>
      <c r="AX136" s="46">
        <v>18.22611777777778</v>
      </c>
      <c r="AY136" s="46">
        <v>0.46181041666666667</v>
      </c>
      <c r="AZ136" s="46">
        <v>7.3889666666666676</v>
      </c>
      <c r="BA136" s="46">
        <v>2.8734870370370369</v>
      </c>
      <c r="BB136" s="46">
        <v>21.983489427407413</v>
      </c>
      <c r="BC136" s="46">
        <v>81.721232436666668</v>
      </c>
      <c r="BD136" s="46"/>
      <c r="BE136" s="46">
        <v>0</v>
      </c>
      <c r="BF136" s="46">
        <v>81.721232436666668</v>
      </c>
      <c r="BG136" s="46">
        <v>66.11548611111111</v>
      </c>
      <c r="BH136" s="46"/>
      <c r="BI136" s="46">
        <v>0</v>
      </c>
      <c r="BJ136" s="46"/>
      <c r="BK136" s="46"/>
      <c r="BL136" s="46">
        <v>66.11548611111111</v>
      </c>
      <c r="BM136" s="46">
        <v>4322.711404479197</v>
      </c>
      <c r="BN136" s="46">
        <f t="shared" si="22"/>
        <v>245.50059275225348</v>
      </c>
      <c r="BO136" s="46">
        <f t="shared" si="23"/>
        <v>173.48708554492575</v>
      </c>
      <c r="BP136" s="47">
        <f t="shared" si="25"/>
        <v>8.6609686609686669</v>
      </c>
      <c r="BQ136" s="47">
        <f t="shared" si="24"/>
        <v>1.8803418803418819</v>
      </c>
      <c r="BR136" s="48">
        <v>3</v>
      </c>
      <c r="BS136" s="47">
        <f t="shared" si="26"/>
        <v>3.4188034188034218</v>
      </c>
      <c r="BT136" s="47">
        <f t="shared" si="27"/>
        <v>12.25</v>
      </c>
      <c r="BU136" s="47">
        <f t="shared" si="28"/>
        <v>13.960113960113972</v>
      </c>
      <c r="BV136" s="46">
        <f t="shared" si="29"/>
        <v>603.45543823213916</v>
      </c>
      <c r="BW136" s="46">
        <f t="shared" si="30"/>
        <v>1022.4431165293183</v>
      </c>
      <c r="BX136" s="46">
        <f t="shared" si="31"/>
        <v>5345.1545210085151</v>
      </c>
      <c r="BY136" s="46">
        <f t="shared" si="32"/>
        <v>64141.854252102181</v>
      </c>
      <c r="BZ136" s="49">
        <f>VLOOKUP($C136,[2]PARAMETROS!$A:$I,7,0)</f>
        <v>43101</v>
      </c>
      <c r="CA136" s="50">
        <f>VLOOKUP($C136,[2]PARAMETROS!$A:$I,8,0)</f>
        <v>0</v>
      </c>
      <c r="CB136" s="50">
        <f>VLOOKUP($C136,[2]PARAMETROS!$A:$I,9,0)</f>
        <v>0</v>
      </c>
    </row>
    <row r="137" spans="1:80">
      <c r="A137" s="42" t="s">
        <v>309</v>
      </c>
      <c r="B137" s="42" t="s">
        <v>78</v>
      </c>
      <c r="C137" s="42" t="s">
        <v>310</v>
      </c>
      <c r="D137" s="43" t="s">
        <v>311</v>
      </c>
      <c r="E137" s="44" t="s">
        <v>62</v>
      </c>
      <c r="F137" s="44" t="s">
        <v>63</v>
      </c>
      <c r="G137" s="44">
        <v>2</v>
      </c>
      <c r="H137" s="45">
        <v>3035.23</v>
      </c>
      <c r="I137" s="46">
        <v>6070.46</v>
      </c>
      <c r="J137" s="46"/>
      <c r="K137" s="46"/>
      <c r="L137" s="46"/>
      <c r="M137" s="46"/>
      <c r="N137" s="46"/>
      <c r="O137" s="46"/>
      <c r="P137" s="46"/>
      <c r="Q137" s="46">
        <v>6070.46</v>
      </c>
      <c r="R137" s="46">
        <v>1214.0920000000001</v>
      </c>
      <c r="S137" s="46">
        <v>91.056899999999999</v>
      </c>
      <c r="T137" s="46">
        <v>60.704599999999999</v>
      </c>
      <c r="U137" s="46">
        <v>12.140919999999999</v>
      </c>
      <c r="V137" s="46">
        <v>151.76150000000001</v>
      </c>
      <c r="W137" s="46">
        <v>485.63679999999999</v>
      </c>
      <c r="X137" s="46">
        <v>182.1138</v>
      </c>
      <c r="Y137" s="46">
        <v>36.422760000000004</v>
      </c>
      <c r="Z137" s="46">
        <v>2233.9292800000003</v>
      </c>
      <c r="AA137" s="46">
        <v>505.87166666666667</v>
      </c>
      <c r="AB137" s="46">
        <v>674.49555555555548</v>
      </c>
      <c r="AC137" s="46">
        <v>434.37513777777787</v>
      </c>
      <c r="AD137" s="46">
        <v>1614.74236</v>
      </c>
      <c r="AE137" s="46">
        <v>0</v>
      </c>
      <c r="AF137" s="46">
        <v>794</v>
      </c>
      <c r="AG137" s="46">
        <v>0</v>
      </c>
      <c r="AH137" s="46">
        <v>30</v>
      </c>
      <c r="AI137" s="46">
        <v>0</v>
      </c>
      <c r="AJ137" s="46">
        <v>0</v>
      </c>
      <c r="AK137" s="46">
        <v>9.44</v>
      </c>
      <c r="AL137" s="46">
        <v>587.76</v>
      </c>
      <c r="AM137" s="46">
        <v>1421.2</v>
      </c>
      <c r="AN137" s="46">
        <v>5269.8716400000003</v>
      </c>
      <c r="AO137" s="46">
        <v>30.463544926697534</v>
      </c>
      <c r="AP137" s="46">
        <v>2.4370835941358027</v>
      </c>
      <c r="AQ137" s="46">
        <v>1.2185417970679013</v>
      </c>
      <c r="AR137" s="46">
        <v>21.246610000000004</v>
      </c>
      <c r="AS137" s="46">
        <v>7.8187524800000032</v>
      </c>
      <c r="AT137" s="46">
        <v>261.02977999999996</v>
      </c>
      <c r="AU137" s="46">
        <v>10.117433333333334</v>
      </c>
      <c r="AV137" s="46">
        <v>334.33174613123452</v>
      </c>
      <c r="AW137" s="46">
        <v>84.311944444444435</v>
      </c>
      <c r="AX137" s="46">
        <v>49.912671111111116</v>
      </c>
      <c r="AY137" s="46">
        <v>1.2646791666666666</v>
      </c>
      <c r="AZ137" s="46">
        <v>20.234866666666669</v>
      </c>
      <c r="BA137" s="46">
        <v>7.8691148148148145</v>
      </c>
      <c r="BB137" s="46">
        <v>60.202325642962975</v>
      </c>
      <c r="BC137" s="46">
        <v>223.79560184666667</v>
      </c>
      <c r="BD137" s="46"/>
      <c r="BE137" s="46">
        <v>0</v>
      </c>
      <c r="BF137" s="46">
        <v>223.79560184666667</v>
      </c>
      <c r="BG137" s="46">
        <v>188.76097222222222</v>
      </c>
      <c r="BH137" s="46"/>
      <c r="BI137" s="46">
        <v>0</v>
      </c>
      <c r="BJ137" s="46"/>
      <c r="BK137" s="46"/>
      <c r="BL137" s="46">
        <v>188.76097222222222</v>
      </c>
      <c r="BM137" s="46">
        <v>12087.219960200124</v>
      </c>
      <c r="BN137" s="46">
        <f t="shared" si="22"/>
        <v>491.00118550450696</v>
      </c>
      <c r="BO137" s="46">
        <f t="shared" si="23"/>
        <v>346.9741710898515</v>
      </c>
      <c r="BP137" s="47">
        <f t="shared" si="25"/>
        <v>8.5633802816901436</v>
      </c>
      <c r="BQ137" s="47">
        <f t="shared" si="24"/>
        <v>1.8591549295774654</v>
      </c>
      <c r="BR137" s="48">
        <v>2</v>
      </c>
      <c r="BS137" s="47">
        <f t="shared" si="26"/>
        <v>2.2535211267605644</v>
      </c>
      <c r="BT137" s="47">
        <f t="shared" si="27"/>
        <v>11.25</v>
      </c>
      <c r="BU137" s="47">
        <f t="shared" si="28"/>
        <v>12.676056338028173</v>
      </c>
      <c r="BV137" s="46">
        <f t="shared" si="29"/>
        <v>1532.1828118563542</v>
      </c>
      <c r="BW137" s="46">
        <f t="shared" si="30"/>
        <v>2370.1581684507128</v>
      </c>
      <c r="BX137" s="46">
        <f t="shared" si="31"/>
        <v>14457.378128650837</v>
      </c>
      <c r="BY137" s="46">
        <f t="shared" si="32"/>
        <v>173488.53754381003</v>
      </c>
      <c r="BZ137" s="49">
        <f>VLOOKUP($C137,[2]PARAMETROS!$A:$I,7,0)</f>
        <v>43101</v>
      </c>
      <c r="CA137" s="50">
        <f>VLOOKUP($C137,[2]PARAMETROS!$A:$I,8,0)</f>
        <v>0</v>
      </c>
      <c r="CB137" s="50">
        <f>VLOOKUP($C137,[2]PARAMETROS!$A:$I,9,0)</f>
        <v>0</v>
      </c>
    </row>
    <row r="138" spans="1:80">
      <c r="A138" s="42" t="s">
        <v>312</v>
      </c>
      <c r="B138" s="42" t="s">
        <v>16</v>
      </c>
      <c r="C138" s="42" t="s">
        <v>170</v>
      </c>
      <c r="D138" s="43" t="s">
        <v>313</v>
      </c>
      <c r="E138" s="44" t="s">
        <v>62</v>
      </c>
      <c r="F138" s="44" t="s">
        <v>63</v>
      </c>
      <c r="G138" s="44">
        <v>1</v>
      </c>
      <c r="H138" s="45">
        <v>2216.69</v>
      </c>
      <c r="I138" s="46">
        <v>2216.69</v>
      </c>
      <c r="J138" s="46"/>
      <c r="K138" s="46"/>
      <c r="L138" s="46"/>
      <c r="M138" s="46"/>
      <c r="N138" s="46"/>
      <c r="O138" s="46"/>
      <c r="P138" s="46"/>
      <c r="Q138" s="46">
        <v>2216.69</v>
      </c>
      <c r="R138" s="46">
        <v>443.33800000000002</v>
      </c>
      <c r="S138" s="46">
        <v>33.250349999999997</v>
      </c>
      <c r="T138" s="46">
        <v>22.166900000000002</v>
      </c>
      <c r="U138" s="46">
        <v>4.4333800000000005</v>
      </c>
      <c r="V138" s="46">
        <v>55.417250000000003</v>
      </c>
      <c r="W138" s="46">
        <v>177.33520000000001</v>
      </c>
      <c r="X138" s="46">
        <v>66.500699999999995</v>
      </c>
      <c r="Y138" s="46">
        <v>13.300140000000001</v>
      </c>
      <c r="Z138" s="46">
        <v>815.74191999999994</v>
      </c>
      <c r="AA138" s="46">
        <v>184.72416666666666</v>
      </c>
      <c r="AB138" s="46">
        <v>246.29888888888888</v>
      </c>
      <c r="AC138" s="46">
        <v>158.61648444444447</v>
      </c>
      <c r="AD138" s="46">
        <v>589.63954000000001</v>
      </c>
      <c r="AE138" s="46">
        <v>28.99860000000001</v>
      </c>
      <c r="AF138" s="46">
        <v>397</v>
      </c>
      <c r="AG138" s="46">
        <v>0</v>
      </c>
      <c r="AH138" s="46">
        <v>0</v>
      </c>
      <c r="AI138" s="46">
        <v>9.84</v>
      </c>
      <c r="AJ138" s="46">
        <v>0</v>
      </c>
      <c r="AK138" s="46">
        <v>4.72</v>
      </c>
      <c r="AL138" s="46">
        <v>0</v>
      </c>
      <c r="AM138" s="46">
        <v>440.55860000000001</v>
      </c>
      <c r="AN138" s="46">
        <v>1845.9400599999999</v>
      </c>
      <c r="AO138" s="46">
        <v>11.124072212577161</v>
      </c>
      <c r="AP138" s="46">
        <v>0.88992577700617292</v>
      </c>
      <c r="AQ138" s="46">
        <v>0.44496288850308646</v>
      </c>
      <c r="AR138" s="46">
        <v>7.7584150000000012</v>
      </c>
      <c r="AS138" s="46">
        <v>2.855096720000001</v>
      </c>
      <c r="AT138" s="46">
        <v>95.317669999999993</v>
      </c>
      <c r="AU138" s="46">
        <v>3.6944833333333338</v>
      </c>
      <c r="AV138" s="46">
        <v>122.08462593141975</v>
      </c>
      <c r="AW138" s="46">
        <v>30.78736111111111</v>
      </c>
      <c r="AX138" s="46">
        <v>18.22611777777778</v>
      </c>
      <c r="AY138" s="46">
        <v>0.46181041666666667</v>
      </c>
      <c r="AZ138" s="46">
        <v>7.3889666666666676</v>
      </c>
      <c r="BA138" s="46">
        <v>2.8734870370370369</v>
      </c>
      <c r="BB138" s="46">
        <v>21.983489427407413</v>
      </c>
      <c r="BC138" s="46">
        <v>81.721232436666668</v>
      </c>
      <c r="BD138" s="46"/>
      <c r="BE138" s="46">
        <v>0</v>
      </c>
      <c r="BF138" s="46">
        <v>81.721232436666668</v>
      </c>
      <c r="BG138" s="46">
        <v>66.11548611111111</v>
      </c>
      <c r="BH138" s="46"/>
      <c r="BI138" s="46">
        <v>0</v>
      </c>
      <c r="BJ138" s="46"/>
      <c r="BK138" s="46"/>
      <c r="BL138" s="46">
        <v>66.11548611111111</v>
      </c>
      <c r="BM138" s="46">
        <v>4332.5514044791971</v>
      </c>
      <c r="BN138" s="46">
        <f t="shared" si="22"/>
        <v>245.50059275225348</v>
      </c>
      <c r="BO138" s="46">
        <f t="shared" si="23"/>
        <v>173.48708554492575</v>
      </c>
      <c r="BP138" s="47">
        <f t="shared" si="25"/>
        <v>8.5633802816901436</v>
      </c>
      <c r="BQ138" s="47">
        <f t="shared" si="24"/>
        <v>1.8591549295774654</v>
      </c>
      <c r="BR138" s="48">
        <v>2</v>
      </c>
      <c r="BS138" s="47">
        <f t="shared" si="26"/>
        <v>2.2535211267605644</v>
      </c>
      <c r="BT138" s="47">
        <f t="shared" si="27"/>
        <v>11.25</v>
      </c>
      <c r="BU138" s="47">
        <f t="shared" si="28"/>
        <v>12.676056338028173</v>
      </c>
      <c r="BV138" s="46">
        <f t="shared" si="29"/>
        <v>549.19665690581394</v>
      </c>
      <c r="BW138" s="46">
        <f t="shared" si="30"/>
        <v>968.18433520299322</v>
      </c>
      <c r="BX138" s="46">
        <f t="shared" si="31"/>
        <v>5300.7357396821899</v>
      </c>
      <c r="BY138" s="46">
        <f t="shared" si="32"/>
        <v>63608.828876186279</v>
      </c>
      <c r="BZ138" s="49">
        <f>VLOOKUP($C138,[2]PARAMETROS!$A:$I,7,0)</f>
        <v>43101</v>
      </c>
      <c r="CA138" s="50">
        <f>VLOOKUP($C138,[2]PARAMETROS!$A:$I,8,0)</f>
        <v>0</v>
      </c>
      <c r="CB138" s="50">
        <f>VLOOKUP($C138,[2]PARAMETROS!$A:$I,9,0)</f>
        <v>0</v>
      </c>
    </row>
    <row r="139" spans="1:80">
      <c r="A139" s="42" t="s">
        <v>314</v>
      </c>
      <c r="B139" s="42" t="s">
        <v>17</v>
      </c>
      <c r="C139" s="42" t="s">
        <v>315</v>
      </c>
      <c r="D139" s="43" t="s">
        <v>316</v>
      </c>
      <c r="E139" s="44" t="s">
        <v>62</v>
      </c>
      <c r="F139" s="44" t="s">
        <v>63</v>
      </c>
      <c r="G139" s="44">
        <v>1</v>
      </c>
      <c r="H139" s="45">
        <v>1511.38</v>
      </c>
      <c r="I139" s="46">
        <v>1511.38</v>
      </c>
      <c r="J139" s="46"/>
      <c r="K139" s="46"/>
      <c r="L139" s="46"/>
      <c r="M139" s="46"/>
      <c r="N139" s="46"/>
      <c r="O139" s="46"/>
      <c r="P139" s="46"/>
      <c r="Q139" s="46">
        <v>1511.38</v>
      </c>
      <c r="R139" s="46">
        <v>302.27600000000001</v>
      </c>
      <c r="S139" s="46">
        <v>22.6707</v>
      </c>
      <c r="T139" s="46">
        <v>15.113800000000001</v>
      </c>
      <c r="U139" s="46">
        <v>3.0227600000000003</v>
      </c>
      <c r="V139" s="46">
        <v>37.784500000000001</v>
      </c>
      <c r="W139" s="46">
        <v>120.91040000000001</v>
      </c>
      <c r="X139" s="46">
        <v>45.3414</v>
      </c>
      <c r="Y139" s="46">
        <v>9.0682800000000015</v>
      </c>
      <c r="Z139" s="46">
        <v>556.18784000000005</v>
      </c>
      <c r="AA139" s="46">
        <v>125.94833333333334</v>
      </c>
      <c r="AB139" s="46">
        <v>167.93111111111111</v>
      </c>
      <c r="AC139" s="46">
        <v>108.14763555555558</v>
      </c>
      <c r="AD139" s="46">
        <v>402.02708000000007</v>
      </c>
      <c r="AE139" s="46">
        <v>71.3172</v>
      </c>
      <c r="AF139" s="46">
        <v>397</v>
      </c>
      <c r="AG139" s="46">
        <v>0</v>
      </c>
      <c r="AH139" s="46">
        <v>0</v>
      </c>
      <c r="AI139" s="46">
        <v>0</v>
      </c>
      <c r="AJ139" s="46">
        <v>0</v>
      </c>
      <c r="AK139" s="46">
        <v>4.72</v>
      </c>
      <c r="AL139" s="46">
        <v>0</v>
      </c>
      <c r="AM139" s="46">
        <v>473.03720000000004</v>
      </c>
      <c r="AN139" s="46">
        <v>1431.2521200000001</v>
      </c>
      <c r="AO139" s="46">
        <v>7.584596971450619</v>
      </c>
      <c r="AP139" s="46">
        <v>0.60676775771604952</v>
      </c>
      <c r="AQ139" s="46">
        <v>0.30338387885802476</v>
      </c>
      <c r="AR139" s="46">
        <v>5.2898300000000011</v>
      </c>
      <c r="AS139" s="46">
        <v>1.946657440000001</v>
      </c>
      <c r="AT139" s="46">
        <v>64.989339999999999</v>
      </c>
      <c r="AU139" s="46">
        <v>2.518966666666667</v>
      </c>
      <c r="AV139" s="46">
        <v>83.239542714691368</v>
      </c>
      <c r="AW139" s="46">
        <v>20.991388888888888</v>
      </c>
      <c r="AX139" s="46">
        <v>12.426902222222225</v>
      </c>
      <c r="AY139" s="46">
        <v>0.31487083333333332</v>
      </c>
      <c r="AZ139" s="46">
        <v>5.037933333333334</v>
      </c>
      <c r="BA139" s="46">
        <v>1.9591962962962963</v>
      </c>
      <c r="BB139" s="46">
        <v>14.988747299259263</v>
      </c>
      <c r="BC139" s="46">
        <v>55.719038873333346</v>
      </c>
      <c r="BD139" s="46"/>
      <c r="BE139" s="46">
        <v>0</v>
      </c>
      <c r="BF139" s="46">
        <v>55.719038873333346</v>
      </c>
      <c r="BG139" s="46">
        <v>66.11548611111111</v>
      </c>
      <c r="BH139" s="46"/>
      <c r="BI139" s="46">
        <v>0</v>
      </c>
      <c r="BJ139" s="46"/>
      <c r="BK139" s="46"/>
      <c r="BL139" s="46">
        <v>66.11548611111111</v>
      </c>
      <c r="BM139" s="46">
        <v>3147.7061876991361</v>
      </c>
      <c r="BN139" s="46">
        <f t="shared" si="22"/>
        <v>245.50059275225348</v>
      </c>
      <c r="BO139" s="46">
        <f t="shared" si="23"/>
        <v>173.48708554492575</v>
      </c>
      <c r="BP139" s="47">
        <f t="shared" si="25"/>
        <v>8.5633802816901436</v>
      </c>
      <c r="BQ139" s="47">
        <f t="shared" si="24"/>
        <v>1.8591549295774654</v>
      </c>
      <c r="BR139" s="48">
        <v>2</v>
      </c>
      <c r="BS139" s="47">
        <f t="shared" si="26"/>
        <v>2.2535211267605644</v>
      </c>
      <c r="BT139" s="47">
        <f t="shared" si="27"/>
        <v>11.25</v>
      </c>
      <c r="BU139" s="47">
        <f t="shared" si="28"/>
        <v>12.676056338028173</v>
      </c>
      <c r="BV139" s="46">
        <f t="shared" si="29"/>
        <v>399.00500970834133</v>
      </c>
      <c r="BW139" s="46">
        <f t="shared" si="30"/>
        <v>817.99268800552056</v>
      </c>
      <c r="BX139" s="46">
        <f t="shared" si="31"/>
        <v>3965.6988757046565</v>
      </c>
      <c r="BY139" s="46">
        <f t="shared" si="32"/>
        <v>47588.386508455878</v>
      </c>
      <c r="BZ139" s="49">
        <f>VLOOKUP($C139,[2]PARAMETROS!$A:$I,7,0)</f>
        <v>43101</v>
      </c>
      <c r="CA139" s="50">
        <f>VLOOKUP($C139,[2]PARAMETROS!$A:$I,8,0)</f>
        <v>0</v>
      </c>
      <c r="CB139" s="50">
        <f>VLOOKUP($C139,[2]PARAMETROS!$A:$I,9,0)</f>
        <v>0</v>
      </c>
    </row>
    <row r="140" spans="1:80">
      <c r="A140" s="42" t="s">
        <v>317</v>
      </c>
      <c r="B140" s="42" t="s">
        <v>78</v>
      </c>
      <c r="C140" s="42" t="s">
        <v>318</v>
      </c>
      <c r="D140" s="43" t="s">
        <v>319</v>
      </c>
      <c r="E140" s="44" t="s">
        <v>62</v>
      </c>
      <c r="F140" s="44" t="s">
        <v>63</v>
      </c>
      <c r="G140" s="44">
        <v>1</v>
      </c>
      <c r="H140" s="45">
        <v>3062.89</v>
      </c>
      <c r="I140" s="46">
        <v>3062.89</v>
      </c>
      <c r="J140" s="46"/>
      <c r="K140" s="46"/>
      <c r="L140" s="46"/>
      <c r="M140" s="46"/>
      <c r="N140" s="46"/>
      <c r="O140" s="46"/>
      <c r="P140" s="46"/>
      <c r="Q140" s="46">
        <v>3062.89</v>
      </c>
      <c r="R140" s="46">
        <v>612.57799999999997</v>
      </c>
      <c r="S140" s="46">
        <v>45.943349999999995</v>
      </c>
      <c r="T140" s="46">
        <v>30.628899999999998</v>
      </c>
      <c r="U140" s="46">
        <v>6.1257799999999998</v>
      </c>
      <c r="V140" s="46">
        <v>76.572249999999997</v>
      </c>
      <c r="W140" s="46">
        <v>245.03119999999998</v>
      </c>
      <c r="X140" s="46">
        <v>91.88669999999999</v>
      </c>
      <c r="Y140" s="46">
        <v>18.37734</v>
      </c>
      <c r="Z140" s="46">
        <v>1127.1435199999999</v>
      </c>
      <c r="AA140" s="46">
        <v>255.24083333333331</v>
      </c>
      <c r="AB140" s="46">
        <v>340.32111111111107</v>
      </c>
      <c r="AC140" s="46">
        <v>219.16679555555558</v>
      </c>
      <c r="AD140" s="46">
        <v>814.72874000000002</v>
      </c>
      <c r="AE140" s="46">
        <v>0</v>
      </c>
      <c r="AF140" s="46">
        <v>397</v>
      </c>
      <c r="AG140" s="46">
        <v>0</v>
      </c>
      <c r="AH140" s="46">
        <v>0</v>
      </c>
      <c r="AI140" s="46">
        <v>0</v>
      </c>
      <c r="AJ140" s="46">
        <v>0</v>
      </c>
      <c r="AK140" s="46">
        <v>4.72</v>
      </c>
      <c r="AL140" s="46">
        <v>293.88</v>
      </c>
      <c r="AM140" s="46">
        <v>695.6</v>
      </c>
      <c r="AN140" s="46">
        <v>2637.4722599999996</v>
      </c>
      <c r="AO140" s="46">
        <v>15.37057934992284</v>
      </c>
      <c r="AP140" s="46">
        <v>1.2296463479938271</v>
      </c>
      <c r="AQ140" s="46">
        <v>0.61482317399691355</v>
      </c>
      <c r="AR140" s="46">
        <v>10.720115000000002</v>
      </c>
      <c r="AS140" s="46">
        <v>3.9450023200000013</v>
      </c>
      <c r="AT140" s="46">
        <v>131.70426999999998</v>
      </c>
      <c r="AU140" s="46">
        <v>5.1048166666666672</v>
      </c>
      <c r="AV140" s="46">
        <v>168.68925285858023</v>
      </c>
      <c r="AW140" s="46">
        <v>42.540138888888883</v>
      </c>
      <c r="AX140" s="46">
        <v>25.183762222222224</v>
      </c>
      <c r="AY140" s="46">
        <v>0.63810208333333329</v>
      </c>
      <c r="AZ140" s="46">
        <v>10.209633333333334</v>
      </c>
      <c r="BA140" s="46">
        <v>3.9704129629629628</v>
      </c>
      <c r="BB140" s="46">
        <v>30.375474212592597</v>
      </c>
      <c r="BC140" s="46">
        <v>112.91752370333333</v>
      </c>
      <c r="BD140" s="46"/>
      <c r="BE140" s="46">
        <v>0</v>
      </c>
      <c r="BF140" s="46">
        <v>112.91752370333333</v>
      </c>
      <c r="BG140" s="46">
        <v>94.380486111111111</v>
      </c>
      <c r="BH140" s="46"/>
      <c r="BI140" s="46">
        <v>0</v>
      </c>
      <c r="BJ140" s="46"/>
      <c r="BK140" s="46"/>
      <c r="BL140" s="46">
        <v>94.380486111111111</v>
      </c>
      <c r="BM140" s="46">
        <v>6076.3495226730247</v>
      </c>
      <c r="BN140" s="46">
        <f t="shared" si="22"/>
        <v>245.50059275225348</v>
      </c>
      <c r="BO140" s="46">
        <f t="shared" si="23"/>
        <v>173.48708554492575</v>
      </c>
      <c r="BP140" s="47">
        <f t="shared" si="25"/>
        <v>8.8629737609329435</v>
      </c>
      <c r="BQ140" s="47">
        <f t="shared" si="24"/>
        <v>1.9241982507288626</v>
      </c>
      <c r="BR140" s="48">
        <v>5</v>
      </c>
      <c r="BS140" s="47">
        <f t="shared" si="26"/>
        <v>5.8309037900874632</v>
      </c>
      <c r="BT140" s="47">
        <f t="shared" si="27"/>
        <v>14.25</v>
      </c>
      <c r="BU140" s="47">
        <f t="shared" si="28"/>
        <v>16.618075801749271</v>
      </c>
      <c r="BV140" s="46">
        <f t="shared" si="29"/>
        <v>1009.7723696570333</v>
      </c>
      <c r="BW140" s="46">
        <f t="shared" si="30"/>
        <v>1428.7600479542125</v>
      </c>
      <c r="BX140" s="46">
        <f t="shared" si="31"/>
        <v>7505.1095706272372</v>
      </c>
      <c r="BY140" s="46">
        <f t="shared" si="32"/>
        <v>90061.314847526839</v>
      </c>
      <c r="BZ140" s="49">
        <f>VLOOKUP($C140,[2]PARAMETROS!$A:$I,7,0)</f>
        <v>43101</v>
      </c>
      <c r="CA140" s="50">
        <f>VLOOKUP($C140,[2]PARAMETROS!$A:$I,8,0)</f>
        <v>0</v>
      </c>
      <c r="CB140" s="50">
        <f>VLOOKUP($C140,[2]PARAMETROS!$A:$I,9,0)</f>
        <v>0</v>
      </c>
    </row>
    <row r="141" spans="1:80">
      <c r="A141" s="42" t="s">
        <v>317</v>
      </c>
      <c r="B141" s="42" t="s">
        <v>78</v>
      </c>
      <c r="C141" s="42" t="s">
        <v>318</v>
      </c>
      <c r="D141" s="43" t="s">
        <v>320</v>
      </c>
      <c r="E141" s="44" t="s">
        <v>62</v>
      </c>
      <c r="F141" s="44" t="s">
        <v>64</v>
      </c>
      <c r="G141" s="44">
        <v>1</v>
      </c>
      <c r="H141" s="45">
        <v>3062.89</v>
      </c>
      <c r="I141" s="46">
        <v>3062.89</v>
      </c>
      <c r="J141" s="46"/>
      <c r="K141" s="46"/>
      <c r="L141" s="46"/>
      <c r="M141" s="46"/>
      <c r="N141" s="46"/>
      <c r="O141" s="46"/>
      <c r="P141" s="46"/>
      <c r="Q141" s="46">
        <v>3062.89</v>
      </c>
      <c r="R141" s="46">
        <v>612.57799999999997</v>
      </c>
      <c r="S141" s="46">
        <v>45.943349999999995</v>
      </c>
      <c r="T141" s="46">
        <v>30.628899999999998</v>
      </c>
      <c r="U141" s="46">
        <v>6.1257799999999998</v>
      </c>
      <c r="V141" s="46">
        <v>76.572249999999997</v>
      </c>
      <c r="W141" s="46">
        <v>245.03119999999998</v>
      </c>
      <c r="X141" s="46">
        <v>91.88669999999999</v>
      </c>
      <c r="Y141" s="46">
        <v>18.37734</v>
      </c>
      <c r="Z141" s="46">
        <v>1127.1435199999999</v>
      </c>
      <c r="AA141" s="46">
        <v>255.24083333333331</v>
      </c>
      <c r="AB141" s="46">
        <v>340.32111111111107</v>
      </c>
      <c r="AC141" s="46">
        <v>219.16679555555558</v>
      </c>
      <c r="AD141" s="46">
        <v>814.72874000000002</v>
      </c>
      <c r="AE141" s="46">
        <v>0</v>
      </c>
      <c r="AF141" s="46">
        <v>397</v>
      </c>
      <c r="AG141" s="46">
        <v>0</v>
      </c>
      <c r="AH141" s="46">
        <v>0</v>
      </c>
      <c r="AI141" s="46">
        <v>0</v>
      </c>
      <c r="AJ141" s="46">
        <v>0</v>
      </c>
      <c r="AK141" s="46">
        <v>4.72</v>
      </c>
      <c r="AL141" s="46">
        <v>293.88</v>
      </c>
      <c r="AM141" s="46">
        <v>695.6</v>
      </c>
      <c r="AN141" s="46">
        <v>2637.4722599999996</v>
      </c>
      <c r="AO141" s="46">
        <v>15.37057934992284</v>
      </c>
      <c r="AP141" s="46">
        <v>1.2296463479938271</v>
      </c>
      <c r="AQ141" s="46">
        <v>0.61482317399691355</v>
      </c>
      <c r="AR141" s="46">
        <v>10.720115000000002</v>
      </c>
      <c r="AS141" s="46">
        <v>3.9450023200000013</v>
      </c>
      <c r="AT141" s="46">
        <v>131.70426999999998</v>
      </c>
      <c r="AU141" s="46">
        <v>5.1048166666666672</v>
      </c>
      <c r="AV141" s="46">
        <v>168.68925285858023</v>
      </c>
      <c r="AW141" s="46">
        <v>42.540138888888883</v>
      </c>
      <c r="AX141" s="46">
        <v>25.183762222222224</v>
      </c>
      <c r="AY141" s="46">
        <v>0.63810208333333329</v>
      </c>
      <c r="AZ141" s="46">
        <v>10.209633333333334</v>
      </c>
      <c r="BA141" s="46">
        <v>3.9704129629629628</v>
      </c>
      <c r="BB141" s="46">
        <v>30.375474212592597</v>
      </c>
      <c r="BC141" s="46">
        <v>112.91752370333333</v>
      </c>
      <c r="BD141" s="46"/>
      <c r="BE141" s="46">
        <v>0</v>
      </c>
      <c r="BF141" s="46">
        <v>112.91752370333333</v>
      </c>
      <c r="BG141" s="46">
        <v>94.380486111111111</v>
      </c>
      <c r="BH141" s="46"/>
      <c r="BI141" s="46">
        <v>0</v>
      </c>
      <c r="BJ141" s="46"/>
      <c r="BK141" s="46"/>
      <c r="BL141" s="46">
        <v>94.380486111111111</v>
      </c>
      <c r="BM141" s="46">
        <v>6076.3495226730247</v>
      </c>
      <c r="BN141" s="46">
        <f t="shared" si="22"/>
        <v>245.50059275225348</v>
      </c>
      <c r="BO141" s="46">
        <f t="shared" si="23"/>
        <v>173.48708554492575</v>
      </c>
      <c r="BP141" s="47">
        <f t="shared" si="25"/>
        <v>8.8629737609329435</v>
      </c>
      <c r="BQ141" s="47">
        <f t="shared" si="24"/>
        <v>1.9241982507288626</v>
      </c>
      <c r="BR141" s="48">
        <v>5</v>
      </c>
      <c r="BS141" s="47">
        <f t="shared" si="26"/>
        <v>5.8309037900874632</v>
      </c>
      <c r="BT141" s="47">
        <f t="shared" si="27"/>
        <v>14.25</v>
      </c>
      <c r="BU141" s="47">
        <f t="shared" si="28"/>
        <v>16.618075801749271</v>
      </c>
      <c r="BV141" s="46">
        <f t="shared" si="29"/>
        <v>1009.7723696570333</v>
      </c>
      <c r="BW141" s="46">
        <f t="shared" si="30"/>
        <v>1428.7600479542125</v>
      </c>
      <c r="BX141" s="46">
        <f t="shared" si="31"/>
        <v>7505.1095706272372</v>
      </c>
      <c r="BY141" s="46">
        <f t="shared" si="32"/>
        <v>90061.314847526839</v>
      </c>
      <c r="BZ141" s="49">
        <f>VLOOKUP($C141,[2]PARAMETROS!$A:$I,7,0)</f>
        <v>43101</v>
      </c>
      <c r="CA141" s="50">
        <f>VLOOKUP($C141,[2]PARAMETROS!$A:$I,8,0)</f>
        <v>0</v>
      </c>
      <c r="CB141" s="50">
        <f>VLOOKUP($C141,[2]PARAMETROS!$A:$I,9,0)</f>
        <v>0</v>
      </c>
    </row>
    <row r="142" spans="1:80">
      <c r="A142" s="42" t="s">
        <v>321</v>
      </c>
      <c r="B142" s="42" t="s">
        <v>15</v>
      </c>
      <c r="C142" s="42" t="s">
        <v>189</v>
      </c>
      <c r="D142" s="43" t="s">
        <v>322</v>
      </c>
      <c r="E142" s="44" t="s">
        <v>62</v>
      </c>
      <c r="F142" s="44" t="s">
        <v>63</v>
      </c>
      <c r="G142" s="44">
        <v>2</v>
      </c>
      <c r="H142" s="45">
        <v>1281.1600000000001</v>
      </c>
      <c r="I142" s="46">
        <v>2562.3200000000002</v>
      </c>
      <c r="J142" s="46"/>
      <c r="K142" s="46"/>
      <c r="L142" s="46">
        <v>389.02728438095244</v>
      </c>
      <c r="M142" s="46"/>
      <c r="N142" s="46"/>
      <c r="O142" s="46"/>
      <c r="P142" s="46"/>
      <c r="Q142" s="46">
        <v>2951.3472843809527</v>
      </c>
      <c r="R142" s="46">
        <v>590.26945687619059</v>
      </c>
      <c r="S142" s="46">
        <v>44.270209265714286</v>
      </c>
      <c r="T142" s="46">
        <v>29.513472843809527</v>
      </c>
      <c r="U142" s="46">
        <v>5.9026945687619055</v>
      </c>
      <c r="V142" s="46">
        <v>73.783682109523824</v>
      </c>
      <c r="W142" s="46">
        <v>236.10778275047622</v>
      </c>
      <c r="X142" s="46">
        <v>88.540418531428571</v>
      </c>
      <c r="Y142" s="46">
        <v>17.708083706285716</v>
      </c>
      <c r="Z142" s="46">
        <v>1086.0958006521905</v>
      </c>
      <c r="AA142" s="46">
        <v>245.94560703174605</v>
      </c>
      <c r="AB142" s="46">
        <v>327.92747604232807</v>
      </c>
      <c r="AC142" s="46">
        <v>211.18529457125931</v>
      </c>
      <c r="AD142" s="46">
        <v>785.05837764533339</v>
      </c>
      <c r="AE142" s="46">
        <v>170.26079999999999</v>
      </c>
      <c r="AF142" s="46">
        <v>794</v>
      </c>
      <c r="AG142" s="46">
        <v>0</v>
      </c>
      <c r="AH142" s="46">
        <v>0</v>
      </c>
      <c r="AI142" s="46">
        <v>0</v>
      </c>
      <c r="AJ142" s="46">
        <v>0</v>
      </c>
      <c r="AK142" s="46">
        <v>9.44</v>
      </c>
      <c r="AL142" s="46">
        <v>0</v>
      </c>
      <c r="AM142" s="46">
        <v>973.70080000000007</v>
      </c>
      <c r="AN142" s="46">
        <v>2844.8549782975242</v>
      </c>
      <c r="AO142" s="46">
        <v>14.810821682710356</v>
      </c>
      <c r="AP142" s="46">
        <v>1.1848657346168285</v>
      </c>
      <c r="AQ142" s="46">
        <v>0.59243286730841427</v>
      </c>
      <c r="AR142" s="46">
        <v>10.329715495333335</v>
      </c>
      <c r="AS142" s="46">
        <v>3.8013353022826686</v>
      </c>
      <c r="AT142" s="46">
        <v>126.90793322838095</v>
      </c>
      <c r="AU142" s="46">
        <v>4.9189121406349212</v>
      </c>
      <c r="AV142" s="46">
        <v>162.54601645126746</v>
      </c>
      <c r="AW142" s="46">
        <v>40.990934505291008</v>
      </c>
      <c r="AX142" s="46">
        <v>24.266633227132278</v>
      </c>
      <c r="AY142" s="46">
        <v>0.61486401757936515</v>
      </c>
      <c r="AZ142" s="46">
        <v>9.8378242812698424</v>
      </c>
      <c r="BA142" s="46">
        <v>3.8258205538271608</v>
      </c>
      <c r="BB142" s="46">
        <v>29.269276183316681</v>
      </c>
      <c r="BC142" s="46">
        <v>108.80535276841633</v>
      </c>
      <c r="BD142" s="46">
        <v>326.75630648503403</v>
      </c>
      <c r="BE142" s="46">
        <v>326.75630648503403</v>
      </c>
      <c r="BF142" s="46">
        <v>435.56165925345033</v>
      </c>
      <c r="BG142" s="46">
        <v>132.23097222222222</v>
      </c>
      <c r="BH142" s="46"/>
      <c r="BI142" s="46">
        <v>0</v>
      </c>
      <c r="BJ142" s="46"/>
      <c r="BK142" s="46"/>
      <c r="BL142" s="46">
        <v>132.23097222222222</v>
      </c>
      <c r="BM142" s="46">
        <v>6526.5409106054176</v>
      </c>
      <c r="BN142" s="46">
        <f t="shared" si="22"/>
        <v>491.00118550450696</v>
      </c>
      <c r="BO142" s="46">
        <f t="shared" si="23"/>
        <v>346.9741710898515</v>
      </c>
      <c r="BP142" s="47">
        <f t="shared" si="25"/>
        <v>8.6609686609686669</v>
      </c>
      <c r="BQ142" s="47">
        <f t="shared" si="24"/>
        <v>1.8803418803418819</v>
      </c>
      <c r="BR142" s="48">
        <v>3</v>
      </c>
      <c r="BS142" s="47">
        <f t="shared" si="26"/>
        <v>3.4188034188034218</v>
      </c>
      <c r="BT142" s="47">
        <f t="shared" si="27"/>
        <v>12.25</v>
      </c>
      <c r="BU142" s="47">
        <f t="shared" si="28"/>
        <v>13.960113960113972</v>
      </c>
      <c r="BV142" s="46">
        <f t="shared" si="29"/>
        <v>911.11254877397641</v>
      </c>
      <c r="BW142" s="46">
        <f t="shared" si="30"/>
        <v>1749.0879053683348</v>
      </c>
      <c r="BX142" s="46">
        <f t="shared" si="31"/>
        <v>8275.6288159737524</v>
      </c>
      <c r="BY142" s="46">
        <f t="shared" si="32"/>
        <v>99307.545791685028</v>
      </c>
      <c r="BZ142" s="49">
        <f>VLOOKUP($C142,[2]PARAMETROS!$A:$I,7,0)</f>
        <v>43101</v>
      </c>
      <c r="CA142" s="50">
        <f>VLOOKUP($C142,[2]PARAMETROS!$A:$I,8,0)</f>
        <v>0</v>
      </c>
      <c r="CB142" s="50">
        <f>VLOOKUP($C142,[2]PARAMETROS!$A:$I,9,0)</f>
        <v>0</v>
      </c>
    </row>
    <row r="143" spans="1:80">
      <c r="A143" s="42" t="s">
        <v>321</v>
      </c>
      <c r="B143" s="42" t="s">
        <v>66</v>
      </c>
      <c r="C143" s="42" t="s">
        <v>189</v>
      </c>
      <c r="D143" s="43" t="s">
        <v>323</v>
      </c>
      <c r="E143" s="44" t="s">
        <v>62</v>
      </c>
      <c r="F143" s="44" t="s">
        <v>63</v>
      </c>
      <c r="G143" s="44">
        <v>1</v>
      </c>
      <c r="H143" s="45">
        <v>1281.1600000000001</v>
      </c>
      <c r="I143" s="46">
        <v>1281.1600000000001</v>
      </c>
      <c r="J143" s="46"/>
      <c r="K143" s="46"/>
      <c r="L143" s="46"/>
      <c r="M143" s="46"/>
      <c r="N143" s="46"/>
      <c r="O143" s="46"/>
      <c r="P143" s="46"/>
      <c r="Q143" s="46">
        <v>1281.1600000000001</v>
      </c>
      <c r="R143" s="46">
        <v>256.23200000000003</v>
      </c>
      <c r="S143" s="46">
        <v>19.217400000000001</v>
      </c>
      <c r="T143" s="46">
        <v>12.8116</v>
      </c>
      <c r="U143" s="46">
        <v>2.5623200000000002</v>
      </c>
      <c r="V143" s="46">
        <v>32.029000000000003</v>
      </c>
      <c r="W143" s="46">
        <v>102.4928</v>
      </c>
      <c r="X143" s="46">
        <v>38.434800000000003</v>
      </c>
      <c r="Y143" s="46">
        <v>7.6869600000000009</v>
      </c>
      <c r="Z143" s="46">
        <v>471.46688</v>
      </c>
      <c r="AA143" s="46">
        <v>106.76333333333334</v>
      </c>
      <c r="AB143" s="46">
        <v>142.35111111111112</v>
      </c>
      <c r="AC143" s="46">
        <v>91.674115555555574</v>
      </c>
      <c r="AD143" s="46">
        <v>340.78856000000007</v>
      </c>
      <c r="AE143" s="46">
        <v>85.130399999999995</v>
      </c>
      <c r="AF143" s="46">
        <v>397</v>
      </c>
      <c r="AG143" s="46">
        <v>0</v>
      </c>
      <c r="AH143" s="46">
        <v>0</v>
      </c>
      <c r="AI143" s="46">
        <v>0</v>
      </c>
      <c r="AJ143" s="46">
        <v>0</v>
      </c>
      <c r="AK143" s="46">
        <v>4.72</v>
      </c>
      <c r="AL143" s="46">
        <v>0</v>
      </c>
      <c r="AM143" s="46">
        <v>486.85040000000004</v>
      </c>
      <c r="AN143" s="46">
        <v>1299.1058400000002</v>
      </c>
      <c r="AO143" s="46">
        <v>6.4292780478395075</v>
      </c>
      <c r="AP143" s="46">
        <v>0.51434224382716054</v>
      </c>
      <c r="AQ143" s="46">
        <v>0.25717112191358027</v>
      </c>
      <c r="AR143" s="46">
        <v>4.4840600000000013</v>
      </c>
      <c r="AS143" s="46">
        <v>1.6501340800000008</v>
      </c>
      <c r="AT143" s="46">
        <v>55.089880000000001</v>
      </c>
      <c r="AU143" s="46">
        <v>2.1352666666666669</v>
      </c>
      <c r="AV143" s="46">
        <v>70.560132160246923</v>
      </c>
      <c r="AW143" s="46">
        <v>17.79388888888889</v>
      </c>
      <c r="AX143" s="46">
        <v>10.533982222222223</v>
      </c>
      <c r="AY143" s="46">
        <v>0.26690833333333336</v>
      </c>
      <c r="AZ143" s="46">
        <v>4.2705333333333337</v>
      </c>
      <c r="BA143" s="46">
        <v>1.660762962962963</v>
      </c>
      <c r="BB143" s="46">
        <v>12.705595872592596</v>
      </c>
      <c r="BC143" s="46">
        <v>47.23167161333334</v>
      </c>
      <c r="BD143" s="46">
        <v>174.70363636363635</v>
      </c>
      <c r="BE143" s="46">
        <v>174.70363636363635</v>
      </c>
      <c r="BF143" s="46">
        <v>221.93530797696968</v>
      </c>
      <c r="BG143" s="46">
        <v>66.11548611111111</v>
      </c>
      <c r="BH143" s="46"/>
      <c r="BI143" s="46">
        <v>0</v>
      </c>
      <c r="BJ143" s="46"/>
      <c r="BK143" s="46"/>
      <c r="BL143" s="46">
        <v>66.11548611111111</v>
      </c>
      <c r="BM143" s="46">
        <v>2938.8767662483283</v>
      </c>
      <c r="BN143" s="46">
        <f t="shared" si="22"/>
        <v>245.50059275225348</v>
      </c>
      <c r="BO143" s="46">
        <f t="shared" si="23"/>
        <v>173.48708554492575</v>
      </c>
      <c r="BP143" s="47">
        <f t="shared" si="25"/>
        <v>8.6609686609686669</v>
      </c>
      <c r="BQ143" s="47">
        <f t="shared" si="24"/>
        <v>1.8803418803418819</v>
      </c>
      <c r="BR143" s="48">
        <v>3</v>
      </c>
      <c r="BS143" s="47">
        <f t="shared" si="26"/>
        <v>3.4188034188034218</v>
      </c>
      <c r="BT143" s="47">
        <f t="shared" si="27"/>
        <v>12.25</v>
      </c>
      <c r="BU143" s="47">
        <f t="shared" si="28"/>
        <v>13.960113960113972</v>
      </c>
      <c r="BV143" s="46">
        <f t="shared" si="29"/>
        <v>410.27054571557892</v>
      </c>
      <c r="BW143" s="46">
        <f t="shared" si="30"/>
        <v>829.25822401275809</v>
      </c>
      <c r="BX143" s="46">
        <f t="shared" si="31"/>
        <v>3768.1349902610864</v>
      </c>
      <c r="BY143" s="46">
        <f t="shared" si="32"/>
        <v>45217.61988313304</v>
      </c>
      <c r="BZ143" s="49">
        <f>VLOOKUP($C143,[2]PARAMETROS!$A:$I,7,0)</f>
        <v>43101</v>
      </c>
      <c r="CA143" s="50">
        <f>VLOOKUP($C143,[2]PARAMETROS!$A:$I,8,0)</f>
        <v>0</v>
      </c>
      <c r="CB143" s="50">
        <f>VLOOKUP($C143,[2]PARAMETROS!$A:$I,9,0)</f>
        <v>0</v>
      </c>
    </row>
    <row r="144" spans="1:80">
      <c r="A144" s="42" t="s">
        <v>324</v>
      </c>
      <c r="B144" s="42" t="s">
        <v>78</v>
      </c>
      <c r="C144" s="42" t="s">
        <v>325</v>
      </c>
      <c r="D144" s="43" t="s">
        <v>326</v>
      </c>
      <c r="E144" s="44" t="s">
        <v>62</v>
      </c>
      <c r="F144" s="44" t="s">
        <v>63</v>
      </c>
      <c r="G144" s="44">
        <v>1</v>
      </c>
      <c r="H144" s="45">
        <v>2973.68</v>
      </c>
      <c r="I144" s="46">
        <v>2973.68</v>
      </c>
      <c r="J144" s="46"/>
      <c r="K144" s="46"/>
      <c r="L144" s="46"/>
      <c r="M144" s="46"/>
      <c r="N144" s="46"/>
      <c r="O144" s="46"/>
      <c r="P144" s="46"/>
      <c r="Q144" s="46">
        <v>2973.68</v>
      </c>
      <c r="R144" s="46">
        <v>594.73599999999999</v>
      </c>
      <c r="S144" s="46">
        <v>44.605199999999996</v>
      </c>
      <c r="T144" s="46">
        <v>29.736799999999999</v>
      </c>
      <c r="U144" s="46">
        <v>5.9473599999999998</v>
      </c>
      <c r="V144" s="46">
        <v>74.341999999999999</v>
      </c>
      <c r="W144" s="46">
        <v>237.89439999999999</v>
      </c>
      <c r="X144" s="46">
        <v>89.210399999999993</v>
      </c>
      <c r="Y144" s="46">
        <v>17.842079999999999</v>
      </c>
      <c r="Z144" s="46">
        <v>1094.3142399999999</v>
      </c>
      <c r="AA144" s="46">
        <v>247.80666666666664</v>
      </c>
      <c r="AB144" s="46">
        <v>330.40888888888884</v>
      </c>
      <c r="AC144" s="46">
        <v>212.78332444444447</v>
      </c>
      <c r="AD144" s="46">
        <v>790.99887999999999</v>
      </c>
      <c r="AE144" s="46">
        <v>0</v>
      </c>
      <c r="AF144" s="46">
        <v>324.39999999999998</v>
      </c>
      <c r="AG144" s="46">
        <v>0</v>
      </c>
      <c r="AH144" s="46">
        <v>0</v>
      </c>
      <c r="AI144" s="46">
        <v>0</v>
      </c>
      <c r="AJ144" s="46">
        <v>0</v>
      </c>
      <c r="AK144" s="46">
        <v>4.72</v>
      </c>
      <c r="AL144" s="46">
        <v>293.88</v>
      </c>
      <c r="AM144" s="46">
        <v>623</v>
      </c>
      <c r="AN144" s="46">
        <v>2508.3131199999998</v>
      </c>
      <c r="AO144" s="46">
        <v>14.922894521604938</v>
      </c>
      <c r="AP144" s="46">
        <v>1.193831561728395</v>
      </c>
      <c r="AQ144" s="46">
        <v>0.5969157808641975</v>
      </c>
      <c r="AR144" s="46">
        <v>10.40788</v>
      </c>
      <c r="AS144" s="46">
        <v>3.8300998400000013</v>
      </c>
      <c r="AT144" s="46">
        <v>127.86823999999999</v>
      </c>
      <c r="AU144" s="46">
        <v>4.9561333333333337</v>
      </c>
      <c r="AV144" s="46">
        <v>163.77599503753086</v>
      </c>
      <c r="AW144" s="46">
        <v>41.301111111111105</v>
      </c>
      <c r="AX144" s="46">
        <v>24.450257777777779</v>
      </c>
      <c r="AY144" s="46">
        <v>0.6195166666666666</v>
      </c>
      <c r="AZ144" s="46">
        <v>9.9122666666666674</v>
      </c>
      <c r="BA144" s="46">
        <v>3.8547703703703702</v>
      </c>
      <c r="BB144" s="46">
        <v>29.490755514074078</v>
      </c>
      <c r="BC144" s="46">
        <v>109.62867810666668</v>
      </c>
      <c r="BD144" s="46"/>
      <c r="BE144" s="46">
        <v>0</v>
      </c>
      <c r="BF144" s="46">
        <v>109.62867810666668</v>
      </c>
      <c r="BG144" s="46">
        <v>94.380486111111111</v>
      </c>
      <c r="BH144" s="46"/>
      <c r="BI144" s="46">
        <v>0</v>
      </c>
      <c r="BJ144" s="46"/>
      <c r="BK144" s="46"/>
      <c r="BL144" s="46">
        <v>94.380486111111111</v>
      </c>
      <c r="BM144" s="46">
        <v>5849.778279255308</v>
      </c>
      <c r="BN144" s="46">
        <f t="shared" si="22"/>
        <v>245.50059275225348</v>
      </c>
      <c r="BO144" s="46">
        <f t="shared" si="23"/>
        <v>173.48708554492575</v>
      </c>
      <c r="BP144" s="47">
        <f t="shared" si="25"/>
        <v>8.5633802816901436</v>
      </c>
      <c r="BQ144" s="47">
        <f t="shared" si="24"/>
        <v>1.8591549295774654</v>
      </c>
      <c r="BR144" s="48">
        <v>2</v>
      </c>
      <c r="BS144" s="47">
        <f t="shared" si="26"/>
        <v>2.2535211267605644</v>
      </c>
      <c r="BT144" s="47">
        <f t="shared" si="27"/>
        <v>11.25</v>
      </c>
      <c r="BU144" s="47">
        <f t="shared" si="28"/>
        <v>12.676056338028173</v>
      </c>
      <c r="BV144" s="46">
        <f t="shared" si="29"/>
        <v>741.52119032813789</v>
      </c>
      <c r="BW144" s="46">
        <f t="shared" si="30"/>
        <v>1160.5088686253171</v>
      </c>
      <c r="BX144" s="46">
        <f t="shared" si="31"/>
        <v>7010.2871478806246</v>
      </c>
      <c r="BY144" s="46">
        <f t="shared" si="32"/>
        <v>84123.445774567488</v>
      </c>
      <c r="BZ144" s="51">
        <f>VLOOKUP($C144,[2]PARAMETROS!$A:$I,7,0)</f>
        <v>42736</v>
      </c>
      <c r="CA144" s="50">
        <f>VLOOKUP($C144,[2]PARAMETROS!$A:$I,8,0)</f>
        <v>0</v>
      </c>
      <c r="CB144" s="50">
        <f>VLOOKUP($C144,[2]PARAMETROS!$A:$I,9,0)</f>
        <v>0</v>
      </c>
    </row>
    <row r="145" spans="1:80">
      <c r="A145" s="42" t="s">
        <v>324</v>
      </c>
      <c r="B145" s="42" t="s">
        <v>78</v>
      </c>
      <c r="C145" s="42" t="s">
        <v>325</v>
      </c>
      <c r="D145" s="43" t="s">
        <v>327</v>
      </c>
      <c r="E145" s="44" t="s">
        <v>62</v>
      </c>
      <c r="F145" s="44" t="s">
        <v>64</v>
      </c>
      <c r="G145" s="44">
        <v>1</v>
      </c>
      <c r="H145" s="45">
        <v>2973.68</v>
      </c>
      <c r="I145" s="46">
        <v>2973.68</v>
      </c>
      <c r="J145" s="46"/>
      <c r="K145" s="46"/>
      <c r="L145" s="46"/>
      <c r="M145" s="46"/>
      <c r="N145" s="46"/>
      <c r="O145" s="46"/>
      <c r="P145" s="46"/>
      <c r="Q145" s="46">
        <v>2973.68</v>
      </c>
      <c r="R145" s="46">
        <v>594.73599999999999</v>
      </c>
      <c r="S145" s="46">
        <v>44.605199999999996</v>
      </c>
      <c r="T145" s="46">
        <v>29.736799999999999</v>
      </c>
      <c r="U145" s="46">
        <v>5.9473599999999998</v>
      </c>
      <c r="V145" s="46">
        <v>74.341999999999999</v>
      </c>
      <c r="W145" s="46">
        <v>237.89439999999999</v>
      </c>
      <c r="X145" s="46">
        <v>89.210399999999993</v>
      </c>
      <c r="Y145" s="46">
        <v>17.842079999999999</v>
      </c>
      <c r="Z145" s="46">
        <v>1094.3142399999999</v>
      </c>
      <c r="AA145" s="46">
        <v>247.80666666666664</v>
      </c>
      <c r="AB145" s="46">
        <v>330.40888888888884</v>
      </c>
      <c r="AC145" s="46">
        <v>212.78332444444447</v>
      </c>
      <c r="AD145" s="46">
        <v>790.99887999999999</v>
      </c>
      <c r="AE145" s="46">
        <v>0</v>
      </c>
      <c r="AF145" s="46">
        <v>324.39999999999998</v>
      </c>
      <c r="AG145" s="46">
        <v>0</v>
      </c>
      <c r="AH145" s="46">
        <v>0</v>
      </c>
      <c r="AI145" s="46">
        <v>0</v>
      </c>
      <c r="AJ145" s="46">
        <v>0</v>
      </c>
      <c r="AK145" s="46">
        <v>4.72</v>
      </c>
      <c r="AL145" s="46">
        <v>293.88</v>
      </c>
      <c r="AM145" s="46">
        <v>623</v>
      </c>
      <c r="AN145" s="46">
        <v>2508.3131199999998</v>
      </c>
      <c r="AO145" s="46">
        <v>14.922894521604938</v>
      </c>
      <c r="AP145" s="46">
        <v>1.193831561728395</v>
      </c>
      <c r="AQ145" s="46">
        <v>0.5969157808641975</v>
      </c>
      <c r="AR145" s="46">
        <v>10.40788</v>
      </c>
      <c r="AS145" s="46">
        <v>3.8300998400000013</v>
      </c>
      <c r="AT145" s="46">
        <v>127.86823999999999</v>
      </c>
      <c r="AU145" s="46">
        <v>4.9561333333333337</v>
      </c>
      <c r="AV145" s="46">
        <v>163.77599503753086</v>
      </c>
      <c r="AW145" s="46">
        <v>41.301111111111105</v>
      </c>
      <c r="AX145" s="46">
        <v>24.450257777777779</v>
      </c>
      <c r="AY145" s="46">
        <v>0.6195166666666666</v>
      </c>
      <c r="AZ145" s="46">
        <v>9.9122666666666674</v>
      </c>
      <c r="BA145" s="46">
        <v>3.8547703703703702</v>
      </c>
      <c r="BB145" s="46">
        <v>29.490755514074078</v>
      </c>
      <c r="BC145" s="46">
        <v>109.62867810666668</v>
      </c>
      <c r="BD145" s="46"/>
      <c r="BE145" s="46">
        <v>0</v>
      </c>
      <c r="BF145" s="46">
        <v>109.62867810666668</v>
      </c>
      <c r="BG145" s="46">
        <v>94.380486111111111</v>
      </c>
      <c r="BH145" s="46"/>
      <c r="BI145" s="46">
        <v>0</v>
      </c>
      <c r="BJ145" s="46"/>
      <c r="BK145" s="46"/>
      <c r="BL145" s="46">
        <v>94.380486111111111</v>
      </c>
      <c r="BM145" s="46">
        <v>5849.778279255308</v>
      </c>
      <c r="BN145" s="46">
        <f t="shared" si="22"/>
        <v>245.50059275225348</v>
      </c>
      <c r="BO145" s="46">
        <f t="shared" si="23"/>
        <v>173.48708554492575</v>
      </c>
      <c r="BP145" s="47">
        <f t="shared" si="25"/>
        <v>8.5633802816901436</v>
      </c>
      <c r="BQ145" s="47">
        <f t="shared" si="24"/>
        <v>1.8591549295774654</v>
      </c>
      <c r="BR145" s="48">
        <v>2</v>
      </c>
      <c r="BS145" s="47">
        <f t="shared" si="26"/>
        <v>2.2535211267605644</v>
      </c>
      <c r="BT145" s="47">
        <f t="shared" si="27"/>
        <v>11.25</v>
      </c>
      <c r="BU145" s="47">
        <f t="shared" si="28"/>
        <v>12.676056338028173</v>
      </c>
      <c r="BV145" s="46">
        <f t="shared" si="29"/>
        <v>741.52119032813789</v>
      </c>
      <c r="BW145" s="46">
        <f t="shared" si="30"/>
        <v>1160.5088686253171</v>
      </c>
      <c r="BX145" s="46">
        <f t="shared" si="31"/>
        <v>7010.2871478806246</v>
      </c>
      <c r="BY145" s="46">
        <f t="shared" si="32"/>
        <v>84123.445774567488</v>
      </c>
      <c r="BZ145" s="51">
        <f>VLOOKUP($C145,[2]PARAMETROS!$A:$I,7,0)</f>
        <v>42736</v>
      </c>
      <c r="CA145" s="50">
        <f>VLOOKUP($C145,[2]PARAMETROS!$A:$I,8,0)</f>
        <v>0</v>
      </c>
      <c r="CB145" s="50">
        <f>VLOOKUP($C145,[2]PARAMETROS!$A:$I,9,0)</f>
        <v>0</v>
      </c>
    </row>
    <row r="146" spans="1:80">
      <c r="A146" s="42" t="s">
        <v>324</v>
      </c>
      <c r="B146" s="42" t="s">
        <v>66</v>
      </c>
      <c r="C146" s="42" t="s">
        <v>238</v>
      </c>
      <c r="D146" s="43" t="s">
        <v>328</v>
      </c>
      <c r="E146" s="44" t="s">
        <v>62</v>
      </c>
      <c r="F146" s="44" t="s">
        <v>63</v>
      </c>
      <c r="G146" s="44">
        <v>1</v>
      </c>
      <c r="H146" s="45">
        <v>1281.1600000000001</v>
      </c>
      <c r="I146" s="46">
        <v>1281.1600000000001</v>
      </c>
      <c r="J146" s="46"/>
      <c r="K146" s="46"/>
      <c r="L146" s="46"/>
      <c r="M146" s="46"/>
      <c r="N146" s="46"/>
      <c r="O146" s="46"/>
      <c r="P146" s="46"/>
      <c r="Q146" s="46">
        <v>1281.1600000000001</v>
      </c>
      <c r="R146" s="46">
        <v>256.23200000000003</v>
      </c>
      <c r="S146" s="46">
        <v>19.217400000000001</v>
      </c>
      <c r="T146" s="46">
        <v>12.8116</v>
      </c>
      <c r="U146" s="46">
        <v>2.5623200000000002</v>
      </c>
      <c r="V146" s="46">
        <v>32.029000000000003</v>
      </c>
      <c r="W146" s="46">
        <v>102.4928</v>
      </c>
      <c r="X146" s="46">
        <v>38.434800000000003</v>
      </c>
      <c r="Y146" s="46">
        <v>7.6869600000000009</v>
      </c>
      <c r="Z146" s="46">
        <v>471.46688</v>
      </c>
      <c r="AA146" s="46">
        <v>106.76333333333334</v>
      </c>
      <c r="AB146" s="46">
        <v>142.35111111111112</v>
      </c>
      <c r="AC146" s="46">
        <v>91.674115555555574</v>
      </c>
      <c r="AD146" s="46">
        <v>340.78856000000007</v>
      </c>
      <c r="AE146" s="46">
        <v>85.130399999999995</v>
      </c>
      <c r="AF146" s="46">
        <v>397</v>
      </c>
      <c r="AG146" s="46">
        <v>0</v>
      </c>
      <c r="AH146" s="46">
        <v>33.44</v>
      </c>
      <c r="AI146" s="46">
        <v>0</v>
      </c>
      <c r="AJ146" s="46">
        <v>0</v>
      </c>
      <c r="AK146" s="46">
        <v>4.72</v>
      </c>
      <c r="AL146" s="46">
        <v>0</v>
      </c>
      <c r="AM146" s="46">
        <v>520.29040000000009</v>
      </c>
      <c r="AN146" s="46">
        <v>1332.5458400000002</v>
      </c>
      <c r="AO146" s="46">
        <v>6.4292780478395075</v>
      </c>
      <c r="AP146" s="46">
        <v>0.51434224382716054</v>
      </c>
      <c r="AQ146" s="46">
        <v>0.25717112191358027</v>
      </c>
      <c r="AR146" s="46">
        <v>4.4840600000000013</v>
      </c>
      <c r="AS146" s="46">
        <v>1.6501340800000008</v>
      </c>
      <c r="AT146" s="46">
        <v>55.089880000000001</v>
      </c>
      <c r="AU146" s="46">
        <v>2.1352666666666669</v>
      </c>
      <c r="AV146" s="46">
        <v>70.560132160246923</v>
      </c>
      <c r="AW146" s="46">
        <v>17.79388888888889</v>
      </c>
      <c r="AX146" s="46">
        <v>10.533982222222223</v>
      </c>
      <c r="AY146" s="46">
        <v>0.26690833333333336</v>
      </c>
      <c r="AZ146" s="46">
        <v>4.2705333333333337</v>
      </c>
      <c r="BA146" s="46">
        <v>1.660762962962963</v>
      </c>
      <c r="BB146" s="46">
        <v>12.705595872592596</v>
      </c>
      <c r="BC146" s="46">
        <v>47.23167161333334</v>
      </c>
      <c r="BD146" s="46">
        <v>174.70363636363635</v>
      </c>
      <c r="BE146" s="46">
        <v>174.70363636363635</v>
      </c>
      <c r="BF146" s="46">
        <v>221.93530797696968</v>
      </c>
      <c r="BG146" s="46">
        <v>66.11548611111111</v>
      </c>
      <c r="BH146" s="46"/>
      <c r="BI146" s="46">
        <v>0</v>
      </c>
      <c r="BJ146" s="46"/>
      <c r="BK146" s="46"/>
      <c r="BL146" s="46">
        <v>66.11548611111111</v>
      </c>
      <c r="BM146" s="46">
        <v>2972.3167662483288</v>
      </c>
      <c r="BN146" s="46">
        <f t="shared" si="22"/>
        <v>245.50059275225348</v>
      </c>
      <c r="BO146" s="46">
        <f t="shared" si="23"/>
        <v>173.48708554492575</v>
      </c>
      <c r="BP146" s="47">
        <f t="shared" si="25"/>
        <v>8.5633802816901436</v>
      </c>
      <c r="BQ146" s="47">
        <f t="shared" si="24"/>
        <v>1.8591549295774654</v>
      </c>
      <c r="BR146" s="48">
        <v>2</v>
      </c>
      <c r="BS146" s="47">
        <f t="shared" si="26"/>
        <v>2.2535211267605644</v>
      </c>
      <c r="BT146" s="47">
        <f t="shared" si="27"/>
        <v>11.25</v>
      </c>
      <c r="BU146" s="47">
        <f t="shared" si="28"/>
        <v>12.676056338028173</v>
      </c>
      <c r="BV146" s="46">
        <f t="shared" si="29"/>
        <v>376.77254783429532</v>
      </c>
      <c r="BW146" s="46">
        <f t="shared" si="30"/>
        <v>795.76022613147461</v>
      </c>
      <c r="BX146" s="46">
        <f t="shared" si="31"/>
        <v>3768.0769923798034</v>
      </c>
      <c r="BY146" s="46">
        <f t="shared" si="32"/>
        <v>45216.923908557641</v>
      </c>
      <c r="BZ146" s="49">
        <f>VLOOKUP($C146,[2]PARAMETROS!$A:$I,7,0)</f>
        <v>43101</v>
      </c>
      <c r="CA146" s="50">
        <f>VLOOKUP($C146,[2]PARAMETROS!$A:$I,8,0)</f>
        <v>0</v>
      </c>
      <c r="CB146" s="50">
        <f>VLOOKUP($C146,[2]PARAMETROS!$A:$I,9,0)</f>
        <v>0</v>
      </c>
    </row>
    <row r="147" spans="1:80">
      <c r="A147" s="42" t="s">
        <v>329</v>
      </c>
      <c r="B147" s="42" t="s">
        <v>73</v>
      </c>
      <c r="C147" s="42" t="s">
        <v>161</v>
      </c>
      <c r="D147" s="43" t="s">
        <v>330</v>
      </c>
      <c r="E147" s="44" t="s">
        <v>62</v>
      </c>
      <c r="F147" s="44" t="s">
        <v>63</v>
      </c>
      <c r="G147" s="44">
        <v>4</v>
      </c>
      <c r="H147" s="45">
        <v>1076.08</v>
      </c>
      <c r="I147" s="46">
        <v>4304.32</v>
      </c>
      <c r="J147" s="46"/>
      <c r="K147" s="46"/>
      <c r="L147" s="46"/>
      <c r="M147" s="46"/>
      <c r="N147" s="46"/>
      <c r="O147" s="46"/>
      <c r="P147" s="46"/>
      <c r="Q147" s="46">
        <v>4304.32</v>
      </c>
      <c r="R147" s="46">
        <v>860.86400000000003</v>
      </c>
      <c r="S147" s="46">
        <v>64.564799999999991</v>
      </c>
      <c r="T147" s="46">
        <v>43.043199999999999</v>
      </c>
      <c r="U147" s="46">
        <v>8.6086399999999994</v>
      </c>
      <c r="V147" s="46">
        <v>107.608</v>
      </c>
      <c r="W147" s="46">
        <v>344.34559999999999</v>
      </c>
      <c r="X147" s="46">
        <v>129.12959999999998</v>
      </c>
      <c r="Y147" s="46">
        <v>25.82592</v>
      </c>
      <c r="Z147" s="46">
        <v>1583.9897599999999</v>
      </c>
      <c r="AA147" s="46">
        <v>358.69333333333327</v>
      </c>
      <c r="AB147" s="46">
        <v>478.25777777777773</v>
      </c>
      <c r="AC147" s="46">
        <v>307.99800888888893</v>
      </c>
      <c r="AD147" s="46">
        <v>1144.94912</v>
      </c>
      <c r="AE147" s="46">
        <v>389.74080000000004</v>
      </c>
      <c r="AF147" s="46">
        <v>1588</v>
      </c>
      <c r="AG147" s="46">
        <v>0</v>
      </c>
      <c r="AH147" s="46">
        <v>194.32</v>
      </c>
      <c r="AI147" s="46">
        <v>38.200000000000003</v>
      </c>
      <c r="AJ147" s="46">
        <v>0</v>
      </c>
      <c r="AK147" s="46">
        <v>18.88</v>
      </c>
      <c r="AL147" s="46">
        <v>0</v>
      </c>
      <c r="AM147" s="46">
        <v>2229.1408000000001</v>
      </c>
      <c r="AN147" s="46">
        <v>4958.0796800000007</v>
      </c>
      <c r="AO147" s="46">
        <v>21.600479320987656</v>
      </c>
      <c r="AP147" s="46">
        <v>1.7280383456790123</v>
      </c>
      <c r="AQ147" s="46">
        <v>0.86401917283950613</v>
      </c>
      <c r="AR147" s="46">
        <v>15.06512</v>
      </c>
      <c r="AS147" s="46">
        <v>5.5439641600000016</v>
      </c>
      <c r="AT147" s="46">
        <v>185.08575999999996</v>
      </c>
      <c r="AU147" s="46">
        <v>7.1738666666666671</v>
      </c>
      <c r="AV147" s="46">
        <v>237.06124766617282</v>
      </c>
      <c r="AW147" s="46">
        <v>59.782222222222217</v>
      </c>
      <c r="AX147" s="46">
        <v>35.391075555555553</v>
      </c>
      <c r="AY147" s="46">
        <v>0.89673333333333316</v>
      </c>
      <c r="AZ147" s="46">
        <v>14.347733333333334</v>
      </c>
      <c r="BA147" s="46">
        <v>5.5796740740740738</v>
      </c>
      <c r="BB147" s="46">
        <v>42.68705737481482</v>
      </c>
      <c r="BC147" s="46">
        <v>158.68449589333335</v>
      </c>
      <c r="BD147" s="46"/>
      <c r="BE147" s="46">
        <v>0</v>
      </c>
      <c r="BF147" s="46">
        <v>158.68449589333335</v>
      </c>
      <c r="BG147" s="46">
        <v>174.27</v>
      </c>
      <c r="BH147" s="46"/>
      <c r="BI147" s="46">
        <v>0</v>
      </c>
      <c r="BJ147" s="46"/>
      <c r="BK147" s="46"/>
      <c r="BL147" s="46">
        <v>174.27</v>
      </c>
      <c r="BM147" s="46">
        <v>9832.415423559507</v>
      </c>
      <c r="BN147" s="46">
        <f t="shared" si="22"/>
        <v>982.00237100901393</v>
      </c>
      <c r="BO147" s="46">
        <f t="shared" si="23"/>
        <v>693.94834217970299</v>
      </c>
      <c r="BP147" s="47">
        <f t="shared" si="25"/>
        <v>8.7608069164265068</v>
      </c>
      <c r="BQ147" s="47">
        <f t="shared" si="24"/>
        <v>1.9020172910662811</v>
      </c>
      <c r="BR147" s="48">
        <v>4</v>
      </c>
      <c r="BS147" s="47">
        <f t="shared" si="26"/>
        <v>4.6109510086455305</v>
      </c>
      <c r="BT147" s="47">
        <f t="shared" si="27"/>
        <v>13.25</v>
      </c>
      <c r="BU147" s="47">
        <f t="shared" si="28"/>
        <v>15.273775216138318</v>
      </c>
      <c r="BV147" s="46">
        <f t="shared" si="29"/>
        <v>1501.7810301113934</v>
      </c>
      <c r="BW147" s="46">
        <f t="shared" si="30"/>
        <v>3177.7317433001103</v>
      </c>
      <c r="BX147" s="46">
        <f t="shared" si="31"/>
        <v>13010.147166859617</v>
      </c>
      <c r="BY147" s="46">
        <f t="shared" si="32"/>
        <v>156121.76600231539</v>
      </c>
      <c r="BZ147" s="49">
        <f>VLOOKUP($C147,[2]PARAMETROS!$A:$I,7,0)</f>
        <v>43101</v>
      </c>
      <c r="CA147" s="50">
        <f>VLOOKUP($C147,[2]PARAMETROS!$A:$I,8,0)</f>
        <v>0</v>
      </c>
      <c r="CB147" s="50">
        <f>VLOOKUP($C147,[2]PARAMETROS!$A:$I,9,0)</f>
        <v>0</v>
      </c>
    </row>
    <row r="148" spans="1:80">
      <c r="A148" s="42" t="s">
        <v>329</v>
      </c>
      <c r="B148" s="42" t="s">
        <v>78</v>
      </c>
      <c r="C148" s="42" t="s">
        <v>128</v>
      </c>
      <c r="D148" s="43" t="s">
        <v>331</v>
      </c>
      <c r="E148" s="44" t="s">
        <v>62</v>
      </c>
      <c r="F148" s="44" t="s">
        <v>63</v>
      </c>
      <c r="G148" s="44">
        <v>2</v>
      </c>
      <c r="H148" s="45">
        <v>2973.68</v>
      </c>
      <c r="I148" s="46">
        <v>5947.36</v>
      </c>
      <c r="J148" s="46"/>
      <c r="K148" s="46"/>
      <c r="L148" s="46"/>
      <c r="M148" s="46"/>
      <c r="N148" s="46"/>
      <c r="O148" s="46"/>
      <c r="P148" s="46"/>
      <c r="Q148" s="46">
        <v>5947.36</v>
      </c>
      <c r="R148" s="46">
        <v>1189.472</v>
      </c>
      <c r="S148" s="46">
        <v>89.210399999999993</v>
      </c>
      <c r="T148" s="46">
        <v>59.473599999999998</v>
      </c>
      <c r="U148" s="46">
        <v>11.89472</v>
      </c>
      <c r="V148" s="46">
        <v>148.684</v>
      </c>
      <c r="W148" s="46">
        <v>475.78879999999998</v>
      </c>
      <c r="X148" s="46">
        <v>178.42079999999999</v>
      </c>
      <c r="Y148" s="46">
        <v>35.684159999999999</v>
      </c>
      <c r="Z148" s="46">
        <v>2188.6284799999999</v>
      </c>
      <c r="AA148" s="46">
        <v>495.61333333333329</v>
      </c>
      <c r="AB148" s="46">
        <v>660.81777777777768</v>
      </c>
      <c r="AC148" s="46">
        <v>425.56664888888895</v>
      </c>
      <c r="AD148" s="46">
        <v>1581.99776</v>
      </c>
      <c r="AE148" s="46">
        <v>0</v>
      </c>
      <c r="AF148" s="46">
        <v>648.79999999999995</v>
      </c>
      <c r="AG148" s="46">
        <v>0</v>
      </c>
      <c r="AH148" s="46">
        <v>0</v>
      </c>
      <c r="AI148" s="46">
        <v>0</v>
      </c>
      <c r="AJ148" s="46">
        <v>0</v>
      </c>
      <c r="AK148" s="46">
        <v>9.44</v>
      </c>
      <c r="AL148" s="46">
        <v>587.76</v>
      </c>
      <c r="AM148" s="46">
        <v>1246</v>
      </c>
      <c r="AN148" s="46">
        <v>5016.6262399999996</v>
      </c>
      <c r="AO148" s="46">
        <v>29.845789043209876</v>
      </c>
      <c r="AP148" s="46">
        <v>2.38766312345679</v>
      </c>
      <c r="AQ148" s="46">
        <v>1.193831561728395</v>
      </c>
      <c r="AR148" s="46">
        <v>20.815760000000001</v>
      </c>
      <c r="AS148" s="46">
        <v>7.6601996800000025</v>
      </c>
      <c r="AT148" s="46">
        <v>255.73647999999997</v>
      </c>
      <c r="AU148" s="46">
        <v>9.9122666666666674</v>
      </c>
      <c r="AV148" s="46">
        <v>327.55199007506172</v>
      </c>
      <c r="AW148" s="46">
        <v>82.60222222222221</v>
      </c>
      <c r="AX148" s="46">
        <v>48.900515555555558</v>
      </c>
      <c r="AY148" s="46">
        <v>1.2390333333333332</v>
      </c>
      <c r="AZ148" s="46">
        <v>19.824533333333335</v>
      </c>
      <c r="BA148" s="46">
        <v>7.7095407407407404</v>
      </c>
      <c r="BB148" s="46">
        <v>58.981511028148155</v>
      </c>
      <c r="BC148" s="46">
        <v>219.25735621333337</v>
      </c>
      <c r="BD148" s="46"/>
      <c r="BE148" s="46">
        <v>0</v>
      </c>
      <c r="BF148" s="46">
        <v>219.25735621333337</v>
      </c>
      <c r="BG148" s="46">
        <v>188.76097222222222</v>
      </c>
      <c r="BH148" s="46"/>
      <c r="BI148" s="46">
        <v>0</v>
      </c>
      <c r="BJ148" s="46"/>
      <c r="BK148" s="46"/>
      <c r="BL148" s="46">
        <v>188.76097222222222</v>
      </c>
      <c r="BM148" s="46">
        <v>11699.556558510616</v>
      </c>
      <c r="BN148" s="46">
        <f t="shared" si="22"/>
        <v>491.00118550450696</v>
      </c>
      <c r="BO148" s="46">
        <f t="shared" si="23"/>
        <v>346.9741710898515</v>
      </c>
      <c r="BP148" s="47">
        <f t="shared" si="25"/>
        <v>8.7608069164265068</v>
      </c>
      <c r="BQ148" s="47">
        <f t="shared" si="24"/>
        <v>1.9020172910662811</v>
      </c>
      <c r="BR148" s="48">
        <v>4</v>
      </c>
      <c r="BS148" s="47">
        <f t="shared" si="26"/>
        <v>4.6109510086455305</v>
      </c>
      <c r="BT148" s="47">
        <f t="shared" si="27"/>
        <v>13.25</v>
      </c>
      <c r="BU148" s="47">
        <f t="shared" si="28"/>
        <v>15.273775216138318</v>
      </c>
      <c r="BV148" s="46">
        <f t="shared" si="29"/>
        <v>1786.9639700318796</v>
      </c>
      <c r="BW148" s="46">
        <f t="shared" si="30"/>
        <v>2624.9393266262382</v>
      </c>
      <c r="BX148" s="46">
        <f t="shared" si="31"/>
        <v>14324.495885136854</v>
      </c>
      <c r="BY148" s="46">
        <f t="shared" si="32"/>
        <v>171893.95062164223</v>
      </c>
      <c r="BZ148" s="51">
        <f>VLOOKUP($C148,[2]PARAMETROS!$A:$I,7,0)</f>
        <v>42736</v>
      </c>
      <c r="CA148" s="50">
        <f>VLOOKUP($C148,[2]PARAMETROS!$A:$I,8,0)</f>
        <v>0</v>
      </c>
      <c r="CB148" s="50">
        <f>VLOOKUP($C148,[2]PARAMETROS!$A:$I,9,0)</f>
        <v>0</v>
      </c>
    </row>
    <row r="149" spans="1:80">
      <c r="A149" s="42" t="s">
        <v>329</v>
      </c>
      <c r="B149" s="42" t="s">
        <v>16</v>
      </c>
      <c r="C149" s="42" t="s">
        <v>161</v>
      </c>
      <c r="D149" s="43" t="s">
        <v>332</v>
      </c>
      <c r="E149" s="44" t="s">
        <v>62</v>
      </c>
      <c r="F149" s="44" t="s">
        <v>63</v>
      </c>
      <c r="G149" s="44">
        <v>1</v>
      </c>
      <c r="H149" s="45">
        <v>2216.69</v>
      </c>
      <c r="I149" s="46">
        <v>2216.69</v>
      </c>
      <c r="J149" s="46"/>
      <c r="K149" s="46"/>
      <c r="L149" s="46"/>
      <c r="M149" s="46"/>
      <c r="N149" s="46"/>
      <c r="O149" s="46"/>
      <c r="P149" s="46"/>
      <c r="Q149" s="46">
        <v>2216.69</v>
      </c>
      <c r="R149" s="46">
        <v>443.33800000000002</v>
      </c>
      <c r="S149" s="46">
        <v>33.250349999999997</v>
      </c>
      <c r="T149" s="46">
        <v>22.166900000000002</v>
      </c>
      <c r="U149" s="46">
        <v>4.4333800000000005</v>
      </c>
      <c r="V149" s="46">
        <v>55.417250000000003</v>
      </c>
      <c r="W149" s="46">
        <v>177.33520000000001</v>
      </c>
      <c r="X149" s="46">
        <v>66.500699999999995</v>
      </c>
      <c r="Y149" s="46">
        <v>13.300140000000001</v>
      </c>
      <c r="Z149" s="46">
        <v>815.74191999999994</v>
      </c>
      <c r="AA149" s="46">
        <v>184.72416666666666</v>
      </c>
      <c r="AB149" s="46">
        <v>246.29888888888888</v>
      </c>
      <c r="AC149" s="46">
        <v>158.61648444444447</v>
      </c>
      <c r="AD149" s="46">
        <v>589.63954000000001</v>
      </c>
      <c r="AE149" s="46">
        <v>28.99860000000001</v>
      </c>
      <c r="AF149" s="46">
        <v>397</v>
      </c>
      <c r="AG149" s="46">
        <v>0</v>
      </c>
      <c r="AH149" s="46">
        <v>48.58</v>
      </c>
      <c r="AI149" s="46">
        <v>9.5500000000000007</v>
      </c>
      <c r="AJ149" s="46">
        <v>0</v>
      </c>
      <c r="AK149" s="46">
        <v>4.72</v>
      </c>
      <c r="AL149" s="46">
        <v>0</v>
      </c>
      <c r="AM149" s="46">
        <v>488.84860000000003</v>
      </c>
      <c r="AN149" s="46">
        <v>1894.2300599999999</v>
      </c>
      <c r="AO149" s="46">
        <v>11.124072212577161</v>
      </c>
      <c r="AP149" s="46">
        <v>0.88992577700617292</v>
      </c>
      <c r="AQ149" s="46">
        <v>0.44496288850308646</v>
      </c>
      <c r="AR149" s="46">
        <v>7.7584150000000012</v>
      </c>
      <c r="AS149" s="46">
        <v>2.855096720000001</v>
      </c>
      <c r="AT149" s="46">
        <v>95.317669999999993</v>
      </c>
      <c r="AU149" s="46">
        <v>3.6944833333333338</v>
      </c>
      <c r="AV149" s="46">
        <v>122.08462593141975</v>
      </c>
      <c r="AW149" s="46">
        <v>30.78736111111111</v>
      </c>
      <c r="AX149" s="46">
        <v>18.22611777777778</v>
      </c>
      <c r="AY149" s="46">
        <v>0.46181041666666667</v>
      </c>
      <c r="AZ149" s="46">
        <v>7.3889666666666676</v>
      </c>
      <c r="BA149" s="46">
        <v>2.8734870370370369</v>
      </c>
      <c r="BB149" s="46">
        <v>21.983489427407413</v>
      </c>
      <c r="BC149" s="46">
        <v>81.721232436666668</v>
      </c>
      <c r="BD149" s="46"/>
      <c r="BE149" s="46">
        <v>0</v>
      </c>
      <c r="BF149" s="46">
        <v>81.721232436666668</v>
      </c>
      <c r="BG149" s="46">
        <v>66.11548611111111</v>
      </c>
      <c r="BH149" s="46"/>
      <c r="BI149" s="46">
        <v>0</v>
      </c>
      <c r="BJ149" s="46"/>
      <c r="BK149" s="46"/>
      <c r="BL149" s="46">
        <v>66.11548611111111</v>
      </c>
      <c r="BM149" s="46">
        <v>4380.8414044791971</v>
      </c>
      <c r="BN149" s="46">
        <f t="shared" si="22"/>
        <v>245.50059275225348</v>
      </c>
      <c r="BO149" s="46">
        <f t="shared" si="23"/>
        <v>173.48708554492575</v>
      </c>
      <c r="BP149" s="47">
        <f t="shared" si="25"/>
        <v>8.7608069164265068</v>
      </c>
      <c r="BQ149" s="47">
        <f t="shared" si="24"/>
        <v>1.9020172910662811</v>
      </c>
      <c r="BR149" s="48">
        <v>4</v>
      </c>
      <c r="BS149" s="47">
        <f t="shared" si="26"/>
        <v>4.6109510086455305</v>
      </c>
      <c r="BT149" s="47">
        <f t="shared" si="27"/>
        <v>13.25</v>
      </c>
      <c r="BU149" s="47">
        <f t="shared" si="28"/>
        <v>15.273775216138318</v>
      </c>
      <c r="BV149" s="46">
        <f t="shared" si="29"/>
        <v>669.11986869566942</v>
      </c>
      <c r="BW149" s="46">
        <f t="shared" si="30"/>
        <v>1088.1075469928487</v>
      </c>
      <c r="BX149" s="46">
        <f t="shared" si="31"/>
        <v>5468.9489514720462</v>
      </c>
      <c r="BY149" s="46">
        <f t="shared" si="32"/>
        <v>65627.387417664548</v>
      </c>
      <c r="BZ149" s="49">
        <f>VLOOKUP($C149,[2]PARAMETROS!$A:$I,7,0)</f>
        <v>43101</v>
      </c>
      <c r="CA149" s="50">
        <f>VLOOKUP($C149,[2]PARAMETROS!$A:$I,8,0)</f>
        <v>0</v>
      </c>
      <c r="CB149" s="50">
        <f>VLOOKUP($C149,[2]PARAMETROS!$A:$I,9,0)</f>
        <v>0</v>
      </c>
    </row>
    <row r="150" spans="1:80">
      <c r="A150" s="42" t="s">
        <v>333</v>
      </c>
      <c r="B150" s="42" t="s">
        <v>66</v>
      </c>
      <c r="C150" s="42" t="s">
        <v>250</v>
      </c>
      <c r="D150" s="43" t="s">
        <v>334</v>
      </c>
      <c r="E150" s="44" t="s">
        <v>62</v>
      </c>
      <c r="F150" s="44" t="s">
        <v>63</v>
      </c>
      <c r="G150" s="44">
        <v>1</v>
      </c>
      <c r="H150" s="45">
        <v>1281.1600000000001</v>
      </c>
      <c r="I150" s="46">
        <v>1281.1600000000001</v>
      </c>
      <c r="J150" s="46"/>
      <c r="K150" s="46"/>
      <c r="L150" s="46"/>
      <c r="M150" s="46"/>
      <c r="N150" s="46"/>
      <c r="O150" s="46"/>
      <c r="P150" s="46"/>
      <c r="Q150" s="46">
        <v>1281.1600000000001</v>
      </c>
      <c r="R150" s="46">
        <v>256.23200000000003</v>
      </c>
      <c r="S150" s="46">
        <v>19.217400000000001</v>
      </c>
      <c r="T150" s="46">
        <v>12.8116</v>
      </c>
      <c r="U150" s="46">
        <v>2.5623200000000002</v>
      </c>
      <c r="V150" s="46">
        <v>32.029000000000003</v>
      </c>
      <c r="W150" s="46">
        <v>102.4928</v>
      </c>
      <c r="X150" s="46">
        <v>38.434800000000003</v>
      </c>
      <c r="Y150" s="46">
        <v>7.6869600000000009</v>
      </c>
      <c r="Z150" s="46">
        <v>471.46688</v>
      </c>
      <c r="AA150" s="46">
        <v>106.76333333333334</v>
      </c>
      <c r="AB150" s="46">
        <v>142.35111111111112</v>
      </c>
      <c r="AC150" s="46">
        <v>91.674115555555574</v>
      </c>
      <c r="AD150" s="46">
        <v>340.78856000000007</v>
      </c>
      <c r="AE150" s="46">
        <v>85.130399999999995</v>
      </c>
      <c r="AF150" s="46">
        <v>397</v>
      </c>
      <c r="AG150" s="46">
        <v>0</v>
      </c>
      <c r="AH150" s="46">
        <v>32.619999999999997</v>
      </c>
      <c r="AI150" s="46">
        <v>0</v>
      </c>
      <c r="AJ150" s="46">
        <v>0</v>
      </c>
      <c r="AK150" s="46">
        <v>4.72</v>
      </c>
      <c r="AL150" s="46">
        <v>0</v>
      </c>
      <c r="AM150" s="46">
        <v>519.47040000000004</v>
      </c>
      <c r="AN150" s="46">
        <v>1331.7258400000001</v>
      </c>
      <c r="AO150" s="46">
        <v>6.4292780478395075</v>
      </c>
      <c r="AP150" s="46">
        <v>0.51434224382716054</v>
      </c>
      <c r="AQ150" s="46">
        <v>0.25717112191358027</v>
      </c>
      <c r="AR150" s="46">
        <v>4.4840600000000013</v>
      </c>
      <c r="AS150" s="46">
        <v>1.6501340800000008</v>
      </c>
      <c r="AT150" s="46">
        <v>55.089880000000001</v>
      </c>
      <c r="AU150" s="46">
        <v>2.1352666666666669</v>
      </c>
      <c r="AV150" s="46">
        <v>70.560132160246923</v>
      </c>
      <c r="AW150" s="46">
        <v>17.79388888888889</v>
      </c>
      <c r="AX150" s="46">
        <v>10.533982222222223</v>
      </c>
      <c r="AY150" s="46">
        <v>0.26690833333333336</v>
      </c>
      <c r="AZ150" s="46">
        <v>4.2705333333333337</v>
      </c>
      <c r="BA150" s="46">
        <v>1.660762962962963</v>
      </c>
      <c r="BB150" s="46">
        <v>12.705595872592596</v>
      </c>
      <c r="BC150" s="46">
        <v>47.23167161333334</v>
      </c>
      <c r="BD150" s="46">
        <v>174.70363636363635</v>
      </c>
      <c r="BE150" s="46">
        <v>174.70363636363635</v>
      </c>
      <c r="BF150" s="46">
        <v>221.93530797696968</v>
      </c>
      <c r="BG150" s="46">
        <v>66.11548611111111</v>
      </c>
      <c r="BH150" s="46"/>
      <c r="BI150" s="46">
        <v>0</v>
      </c>
      <c r="BJ150" s="46"/>
      <c r="BK150" s="46"/>
      <c r="BL150" s="46">
        <v>66.11548611111111</v>
      </c>
      <c r="BM150" s="46">
        <v>2971.4967662483282</v>
      </c>
      <c r="BN150" s="46">
        <f t="shared" si="22"/>
        <v>245.50059275225348</v>
      </c>
      <c r="BO150" s="46">
        <f t="shared" si="23"/>
        <v>173.48708554492575</v>
      </c>
      <c r="BP150" s="47">
        <f t="shared" si="25"/>
        <v>8.8629737609329435</v>
      </c>
      <c r="BQ150" s="47">
        <f t="shared" si="24"/>
        <v>1.9241982507288626</v>
      </c>
      <c r="BR150" s="48">
        <v>5</v>
      </c>
      <c r="BS150" s="47">
        <f t="shared" si="26"/>
        <v>5.8309037900874632</v>
      </c>
      <c r="BT150" s="47">
        <f t="shared" si="27"/>
        <v>14.25</v>
      </c>
      <c r="BU150" s="47">
        <f t="shared" si="28"/>
        <v>16.618075801749271</v>
      </c>
      <c r="BV150" s="46">
        <f t="shared" si="29"/>
        <v>493.80558506167552</v>
      </c>
      <c r="BW150" s="46">
        <f t="shared" si="30"/>
        <v>912.7932633588548</v>
      </c>
      <c r="BX150" s="46">
        <f t="shared" si="31"/>
        <v>3884.290029607183</v>
      </c>
      <c r="BY150" s="46">
        <f t="shared" si="32"/>
        <v>46611.480355286199</v>
      </c>
      <c r="BZ150" s="49">
        <f>VLOOKUP($C150,[2]PARAMETROS!$A:$I,7,0)</f>
        <v>43101</v>
      </c>
      <c r="CA150" s="50">
        <f>VLOOKUP($C150,[2]PARAMETROS!$A:$I,8,0)</f>
        <v>0</v>
      </c>
      <c r="CB150" s="50">
        <f>VLOOKUP($C150,[2]PARAMETROS!$A:$I,9,0)</f>
        <v>0</v>
      </c>
    </row>
    <row r="151" spans="1:80">
      <c r="A151" s="42" t="s">
        <v>335</v>
      </c>
      <c r="B151" s="42" t="s">
        <v>78</v>
      </c>
      <c r="C151" s="42" t="s">
        <v>290</v>
      </c>
      <c r="D151" s="43" t="s">
        <v>336</v>
      </c>
      <c r="E151" s="44" t="s">
        <v>62</v>
      </c>
      <c r="F151" s="44" t="s">
        <v>63</v>
      </c>
      <c r="G151" s="44">
        <v>1</v>
      </c>
      <c r="H151" s="45">
        <v>2973.68</v>
      </c>
      <c r="I151" s="46">
        <v>2973.68</v>
      </c>
      <c r="J151" s="46"/>
      <c r="K151" s="46"/>
      <c r="L151" s="46"/>
      <c r="M151" s="46"/>
      <c r="N151" s="46"/>
      <c r="O151" s="46"/>
      <c r="P151" s="46"/>
      <c r="Q151" s="46">
        <v>2973.68</v>
      </c>
      <c r="R151" s="46">
        <v>594.73599999999999</v>
      </c>
      <c r="S151" s="46">
        <v>44.605199999999996</v>
      </c>
      <c r="T151" s="46">
        <v>29.736799999999999</v>
      </c>
      <c r="U151" s="46">
        <v>5.9473599999999998</v>
      </c>
      <c r="V151" s="46">
        <v>74.341999999999999</v>
      </c>
      <c r="W151" s="46">
        <v>237.89439999999999</v>
      </c>
      <c r="X151" s="46">
        <v>89.210399999999993</v>
      </c>
      <c r="Y151" s="46">
        <v>17.842079999999999</v>
      </c>
      <c r="Z151" s="46">
        <v>1094.3142399999999</v>
      </c>
      <c r="AA151" s="46">
        <v>247.80666666666664</v>
      </c>
      <c r="AB151" s="46">
        <v>330.40888888888884</v>
      </c>
      <c r="AC151" s="46">
        <v>212.78332444444447</v>
      </c>
      <c r="AD151" s="46">
        <v>790.99887999999999</v>
      </c>
      <c r="AE151" s="46">
        <v>0</v>
      </c>
      <c r="AF151" s="46">
        <v>324.39999999999998</v>
      </c>
      <c r="AG151" s="46">
        <v>0</v>
      </c>
      <c r="AH151" s="46">
        <v>0</v>
      </c>
      <c r="AI151" s="46">
        <v>0</v>
      </c>
      <c r="AJ151" s="46">
        <v>0</v>
      </c>
      <c r="AK151" s="46">
        <v>4.72</v>
      </c>
      <c r="AL151" s="46">
        <v>293.88</v>
      </c>
      <c r="AM151" s="46">
        <v>623</v>
      </c>
      <c r="AN151" s="46">
        <v>2508.3131199999998</v>
      </c>
      <c r="AO151" s="46">
        <v>14.922894521604938</v>
      </c>
      <c r="AP151" s="46">
        <v>1.193831561728395</v>
      </c>
      <c r="AQ151" s="46">
        <v>0.5969157808641975</v>
      </c>
      <c r="AR151" s="46">
        <v>10.40788</v>
      </c>
      <c r="AS151" s="46">
        <v>3.8300998400000013</v>
      </c>
      <c r="AT151" s="46">
        <v>127.86823999999999</v>
      </c>
      <c r="AU151" s="46">
        <v>4.9561333333333337</v>
      </c>
      <c r="AV151" s="46">
        <v>163.77599503753086</v>
      </c>
      <c r="AW151" s="46">
        <v>41.301111111111105</v>
      </c>
      <c r="AX151" s="46">
        <v>24.450257777777779</v>
      </c>
      <c r="AY151" s="46">
        <v>0.6195166666666666</v>
      </c>
      <c r="AZ151" s="46">
        <v>9.9122666666666674</v>
      </c>
      <c r="BA151" s="46">
        <v>3.8547703703703702</v>
      </c>
      <c r="BB151" s="46">
        <v>29.490755514074078</v>
      </c>
      <c r="BC151" s="46">
        <v>109.62867810666668</v>
      </c>
      <c r="BD151" s="46"/>
      <c r="BE151" s="46">
        <v>0</v>
      </c>
      <c r="BF151" s="46">
        <v>109.62867810666668</v>
      </c>
      <c r="BG151" s="46">
        <v>94.380486111111111</v>
      </c>
      <c r="BH151" s="46"/>
      <c r="BI151" s="46">
        <v>0</v>
      </c>
      <c r="BJ151" s="46"/>
      <c r="BK151" s="46"/>
      <c r="BL151" s="46">
        <v>94.380486111111111</v>
      </c>
      <c r="BM151" s="46">
        <v>5849.778279255308</v>
      </c>
      <c r="BN151" s="46">
        <f t="shared" si="22"/>
        <v>245.50059275225348</v>
      </c>
      <c r="BO151" s="46">
        <f t="shared" si="23"/>
        <v>173.48708554492575</v>
      </c>
      <c r="BP151" s="47">
        <f t="shared" si="25"/>
        <v>8.5633802816901436</v>
      </c>
      <c r="BQ151" s="47">
        <f t="shared" si="24"/>
        <v>1.8591549295774654</v>
      </c>
      <c r="BR151" s="48">
        <v>2</v>
      </c>
      <c r="BS151" s="47">
        <f t="shared" si="26"/>
        <v>2.2535211267605644</v>
      </c>
      <c r="BT151" s="47">
        <f t="shared" si="27"/>
        <v>11.25</v>
      </c>
      <c r="BU151" s="47">
        <f t="shared" si="28"/>
        <v>12.676056338028173</v>
      </c>
      <c r="BV151" s="46">
        <f t="shared" si="29"/>
        <v>741.52119032813789</v>
      </c>
      <c r="BW151" s="46">
        <f t="shared" si="30"/>
        <v>1160.5088686253171</v>
      </c>
      <c r="BX151" s="46">
        <f t="shared" si="31"/>
        <v>7010.2871478806246</v>
      </c>
      <c r="BY151" s="46">
        <f t="shared" si="32"/>
        <v>84123.445774567488</v>
      </c>
      <c r="BZ151" s="51">
        <f>VLOOKUP($C151,[2]PARAMETROS!$A:$I,7,0)</f>
        <v>42736</v>
      </c>
      <c r="CA151" s="50">
        <f>VLOOKUP($C151,[2]PARAMETROS!$A:$I,8,0)</f>
        <v>0</v>
      </c>
      <c r="CB151" s="50">
        <f>VLOOKUP($C151,[2]PARAMETROS!$A:$I,9,0)</f>
        <v>0</v>
      </c>
    </row>
    <row r="152" spans="1:80">
      <c r="A152" s="42" t="s">
        <v>337</v>
      </c>
      <c r="B152" s="42" t="s">
        <v>66</v>
      </c>
      <c r="C152" s="42" t="s">
        <v>84</v>
      </c>
      <c r="D152" s="43" t="s">
        <v>338</v>
      </c>
      <c r="E152" s="44" t="s">
        <v>62</v>
      </c>
      <c r="F152" s="44" t="s">
        <v>63</v>
      </c>
      <c r="G152" s="44">
        <v>1</v>
      </c>
      <c r="H152" s="45">
        <v>1281.1600000000001</v>
      </c>
      <c r="I152" s="46">
        <v>1281.1600000000001</v>
      </c>
      <c r="J152" s="46"/>
      <c r="K152" s="46"/>
      <c r="L152" s="46"/>
      <c r="M152" s="46"/>
      <c r="N152" s="46"/>
      <c r="O152" s="46"/>
      <c r="P152" s="46"/>
      <c r="Q152" s="46">
        <v>1281.1600000000001</v>
      </c>
      <c r="R152" s="46">
        <v>256.23200000000003</v>
      </c>
      <c r="S152" s="46">
        <v>19.217400000000001</v>
      </c>
      <c r="T152" s="46">
        <v>12.8116</v>
      </c>
      <c r="U152" s="46">
        <v>2.5623200000000002</v>
      </c>
      <c r="V152" s="46">
        <v>32.029000000000003</v>
      </c>
      <c r="W152" s="46">
        <v>102.4928</v>
      </c>
      <c r="X152" s="46">
        <v>38.434800000000003</v>
      </c>
      <c r="Y152" s="46">
        <v>7.6869600000000009</v>
      </c>
      <c r="Z152" s="46">
        <v>471.46688</v>
      </c>
      <c r="AA152" s="46">
        <v>106.76333333333334</v>
      </c>
      <c r="AB152" s="46">
        <v>142.35111111111112</v>
      </c>
      <c r="AC152" s="46">
        <v>91.674115555555574</v>
      </c>
      <c r="AD152" s="46">
        <v>340.78856000000007</v>
      </c>
      <c r="AE152" s="46">
        <v>85.130399999999995</v>
      </c>
      <c r="AF152" s="46">
        <v>397</v>
      </c>
      <c r="AG152" s="46">
        <v>0</v>
      </c>
      <c r="AH152" s="46">
        <v>32.619999999999997</v>
      </c>
      <c r="AI152" s="46">
        <v>0</v>
      </c>
      <c r="AJ152" s="46">
        <v>0</v>
      </c>
      <c r="AK152" s="46">
        <v>4.72</v>
      </c>
      <c r="AL152" s="46">
        <v>0</v>
      </c>
      <c r="AM152" s="46">
        <v>519.47040000000004</v>
      </c>
      <c r="AN152" s="46">
        <v>1331.7258400000001</v>
      </c>
      <c r="AO152" s="46">
        <v>6.4292780478395075</v>
      </c>
      <c r="AP152" s="46">
        <v>0.51434224382716054</v>
      </c>
      <c r="AQ152" s="46">
        <v>0.25717112191358027</v>
      </c>
      <c r="AR152" s="46">
        <v>4.4840600000000013</v>
      </c>
      <c r="AS152" s="46">
        <v>1.6501340800000008</v>
      </c>
      <c r="AT152" s="46">
        <v>55.089880000000001</v>
      </c>
      <c r="AU152" s="46">
        <v>2.1352666666666669</v>
      </c>
      <c r="AV152" s="46">
        <v>70.560132160246923</v>
      </c>
      <c r="AW152" s="46">
        <v>17.79388888888889</v>
      </c>
      <c r="AX152" s="46">
        <v>10.533982222222223</v>
      </c>
      <c r="AY152" s="46">
        <v>0.26690833333333336</v>
      </c>
      <c r="AZ152" s="46">
        <v>4.2705333333333337</v>
      </c>
      <c r="BA152" s="46">
        <v>1.660762962962963</v>
      </c>
      <c r="BB152" s="46">
        <v>12.705595872592596</v>
      </c>
      <c r="BC152" s="46">
        <v>47.23167161333334</v>
      </c>
      <c r="BD152" s="46">
        <v>174.70363636363635</v>
      </c>
      <c r="BE152" s="46">
        <v>174.70363636363635</v>
      </c>
      <c r="BF152" s="46">
        <v>221.93530797696968</v>
      </c>
      <c r="BG152" s="46">
        <v>66.11548611111111</v>
      </c>
      <c r="BH152" s="46"/>
      <c r="BI152" s="46">
        <v>0</v>
      </c>
      <c r="BJ152" s="46"/>
      <c r="BK152" s="46"/>
      <c r="BL152" s="46">
        <v>66.11548611111111</v>
      </c>
      <c r="BM152" s="46">
        <v>2971.4967662483282</v>
      </c>
      <c r="BN152" s="46">
        <f t="shared" si="22"/>
        <v>245.50059275225348</v>
      </c>
      <c r="BO152" s="46">
        <f t="shared" si="23"/>
        <v>173.48708554492575</v>
      </c>
      <c r="BP152" s="47">
        <f t="shared" si="25"/>
        <v>8.6609686609686669</v>
      </c>
      <c r="BQ152" s="47">
        <f t="shared" si="24"/>
        <v>1.8803418803418819</v>
      </c>
      <c r="BR152" s="48">
        <v>3</v>
      </c>
      <c r="BS152" s="47">
        <f t="shared" si="26"/>
        <v>3.4188034188034218</v>
      </c>
      <c r="BT152" s="47">
        <f t="shared" si="27"/>
        <v>12.25</v>
      </c>
      <c r="BU152" s="47">
        <f t="shared" si="28"/>
        <v>13.960113960113972</v>
      </c>
      <c r="BV152" s="46">
        <f t="shared" si="29"/>
        <v>414.82433488936812</v>
      </c>
      <c r="BW152" s="46">
        <f t="shared" si="30"/>
        <v>833.81201318654735</v>
      </c>
      <c r="BX152" s="46">
        <f t="shared" si="31"/>
        <v>3805.3087794348758</v>
      </c>
      <c r="BY152" s="46">
        <f t="shared" si="32"/>
        <v>45663.705353218509</v>
      </c>
      <c r="BZ152" s="49">
        <f>VLOOKUP($C152,[2]PARAMETROS!$A:$I,7,0)</f>
        <v>43101</v>
      </c>
      <c r="CA152" s="50">
        <f>VLOOKUP($C152,[2]PARAMETROS!$A:$I,8,0)</f>
        <v>0</v>
      </c>
      <c r="CB152" s="50">
        <f>VLOOKUP($C152,[2]PARAMETROS!$A:$I,9,0)</f>
        <v>0</v>
      </c>
    </row>
    <row r="153" spans="1:80">
      <c r="A153" s="42" t="s">
        <v>339</v>
      </c>
      <c r="B153" s="42" t="s">
        <v>73</v>
      </c>
      <c r="C153" s="42" t="s">
        <v>175</v>
      </c>
      <c r="D153" s="43" t="s">
        <v>340</v>
      </c>
      <c r="E153" s="44" t="s">
        <v>62</v>
      </c>
      <c r="F153" s="44" t="s">
        <v>63</v>
      </c>
      <c r="G153" s="44">
        <v>1</v>
      </c>
      <c r="H153" s="45">
        <v>1041.5999999999999</v>
      </c>
      <c r="I153" s="46">
        <v>1041.5999999999999</v>
      </c>
      <c r="J153" s="46"/>
      <c r="K153" s="46"/>
      <c r="L153" s="46"/>
      <c r="M153" s="46"/>
      <c r="N153" s="46"/>
      <c r="O153" s="46"/>
      <c r="P153" s="46"/>
      <c r="Q153" s="46">
        <v>1041.5999999999999</v>
      </c>
      <c r="R153" s="46">
        <v>208.32</v>
      </c>
      <c r="S153" s="46">
        <v>15.623999999999999</v>
      </c>
      <c r="T153" s="46">
        <v>10.415999999999999</v>
      </c>
      <c r="U153" s="46">
        <v>2.0831999999999997</v>
      </c>
      <c r="V153" s="46">
        <v>26.04</v>
      </c>
      <c r="W153" s="46">
        <v>83.327999999999989</v>
      </c>
      <c r="X153" s="46">
        <v>31.247999999999998</v>
      </c>
      <c r="Y153" s="46">
        <v>6.2495999999999992</v>
      </c>
      <c r="Z153" s="46">
        <v>383.30879999999996</v>
      </c>
      <c r="AA153" s="46">
        <v>86.799999999999983</v>
      </c>
      <c r="AB153" s="46">
        <v>115.73333333333332</v>
      </c>
      <c r="AC153" s="46">
        <v>74.532266666666672</v>
      </c>
      <c r="AD153" s="46">
        <v>277.06559999999996</v>
      </c>
      <c r="AE153" s="46">
        <v>99.504000000000005</v>
      </c>
      <c r="AF153" s="46">
        <v>397</v>
      </c>
      <c r="AG153" s="46">
        <v>0</v>
      </c>
      <c r="AH153" s="46">
        <v>0</v>
      </c>
      <c r="AI153" s="46">
        <v>0</v>
      </c>
      <c r="AJ153" s="46">
        <v>0</v>
      </c>
      <c r="AK153" s="46">
        <v>4.72</v>
      </c>
      <c r="AL153" s="46">
        <v>0</v>
      </c>
      <c r="AM153" s="46">
        <v>501.22400000000005</v>
      </c>
      <c r="AN153" s="46">
        <v>1161.5984000000001</v>
      </c>
      <c r="AO153" s="46">
        <v>5.2270879629629627</v>
      </c>
      <c r="AP153" s="46">
        <v>0.418167037037037</v>
      </c>
      <c r="AQ153" s="46">
        <v>0.2090835185185185</v>
      </c>
      <c r="AR153" s="46">
        <v>3.6456000000000004</v>
      </c>
      <c r="AS153" s="46">
        <v>1.3415808000000005</v>
      </c>
      <c r="AT153" s="46">
        <v>44.788799999999995</v>
      </c>
      <c r="AU153" s="46">
        <v>1.736</v>
      </c>
      <c r="AV153" s="46">
        <v>57.366319318518514</v>
      </c>
      <c r="AW153" s="46">
        <v>14.466666666666665</v>
      </c>
      <c r="AX153" s="46">
        <v>8.5642666666666667</v>
      </c>
      <c r="AY153" s="46">
        <v>0.21699999999999997</v>
      </c>
      <c r="AZ153" s="46">
        <v>3.472</v>
      </c>
      <c r="BA153" s="46">
        <v>1.350222222222222</v>
      </c>
      <c r="BB153" s="46">
        <v>10.329817244444445</v>
      </c>
      <c r="BC153" s="46">
        <v>38.3999728</v>
      </c>
      <c r="BD153" s="46"/>
      <c r="BE153" s="46">
        <v>0</v>
      </c>
      <c r="BF153" s="46">
        <v>38.3999728</v>
      </c>
      <c r="BG153" s="46">
        <v>43.567500000000003</v>
      </c>
      <c r="BH153" s="46"/>
      <c r="BI153" s="46">
        <v>0</v>
      </c>
      <c r="BJ153" s="46"/>
      <c r="BK153" s="46"/>
      <c r="BL153" s="46">
        <v>43.567500000000003</v>
      </c>
      <c r="BM153" s="46">
        <v>2342.5321921185187</v>
      </c>
      <c r="BN153" s="46">
        <f t="shared" si="22"/>
        <v>245.50059275225348</v>
      </c>
      <c r="BO153" s="46">
        <f t="shared" si="23"/>
        <v>173.48708554492575</v>
      </c>
      <c r="BP153" s="47">
        <f t="shared" si="25"/>
        <v>8.6609686609686669</v>
      </c>
      <c r="BQ153" s="47">
        <f t="shared" si="24"/>
        <v>1.8803418803418819</v>
      </c>
      <c r="BR153" s="48">
        <v>3</v>
      </c>
      <c r="BS153" s="47">
        <f t="shared" si="26"/>
        <v>3.4188034188034218</v>
      </c>
      <c r="BT153" s="47">
        <f t="shared" si="27"/>
        <v>12.25</v>
      </c>
      <c r="BU153" s="47">
        <f t="shared" si="28"/>
        <v>13.960113960113972</v>
      </c>
      <c r="BV153" s="46">
        <f t="shared" si="29"/>
        <v>327.02016357210118</v>
      </c>
      <c r="BW153" s="46">
        <f t="shared" si="30"/>
        <v>746.00784186928036</v>
      </c>
      <c r="BX153" s="46">
        <f t="shared" si="31"/>
        <v>3088.5400339877988</v>
      </c>
      <c r="BY153" s="46">
        <f t="shared" si="32"/>
        <v>37062.480407853582</v>
      </c>
      <c r="BZ153" s="49">
        <f>VLOOKUP($C153,[2]PARAMETROS!$A:$I,7,0)</f>
        <v>43101</v>
      </c>
      <c r="CA153" s="50">
        <f>VLOOKUP($C153,[2]PARAMETROS!$A:$I,8,0)</f>
        <v>0</v>
      </c>
      <c r="CB153" s="50">
        <f>VLOOKUP($C153,[2]PARAMETROS!$A:$I,9,0)</f>
        <v>0</v>
      </c>
    </row>
    <row r="154" spans="1:80">
      <c r="A154" s="42" t="s">
        <v>341</v>
      </c>
      <c r="B154" s="42" t="s">
        <v>66</v>
      </c>
      <c r="C154" s="42" t="s">
        <v>271</v>
      </c>
      <c r="D154" s="43" t="s">
        <v>342</v>
      </c>
      <c r="E154" s="44" t="s">
        <v>62</v>
      </c>
      <c r="F154" s="44" t="s">
        <v>63</v>
      </c>
      <c r="G154" s="44">
        <v>1</v>
      </c>
      <c r="H154" s="45">
        <v>1281.1600000000001</v>
      </c>
      <c r="I154" s="46">
        <v>1281.1600000000001</v>
      </c>
      <c r="J154" s="46"/>
      <c r="K154" s="46"/>
      <c r="L154" s="46"/>
      <c r="M154" s="46"/>
      <c r="N154" s="46"/>
      <c r="O154" s="46"/>
      <c r="P154" s="46"/>
      <c r="Q154" s="46">
        <v>1281.1600000000001</v>
      </c>
      <c r="R154" s="46">
        <v>256.23200000000003</v>
      </c>
      <c r="S154" s="46">
        <v>19.217400000000001</v>
      </c>
      <c r="T154" s="46">
        <v>12.8116</v>
      </c>
      <c r="U154" s="46">
        <v>2.5623200000000002</v>
      </c>
      <c r="V154" s="46">
        <v>32.029000000000003</v>
      </c>
      <c r="W154" s="46">
        <v>102.4928</v>
      </c>
      <c r="X154" s="46">
        <v>38.434800000000003</v>
      </c>
      <c r="Y154" s="46">
        <v>7.6869600000000009</v>
      </c>
      <c r="Z154" s="46">
        <v>471.46688</v>
      </c>
      <c r="AA154" s="46">
        <v>106.76333333333334</v>
      </c>
      <c r="AB154" s="46">
        <v>142.35111111111112</v>
      </c>
      <c r="AC154" s="46">
        <v>91.674115555555574</v>
      </c>
      <c r="AD154" s="46">
        <v>340.78856000000007</v>
      </c>
      <c r="AE154" s="46">
        <v>85.130399999999995</v>
      </c>
      <c r="AF154" s="46">
        <v>397</v>
      </c>
      <c r="AG154" s="46">
        <v>0</v>
      </c>
      <c r="AH154" s="46">
        <v>0</v>
      </c>
      <c r="AI154" s="46">
        <v>0</v>
      </c>
      <c r="AJ154" s="46">
        <v>0</v>
      </c>
      <c r="AK154" s="46">
        <v>4.72</v>
      </c>
      <c r="AL154" s="46">
        <v>0</v>
      </c>
      <c r="AM154" s="46">
        <v>486.85040000000004</v>
      </c>
      <c r="AN154" s="46">
        <v>1299.1058400000002</v>
      </c>
      <c r="AO154" s="46">
        <v>6.4292780478395075</v>
      </c>
      <c r="AP154" s="46">
        <v>0.51434224382716054</v>
      </c>
      <c r="AQ154" s="46">
        <v>0.25717112191358027</v>
      </c>
      <c r="AR154" s="46">
        <v>4.4840600000000013</v>
      </c>
      <c r="AS154" s="46">
        <v>1.6501340800000008</v>
      </c>
      <c r="AT154" s="46">
        <v>55.089880000000001</v>
      </c>
      <c r="AU154" s="46">
        <v>2.1352666666666669</v>
      </c>
      <c r="AV154" s="46">
        <v>70.560132160246923</v>
      </c>
      <c r="AW154" s="46">
        <v>17.79388888888889</v>
      </c>
      <c r="AX154" s="46">
        <v>10.533982222222223</v>
      </c>
      <c r="AY154" s="46">
        <v>0.26690833333333336</v>
      </c>
      <c r="AZ154" s="46">
        <v>4.2705333333333337</v>
      </c>
      <c r="BA154" s="46">
        <v>1.660762962962963</v>
      </c>
      <c r="BB154" s="46">
        <v>12.705595872592596</v>
      </c>
      <c r="BC154" s="46">
        <v>47.23167161333334</v>
      </c>
      <c r="BD154" s="46">
        <v>174.70363636363635</v>
      </c>
      <c r="BE154" s="46">
        <v>174.70363636363635</v>
      </c>
      <c r="BF154" s="46">
        <v>221.93530797696968</v>
      </c>
      <c r="BG154" s="46">
        <v>66.11548611111111</v>
      </c>
      <c r="BH154" s="46"/>
      <c r="BI154" s="46">
        <v>0</v>
      </c>
      <c r="BJ154" s="46"/>
      <c r="BK154" s="46"/>
      <c r="BL154" s="46">
        <v>66.11548611111111</v>
      </c>
      <c r="BM154" s="46">
        <v>2938.8767662483283</v>
      </c>
      <c r="BN154" s="46">
        <f t="shared" si="22"/>
        <v>245.50059275225348</v>
      </c>
      <c r="BO154" s="46">
        <f t="shared" si="23"/>
        <v>173.48708554492575</v>
      </c>
      <c r="BP154" s="47">
        <f t="shared" si="25"/>
        <v>8.7608069164265068</v>
      </c>
      <c r="BQ154" s="47">
        <f t="shared" si="24"/>
        <v>1.9020172910662811</v>
      </c>
      <c r="BR154" s="48">
        <v>4</v>
      </c>
      <c r="BS154" s="47">
        <f t="shared" si="26"/>
        <v>4.6109510086455305</v>
      </c>
      <c r="BT154" s="47">
        <f t="shared" si="27"/>
        <v>13.25</v>
      </c>
      <c r="BU154" s="47">
        <f t="shared" si="28"/>
        <v>15.273775216138318</v>
      </c>
      <c r="BV154" s="46">
        <f t="shared" si="29"/>
        <v>448.87743115608441</v>
      </c>
      <c r="BW154" s="46">
        <f t="shared" si="30"/>
        <v>867.86510945326359</v>
      </c>
      <c r="BX154" s="46">
        <f t="shared" si="31"/>
        <v>3806.7418757015921</v>
      </c>
      <c r="BY154" s="46">
        <f t="shared" si="32"/>
        <v>45680.902508419109</v>
      </c>
      <c r="BZ154" s="49">
        <f>VLOOKUP($C154,[2]PARAMETROS!$A:$I,7,0)</f>
        <v>43101</v>
      </c>
      <c r="CA154" s="50">
        <f>VLOOKUP($C154,[2]PARAMETROS!$A:$I,8,0)</f>
        <v>0</v>
      </c>
      <c r="CB154" s="50">
        <f>VLOOKUP($C154,[2]PARAMETROS!$A:$I,9,0)</f>
        <v>0</v>
      </c>
    </row>
    <row r="155" spans="1:80">
      <c r="A155" s="42" t="s">
        <v>343</v>
      </c>
      <c r="B155" s="42" t="s">
        <v>66</v>
      </c>
      <c r="C155" s="42" t="s">
        <v>271</v>
      </c>
      <c r="D155" s="43" t="s">
        <v>344</v>
      </c>
      <c r="E155" s="44" t="s">
        <v>62</v>
      </c>
      <c r="F155" s="44" t="s">
        <v>63</v>
      </c>
      <c r="G155" s="44">
        <v>1</v>
      </c>
      <c r="H155" s="45">
        <v>1281.1600000000001</v>
      </c>
      <c r="I155" s="46">
        <v>1281.1600000000001</v>
      </c>
      <c r="J155" s="46"/>
      <c r="K155" s="46"/>
      <c r="L155" s="46"/>
      <c r="M155" s="46"/>
      <c r="N155" s="46"/>
      <c r="O155" s="46"/>
      <c r="P155" s="46"/>
      <c r="Q155" s="46">
        <v>1281.1600000000001</v>
      </c>
      <c r="R155" s="46">
        <v>256.23200000000003</v>
      </c>
      <c r="S155" s="46">
        <v>19.217400000000001</v>
      </c>
      <c r="T155" s="46">
        <v>12.8116</v>
      </c>
      <c r="U155" s="46">
        <v>2.5623200000000002</v>
      </c>
      <c r="V155" s="46">
        <v>32.029000000000003</v>
      </c>
      <c r="W155" s="46">
        <v>102.4928</v>
      </c>
      <c r="X155" s="46">
        <v>38.434800000000003</v>
      </c>
      <c r="Y155" s="46">
        <v>7.6869600000000009</v>
      </c>
      <c r="Z155" s="46">
        <v>471.46688</v>
      </c>
      <c r="AA155" s="46">
        <v>106.76333333333334</v>
      </c>
      <c r="AB155" s="46">
        <v>142.35111111111112</v>
      </c>
      <c r="AC155" s="46">
        <v>91.674115555555574</v>
      </c>
      <c r="AD155" s="46">
        <v>340.78856000000007</v>
      </c>
      <c r="AE155" s="46">
        <v>85.130399999999995</v>
      </c>
      <c r="AF155" s="46">
        <v>397</v>
      </c>
      <c r="AG155" s="46">
        <v>0</v>
      </c>
      <c r="AH155" s="46">
        <v>0</v>
      </c>
      <c r="AI155" s="46">
        <v>0</v>
      </c>
      <c r="AJ155" s="46">
        <v>0</v>
      </c>
      <c r="AK155" s="46">
        <v>4.72</v>
      </c>
      <c r="AL155" s="46">
        <v>0</v>
      </c>
      <c r="AM155" s="46">
        <v>486.85040000000004</v>
      </c>
      <c r="AN155" s="46">
        <v>1299.1058400000002</v>
      </c>
      <c r="AO155" s="46">
        <v>6.4292780478395075</v>
      </c>
      <c r="AP155" s="46">
        <v>0.51434224382716054</v>
      </c>
      <c r="AQ155" s="46">
        <v>0.25717112191358027</v>
      </c>
      <c r="AR155" s="46">
        <v>4.4840600000000013</v>
      </c>
      <c r="AS155" s="46">
        <v>1.6501340800000008</v>
      </c>
      <c r="AT155" s="46">
        <v>55.089880000000001</v>
      </c>
      <c r="AU155" s="46">
        <v>2.1352666666666669</v>
      </c>
      <c r="AV155" s="46">
        <v>70.560132160246923</v>
      </c>
      <c r="AW155" s="46">
        <v>17.79388888888889</v>
      </c>
      <c r="AX155" s="46">
        <v>10.533982222222223</v>
      </c>
      <c r="AY155" s="46">
        <v>0.26690833333333336</v>
      </c>
      <c r="AZ155" s="46">
        <v>4.2705333333333337</v>
      </c>
      <c r="BA155" s="46">
        <v>1.660762962962963</v>
      </c>
      <c r="BB155" s="46">
        <v>12.705595872592596</v>
      </c>
      <c r="BC155" s="46">
        <v>47.23167161333334</v>
      </c>
      <c r="BD155" s="46">
        <v>174.70363636363635</v>
      </c>
      <c r="BE155" s="46">
        <v>174.70363636363635</v>
      </c>
      <c r="BF155" s="46">
        <v>221.93530797696968</v>
      </c>
      <c r="BG155" s="46">
        <v>66.11548611111111</v>
      </c>
      <c r="BH155" s="46"/>
      <c r="BI155" s="46">
        <v>0</v>
      </c>
      <c r="BJ155" s="46"/>
      <c r="BK155" s="46"/>
      <c r="BL155" s="46">
        <v>66.11548611111111</v>
      </c>
      <c r="BM155" s="46">
        <v>2938.8767662483283</v>
      </c>
      <c r="BN155" s="46">
        <f t="shared" si="22"/>
        <v>245.50059275225348</v>
      </c>
      <c r="BO155" s="46">
        <f t="shared" si="23"/>
        <v>173.48708554492575</v>
      </c>
      <c r="BP155" s="47">
        <f t="shared" si="25"/>
        <v>8.7106017191977063</v>
      </c>
      <c r="BQ155" s="47">
        <f t="shared" si="24"/>
        <v>1.8911174785100282</v>
      </c>
      <c r="BR155" s="48">
        <v>3.5000000000000004</v>
      </c>
      <c r="BS155" s="47">
        <f t="shared" si="26"/>
        <v>4.0114613180515759</v>
      </c>
      <c r="BT155" s="47">
        <f t="shared" si="27"/>
        <v>12.75</v>
      </c>
      <c r="BU155" s="47">
        <f t="shared" si="28"/>
        <v>14.613180515759311</v>
      </c>
      <c r="BV155" s="46">
        <f t="shared" si="29"/>
        <v>429.46336698757807</v>
      </c>
      <c r="BW155" s="46">
        <f t="shared" si="30"/>
        <v>848.45104528475736</v>
      </c>
      <c r="BX155" s="46">
        <f t="shared" si="31"/>
        <v>3787.3278115330859</v>
      </c>
      <c r="BY155" s="46">
        <f t="shared" si="32"/>
        <v>45447.933738397027</v>
      </c>
      <c r="BZ155" s="49">
        <f>VLOOKUP($C155,[2]PARAMETROS!$A:$I,7,0)</f>
        <v>43101</v>
      </c>
      <c r="CA155" s="50">
        <f>VLOOKUP($C155,[2]PARAMETROS!$A:$I,8,0)</f>
        <v>0</v>
      </c>
      <c r="CB155" s="50">
        <f>VLOOKUP($C155,[2]PARAMETROS!$A:$I,9,0)</f>
        <v>0</v>
      </c>
    </row>
    <row r="156" spans="1:80">
      <c r="A156" s="42" t="s">
        <v>345</v>
      </c>
      <c r="B156" s="42" t="s">
        <v>73</v>
      </c>
      <c r="C156" s="42" t="s">
        <v>175</v>
      </c>
      <c r="D156" s="43" t="s">
        <v>346</v>
      </c>
      <c r="E156" s="44" t="s">
        <v>62</v>
      </c>
      <c r="F156" s="44" t="s">
        <v>63</v>
      </c>
      <c r="G156" s="44">
        <v>1</v>
      </c>
      <c r="H156" s="45">
        <v>1041.5999999999999</v>
      </c>
      <c r="I156" s="46">
        <v>1041.5999999999999</v>
      </c>
      <c r="J156" s="46"/>
      <c r="K156" s="46"/>
      <c r="L156" s="46"/>
      <c r="M156" s="46"/>
      <c r="N156" s="46"/>
      <c r="O156" s="46"/>
      <c r="P156" s="46"/>
      <c r="Q156" s="46">
        <v>1041.5999999999999</v>
      </c>
      <c r="R156" s="46">
        <v>208.32</v>
      </c>
      <c r="S156" s="46">
        <v>15.623999999999999</v>
      </c>
      <c r="T156" s="46">
        <v>10.415999999999999</v>
      </c>
      <c r="U156" s="46">
        <v>2.0831999999999997</v>
      </c>
      <c r="V156" s="46">
        <v>26.04</v>
      </c>
      <c r="W156" s="46">
        <v>83.327999999999989</v>
      </c>
      <c r="X156" s="46">
        <v>31.247999999999998</v>
      </c>
      <c r="Y156" s="46">
        <v>6.2495999999999992</v>
      </c>
      <c r="Z156" s="46">
        <v>383.30879999999996</v>
      </c>
      <c r="AA156" s="46">
        <v>86.799999999999983</v>
      </c>
      <c r="AB156" s="46">
        <v>115.73333333333332</v>
      </c>
      <c r="AC156" s="46">
        <v>74.532266666666672</v>
      </c>
      <c r="AD156" s="46">
        <v>277.06559999999996</v>
      </c>
      <c r="AE156" s="46">
        <v>99.504000000000005</v>
      </c>
      <c r="AF156" s="46">
        <v>397</v>
      </c>
      <c r="AG156" s="46">
        <v>0</v>
      </c>
      <c r="AH156" s="46">
        <v>0</v>
      </c>
      <c r="AI156" s="46">
        <v>0</v>
      </c>
      <c r="AJ156" s="46">
        <v>0</v>
      </c>
      <c r="AK156" s="46">
        <v>4.72</v>
      </c>
      <c r="AL156" s="46">
        <v>0</v>
      </c>
      <c r="AM156" s="46">
        <v>501.22400000000005</v>
      </c>
      <c r="AN156" s="46">
        <v>1161.5984000000001</v>
      </c>
      <c r="AO156" s="46">
        <v>5.2270879629629627</v>
      </c>
      <c r="AP156" s="46">
        <v>0.418167037037037</v>
      </c>
      <c r="AQ156" s="46">
        <v>0.2090835185185185</v>
      </c>
      <c r="AR156" s="46">
        <v>3.6456000000000004</v>
      </c>
      <c r="AS156" s="46">
        <v>1.3415808000000005</v>
      </c>
      <c r="AT156" s="46">
        <v>44.788799999999995</v>
      </c>
      <c r="AU156" s="46">
        <v>1.736</v>
      </c>
      <c r="AV156" s="46">
        <v>57.366319318518514</v>
      </c>
      <c r="AW156" s="46">
        <v>14.466666666666665</v>
      </c>
      <c r="AX156" s="46">
        <v>8.5642666666666667</v>
      </c>
      <c r="AY156" s="46">
        <v>0.21699999999999997</v>
      </c>
      <c r="AZ156" s="46">
        <v>3.472</v>
      </c>
      <c r="BA156" s="46">
        <v>1.350222222222222</v>
      </c>
      <c r="BB156" s="46">
        <v>10.329817244444445</v>
      </c>
      <c r="BC156" s="46">
        <v>38.3999728</v>
      </c>
      <c r="BD156" s="46"/>
      <c r="BE156" s="46">
        <v>0</v>
      </c>
      <c r="BF156" s="46">
        <v>38.3999728</v>
      </c>
      <c r="BG156" s="46">
        <v>43.567500000000003</v>
      </c>
      <c r="BH156" s="46"/>
      <c r="BI156" s="46">
        <v>0</v>
      </c>
      <c r="BJ156" s="46"/>
      <c r="BK156" s="46"/>
      <c r="BL156" s="46">
        <v>43.567500000000003</v>
      </c>
      <c r="BM156" s="46">
        <v>2342.5321921185187</v>
      </c>
      <c r="BN156" s="46">
        <f t="shared" si="22"/>
        <v>245.50059275225348</v>
      </c>
      <c r="BO156" s="46">
        <f t="shared" si="23"/>
        <v>173.48708554492575</v>
      </c>
      <c r="BP156" s="47">
        <f t="shared" si="25"/>
        <v>8.5633802816901436</v>
      </c>
      <c r="BQ156" s="47">
        <f t="shared" si="24"/>
        <v>1.8591549295774654</v>
      </c>
      <c r="BR156" s="48">
        <v>2</v>
      </c>
      <c r="BS156" s="47">
        <f t="shared" si="26"/>
        <v>2.2535211267605644</v>
      </c>
      <c r="BT156" s="47">
        <f t="shared" si="27"/>
        <v>11.25</v>
      </c>
      <c r="BU156" s="47">
        <f t="shared" si="28"/>
        <v>12.676056338028173</v>
      </c>
      <c r="BV156" s="46">
        <f t="shared" si="29"/>
        <v>296.94070040938982</v>
      </c>
      <c r="BW156" s="46">
        <f t="shared" si="30"/>
        <v>715.92837870656899</v>
      </c>
      <c r="BX156" s="46">
        <f t="shared" si="31"/>
        <v>3058.4605708250874</v>
      </c>
      <c r="BY156" s="46">
        <f t="shared" si="32"/>
        <v>36701.526849901049</v>
      </c>
      <c r="BZ156" s="49">
        <f>VLOOKUP($C156,[2]PARAMETROS!$A:$I,7,0)</f>
        <v>43101</v>
      </c>
      <c r="CA156" s="50">
        <f>VLOOKUP($C156,[2]PARAMETROS!$A:$I,8,0)</f>
        <v>0</v>
      </c>
      <c r="CB156" s="50">
        <f>VLOOKUP($C156,[2]PARAMETROS!$A:$I,9,0)</f>
        <v>0</v>
      </c>
    </row>
    <row r="157" spans="1:80">
      <c r="A157" s="42" t="s">
        <v>345</v>
      </c>
      <c r="B157" s="42" t="s">
        <v>78</v>
      </c>
      <c r="C157" s="42" t="s">
        <v>347</v>
      </c>
      <c r="D157" s="43" t="s">
        <v>348</v>
      </c>
      <c r="E157" s="44" t="s">
        <v>62</v>
      </c>
      <c r="F157" s="44" t="s">
        <v>63</v>
      </c>
      <c r="G157" s="44">
        <v>1</v>
      </c>
      <c r="H157" s="45">
        <v>3062.89</v>
      </c>
      <c r="I157" s="46">
        <v>3062.89</v>
      </c>
      <c r="J157" s="46"/>
      <c r="K157" s="46"/>
      <c r="L157" s="46"/>
      <c r="M157" s="46"/>
      <c r="N157" s="46"/>
      <c r="O157" s="46"/>
      <c r="P157" s="46"/>
      <c r="Q157" s="46">
        <v>3062.89</v>
      </c>
      <c r="R157" s="46">
        <v>612.57799999999997</v>
      </c>
      <c r="S157" s="46">
        <v>45.943349999999995</v>
      </c>
      <c r="T157" s="46">
        <v>30.628899999999998</v>
      </c>
      <c r="U157" s="46">
        <v>6.1257799999999998</v>
      </c>
      <c r="V157" s="46">
        <v>76.572249999999997</v>
      </c>
      <c r="W157" s="46">
        <v>245.03119999999998</v>
      </c>
      <c r="X157" s="46">
        <v>91.88669999999999</v>
      </c>
      <c r="Y157" s="46">
        <v>18.37734</v>
      </c>
      <c r="Z157" s="46">
        <v>1127.1435199999999</v>
      </c>
      <c r="AA157" s="46">
        <v>255.24083333333331</v>
      </c>
      <c r="AB157" s="46">
        <v>340.32111111111107</v>
      </c>
      <c r="AC157" s="46">
        <v>219.16679555555558</v>
      </c>
      <c r="AD157" s="46">
        <v>814.72874000000002</v>
      </c>
      <c r="AE157" s="46">
        <v>0</v>
      </c>
      <c r="AF157" s="46">
        <v>397</v>
      </c>
      <c r="AG157" s="46">
        <v>0</v>
      </c>
      <c r="AH157" s="46">
        <v>0</v>
      </c>
      <c r="AI157" s="46">
        <v>0</v>
      </c>
      <c r="AJ157" s="46">
        <v>0</v>
      </c>
      <c r="AK157" s="46">
        <v>4.72</v>
      </c>
      <c r="AL157" s="46">
        <v>293.88</v>
      </c>
      <c r="AM157" s="46">
        <v>695.6</v>
      </c>
      <c r="AN157" s="46">
        <v>2637.4722599999996</v>
      </c>
      <c r="AO157" s="46">
        <v>15.37057934992284</v>
      </c>
      <c r="AP157" s="46">
        <v>1.2296463479938271</v>
      </c>
      <c r="AQ157" s="46">
        <v>0.61482317399691355</v>
      </c>
      <c r="AR157" s="46">
        <v>10.720115000000002</v>
      </c>
      <c r="AS157" s="46">
        <v>3.9450023200000013</v>
      </c>
      <c r="AT157" s="46">
        <v>131.70426999999998</v>
      </c>
      <c r="AU157" s="46">
        <v>5.1048166666666672</v>
      </c>
      <c r="AV157" s="46">
        <v>168.68925285858023</v>
      </c>
      <c r="AW157" s="46">
        <v>42.540138888888883</v>
      </c>
      <c r="AX157" s="46">
        <v>25.183762222222224</v>
      </c>
      <c r="AY157" s="46">
        <v>0.63810208333333329</v>
      </c>
      <c r="AZ157" s="46">
        <v>10.209633333333334</v>
      </c>
      <c r="BA157" s="46">
        <v>3.9704129629629628</v>
      </c>
      <c r="BB157" s="46">
        <v>30.375474212592597</v>
      </c>
      <c r="BC157" s="46">
        <v>112.91752370333333</v>
      </c>
      <c r="BD157" s="46"/>
      <c r="BE157" s="46">
        <v>0</v>
      </c>
      <c r="BF157" s="46">
        <v>112.91752370333333</v>
      </c>
      <c r="BG157" s="46">
        <v>94.380486111111111</v>
      </c>
      <c r="BH157" s="46"/>
      <c r="BI157" s="46">
        <v>0</v>
      </c>
      <c r="BJ157" s="46"/>
      <c r="BK157" s="46"/>
      <c r="BL157" s="46">
        <v>94.380486111111111</v>
      </c>
      <c r="BM157" s="46">
        <v>6076.3495226730247</v>
      </c>
      <c r="BN157" s="46">
        <f t="shared" si="22"/>
        <v>245.50059275225348</v>
      </c>
      <c r="BO157" s="46">
        <f t="shared" si="23"/>
        <v>173.48708554492575</v>
      </c>
      <c r="BP157" s="47">
        <f t="shared" si="25"/>
        <v>8.5633802816901436</v>
      </c>
      <c r="BQ157" s="47">
        <f t="shared" si="24"/>
        <v>1.8591549295774654</v>
      </c>
      <c r="BR157" s="48">
        <v>2</v>
      </c>
      <c r="BS157" s="47">
        <f t="shared" si="26"/>
        <v>2.2535211267605644</v>
      </c>
      <c r="BT157" s="47">
        <f t="shared" si="27"/>
        <v>11.25</v>
      </c>
      <c r="BU157" s="47">
        <f t="shared" si="28"/>
        <v>12.676056338028173</v>
      </c>
      <c r="BV157" s="46">
        <f t="shared" si="29"/>
        <v>770.24148878953861</v>
      </c>
      <c r="BW157" s="46">
        <f t="shared" si="30"/>
        <v>1189.2291670867178</v>
      </c>
      <c r="BX157" s="46">
        <f t="shared" si="31"/>
        <v>7265.5786897597427</v>
      </c>
      <c r="BY157" s="46">
        <f t="shared" si="32"/>
        <v>87186.944277116912</v>
      </c>
      <c r="BZ157" s="49">
        <f>VLOOKUP($C157,[2]PARAMETROS!$A:$I,7,0)</f>
        <v>43101</v>
      </c>
      <c r="CA157" s="50">
        <f>VLOOKUP($C157,[2]PARAMETROS!$A:$I,8,0)</f>
        <v>0</v>
      </c>
      <c r="CB157" s="50">
        <f>VLOOKUP($C157,[2]PARAMETROS!$A:$I,9,0)</f>
        <v>0</v>
      </c>
    </row>
    <row r="158" spans="1:80">
      <c r="A158" s="42" t="s">
        <v>345</v>
      </c>
      <c r="B158" s="42" t="s">
        <v>14</v>
      </c>
      <c r="C158" s="42" t="s">
        <v>175</v>
      </c>
      <c r="D158" s="43" t="s">
        <v>349</v>
      </c>
      <c r="E158" s="44" t="s">
        <v>62</v>
      </c>
      <c r="F158" s="44" t="s">
        <v>63</v>
      </c>
      <c r="G158" s="44">
        <v>2</v>
      </c>
      <c r="H158" s="45">
        <v>1281.1600000000001</v>
      </c>
      <c r="I158" s="46">
        <v>2562.3200000000002</v>
      </c>
      <c r="J158" s="46"/>
      <c r="K158" s="46"/>
      <c r="L158" s="46"/>
      <c r="M158" s="46"/>
      <c r="N158" s="46"/>
      <c r="O158" s="46"/>
      <c r="P158" s="46"/>
      <c r="Q158" s="46">
        <v>2562.3200000000002</v>
      </c>
      <c r="R158" s="46">
        <v>512.46400000000006</v>
      </c>
      <c r="S158" s="46">
        <v>38.434800000000003</v>
      </c>
      <c r="T158" s="46">
        <v>25.623200000000001</v>
      </c>
      <c r="U158" s="46">
        <v>5.1246400000000003</v>
      </c>
      <c r="V158" s="46">
        <v>64.058000000000007</v>
      </c>
      <c r="W158" s="46">
        <v>204.98560000000001</v>
      </c>
      <c r="X158" s="46">
        <v>76.869600000000005</v>
      </c>
      <c r="Y158" s="46">
        <v>15.373920000000002</v>
      </c>
      <c r="Z158" s="46">
        <v>942.93376000000001</v>
      </c>
      <c r="AA158" s="46">
        <v>213.52666666666667</v>
      </c>
      <c r="AB158" s="46">
        <v>284.70222222222225</v>
      </c>
      <c r="AC158" s="46">
        <v>183.34823111111115</v>
      </c>
      <c r="AD158" s="46">
        <v>681.57712000000015</v>
      </c>
      <c r="AE158" s="46">
        <v>170.26079999999999</v>
      </c>
      <c r="AF158" s="46">
        <v>794</v>
      </c>
      <c r="AG158" s="46">
        <v>0</v>
      </c>
      <c r="AH158" s="46">
        <v>0</v>
      </c>
      <c r="AI158" s="46">
        <v>0</v>
      </c>
      <c r="AJ158" s="46">
        <v>0</v>
      </c>
      <c r="AK158" s="46">
        <v>9.44</v>
      </c>
      <c r="AL158" s="46">
        <v>0</v>
      </c>
      <c r="AM158" s="46">
        <v>973.70080000000007</v>
      </c>
      <c r="AN158" s="46">
        <v>2598.2116800000003</v>
      </c>
      <c r="AO158" s="46">
        <v>12.858556095679015</v>
      </c>
      <c r="AP158" s="46">
        <v>1.0286844876543211</v>
      </c>
      <c r="AQ158" s="46">
        <v>0.51434224382716054</v>
      </c>
      <c r="AR158" s="46">
        <v>8.9681200000000025</v>
      </c>
      <c r="AS158" s="46">
        <v>3.3002681600000017</v>
      </c>
      <c r="AT158" s="46">
        <v>110.17976</v>
      </c>
      <c r="AU158" s="46">
        <v>4.2705333333333337</v>
      </c>
      <c r="AV158" s="46">
        <v>141.12026432049385</v>
      </c>
      <c r="AW158" s="46">
        <v>35.587777777777781</v>
      </c>
      <c r="AX158" s="46">
        <v>21.067964444444446</v>
      </c>
      <c r="AY158" s="46">
        <v>0.53381666666666672</v>
      </c>
      <c r="AZ158" s="46">
        <v>8.5410666666666675</v>
      </c>
      <c r="BA158" s="46">
        <v>3.321525925925926</v>
      </c>
      <c r="BB158" s="46">
        <v>25.411191745185192</v>
      </c>
      <c r="BC158" s="46">
        <v>94.46334322666668</v>
      </c>
      <c r="BD158" s="46">
        <v>283.68542857142859</v>
      </c>
      <c r="BE158" s="46">
        <v>283.68542857142859</v>
      </c>
      <c r="BF158" s="46">
        <v>378.14877179809525</v>
      </c>
      <c r="BG158" s="46">
        <v>132.23097222222222</v>
      </c>
      <c r="BH158" s="46"/>
      <c r="BI158" s="46">
        <v>0</v>
      </c>
      <c r="BJ158" s="46"/>
      <c r="BK158" s="46"/>
      <c r="BL158" s="46">
        <v>132.23097222222222</v>
      </c>
      <c r="BM158" s="46">
        <v>5812.0316883408123</v>
      </c>
      <c r="BN158" s="46">
        <f t="shared" si="22"/>
        <v>491.00118550450696</v>
      </c>
      <c r="BO158" s="46">
        <f t="shared" si="23"/>
        <v>346.9741710898515</v>
      </c>
      <c r="BP158" s="47">
        <f t="shared" si="25"/>
        <v>8.5633802816901436</v>
      </c>
      <c r="BQ158" s="47">
        <f t="shared" si="24"/>
        <v>1.8591549295774654</v>
      </c>
      <c r="BR158" s="48">
        <v>2</v>
      </c>
      <c r="BS158" s="47">
        <f t="shared" si="26"/>
        <v>2.2535211267605644</v>
      </c>
      <c r="BT158" s="47">
        <f t="shared" si="27"/>
        <v>11.25</v>
      </c>
      <c r="BU158" s="47">
        <f t="shared" si="28"/>
        <v>12.676056338028173</v>
      </c>
      <c r="BV158" s="46">
        <f t="shared" si="29"/>
        <v>736.73641119813135</v>
      </c>
      <c r="BW158" s="46">
        <f t="shared" si="30"/>
        <v>1574.7117677924898</v>
      </c>
      <c r="BX158" s="46">
        <f t="shared" si="31"/>
        <v>7386.7434561333021</v>
      </c>
      <c r="BY158" s="46">
        <f t="shared" si="32"/>
        <v>88640.921473599621</v>
      </c>
      <c r="BZ158" s="49">
        <f>VLOOKUP($C158,[2]PARAMETROS!$A:$I,7,0)</f>
        <v>43101</v>
      </c>
      <c r="CA158" s="50">
        <f>VLOOKUP($C158,[2]PARAMETROS!$A:$I,8,0)</f>
        <v>0</v>
      </c>
      <c r="CB158" s="50">
        <f>VLOOKUP($C158,[2]PARAMETROS!$A:$I,9,0)</f>
        <v>0</v>
      </c>
    </row>
    <row r="159" spans="1:80">
      <c r="A159" s="42" t="s">
        <v>345</v>
      </c>
      <c r="B159" s="42" t="s">
        <v>15</v>
      </c>
      <c r="C159" s="42" t="s">
        <v>175</v>
      </c>
      <c r="D159" s="43" t="s">
        <v>350</v>
      </c>
      <c r="E159" s="44" t="s">
        <v>62</v>
      </c>
      <c r="F159" s="44" t="s">
        <v>63</v>
      </c>
      <c r="G159" s="44">
        <v>2</v>
      </c>
      <c r="H159" s="45">
        <v>1281.1600000000001</v>
      </c>
      <c r="I159" s="46">
        <v>2562.3200000000002</v>
      </c>
      <c r="J159" s="46"/>
      <c r="K159" s="46"/>
      <c r="L159" s="46">
        <v>389.02728438095244</v>
      </c>
      <c r="M159" s="46"/>
      <c r="N159" s="46"/>
      <c r="O159" s="46"/>
      <c r="P159" s="46"/>
      <c r="Q159" s="46">
        <v>2951.3472843809527</v>
      </c>
      <c r="R159" s="46">
        <v>590.26945687619059</v>
      </c>
      <c r="S159" s="46">
        <v>44.270209265714286</v>
      </c>
      <c r="T159" s="46">
        <v>29.513472843809527</v>
      </c>
      <c r="U159" s="46">
        <v>5.9026945687619055</v>
      </c>
      <c r="V159" s="46">
        <v>73.783682109523824</v>
      </c>
      <c r="W159" s="46">
        <v>236.10778275047622</v>
      </c>
      <c r="X159" s="46">
        <v>88.540418531428571</v>
      </c>
      <c r="Y159" s="46">
        <v>17.708083706285716</v>
      </c>
      <c r="Z159" s="46">
        <v>1086.0958006521905</v>
      </c>
      <c r="AA159" s="46">
        <v>245.94560703174605</v>
      </c>
      <c r="AB159" s="46">
        <v>327.92747604232807</v>
      </c>
      <c r="AC159" s="46">
        <v>211.18529457125931</v>
      </c>
      <c r="AD159" s="46">
        <v>785.05837764533339</v>
      </c>
      <c r="AE159" s="46">
        <v>170.26079999999999</v>
      </c>
      <c r="AF159" s="46">
        <v>794</v>
      </c>
      <c r="AG159" s="46">
        <v>0</v>
      </c>
      <c r="AH159" s="46">
        <v>0</v>
      </c>
      <c r="AI159" s="46">
        <v>0</v>
      </c>
      <c r="AJ159" s="46">
        <v>0</v>
      </c>
      <c r="AK159" s="46">
        <v>9.44</v>
      </c>
      <c r="AL159" s="46">
        <v>0</v>
      </c>
      <c r="AM159" s="46">
        <v>973.70080000000007</v>
      </c>
      <c r="AN159" s="46">
        <v>2844.8549782975242</v>
      </c>
      <c r="AO159" s="46">
        <v>14.810821682710356</v>
      </c>
      <c r="AP159" s="46">
        <v>1.1848657346168285</v>
      </c>
      <c r="AQ159" s="46">
        <v>0.59243286730841427</v>
      </c>
      <c r="AR159" s="46">
        <v>10.329715495333335</v>
      </c>
      <c r="AS159" s="46">
        <v>3.8013353022826686</v>
      </c>
      <c r="AT159" s="46">
        <v>126.90793322838095</v>
      </c>
      <c r="AU159" s="46">
        <v>4.9189121406349212</v>
      </c>
      <c r="AV159" s="46">
        <v>162.54601645126746</v>
      </c>
      <c r="AW159" s="46">
        <v>40.990934505291008</v>
      </c>
      <c r="AX159" s="46">
        <v>24.266633227132278</v>
      </c>
      <c r="AY159" s="46">
        <v>0.61486401757936515</v>
      </c>
      <c r="AZ159" s="46">
        <v>9.8378242812698424</v>
      </c>
      <c r="BA159" s="46">
        <v>3.8258205538271608</v>
      </c>
      <c r="BB159" s="46">
        <v>29.269276183316681</v>
      </c>
      <c r="BC159" s="46">
        <v>108.80535276841633</v>
      </c>
      <c r="BD159" s="46">
        <v>326.75630648503403</v>
      </c>
      <c r="BE159" s="46">
        <v>326.75630648503403</v>
      </c>
      <c r="BF159" s="46">
        <v>435.56165925345033</v>
      </c>
      <c r="BG159" s="46">
        <v>132.23097222222222</v>
      </c>
      <c r="BH159" s="46"/>
      <c r="BI159" s="46">
        <v>0</v>
      </c>
      <c r="BJ159" s="46"/>
      <c r="BK159" s="46"/>
      <c r="BL159" s="46">
        <v>132.23097222222222</v>
      </c>
      <c r="BM159" s="46">
        <v>6526.5409106054176</v>
      </c>
      <c r="BN159" s="46">
        <f t="shared" si="22"/>
        <v>491.00118550450696</v>
      </c>
      <c r="BO159" s="46">
        <f t="shared" si="23"/>
        <v>346.9741710898515</v>
      </c>
      <c r="BP159" s="47">
        <f t="shared" si="25"/>
        <v>8.5633802816901436</v>
      </c>
      <c r="BQ159" s="47">
        <f t="shared" si="24"/>
        <v>1.8591549295774654</v>
      </c>
      <c r="BR159" s="48">
        <v>2</v>
      </c>
      <c r="BS159" s="47">
        <f t="shared" si="26"/>
        <v>2.2535211267605644</v>
      </c>
      <c r="BT159" s="47">
        <f t="shared" si="27"/>
        <v>11.25</v>
      </c>
      <c r="BU159" s="47">
        <f t="shared" si="28"/>
        <v>12.676056338028173</v>
      </c>
      <c r="BV159" s="46">
        <f t="shared" si="29"/>
        <v>827.30800275279967</v>
      </c>
      <c r="BW159" s="46">
        <f t="shared" si="30"/>
        <v>1665.2833593471582</v>
      </c>
      <c r="BX159" s="46">
        <f t="shared" si="31"/>
        <v>8191.8242699525763</v>
      </c>
      <c r="BY159" s="46">
        <f t="shared" si="32"/>
        <v>98301.891239430915</v>
      </c>
      <c r="BZ159" s="49">
        <f>VLOOKUP($C159,[2]PARAMETROS!$A:$I,7,0)</f>
        <v>43101</v>
      </c>
      <c r="CA159" s="50">
        <f>VLOOKUP($C159,[2]PARAMETROS!$A:$I,8,0)</f>
        <v>0</v>
      </c>
      <c r="CB159" s="50">
        <f>VLOOKUP($C159,[2]PARAMETROS!$A:$I,9,0)</f>
        <v>0</v>
      </c>
    </row>
    <row r="160" spans="1:80">
      <c r="A160" s="42" t="s">
        <v>351</v>
      </c>
      <c r="B160" s="42" t="s">
        <v>14</v>
      </c>
      <c r="C160" s="42" t="s">
        <v>351</v>
      </c>
      <c r="D160" s="43" t="s">
        <v>352</v>
      </c>
      <c r="E160" s="44" t="s">
        <v>62</v>
      </c>
      <c r="F160" s="44" t="s">
        <v>63</v>
      </c>
      <c r="G160" s="44">
        <v>2</v>
      </c>
      <c r="H160" s="45">
        <v>1323.54</v>
      </c>
      <c r="I160" s="46">
        <v>2647.08</v>
      </c>
      <c r="J160" s="46"/>
      <c r="K160" s="46"/>
      <c r="L160" s="46"/>
      <c r="M160" s="46"/>
      <c r="N160" s="46"/>
      <c r="O160" s="52"/>
      <c r="P160" s="46"/>
      <c r="Q160" s="46">
        <v>2647.08</v>
      </c>
      <c r="R160" s="46">
        <v>529.41600000000005</v>
      </c>
      <c r="S160" s="46">
        <v>39.706199999999995</v>
      </c>
      <c r="T160" s="46">
        <v>26.470800000000001</v>
      </c>
      <c r="U160" s="46">
        <v>5.2941599999999998</v>
      </c>
      <c r="V160" s="46">
        <v>66.177000000000007</v>
      </c>
      <c r="W160" s="46">
        <v>211.7664</v>
      </c>
      <c r="X160" s="46">
        <v>79.412399999999991</v>
      </c>
      <c r="Y160" s="46">
        <v>15.882479999999999</v>
      </c>
      <c r="Z160" s="46">
        <v>974.12544000000003</v>
      </c>
      <c r="AA160" s="46">
        <v>220.58999999999997</v>
      </c>
      <c r="AB160" s="46">
        <v>294.11999999999995</v>
      </c>
      <c r="AC160" s="46">
        <v>189.41328000000001</v>
      </c>
      <c r="AD160" s="46">
        <v>704.12327999999991</v>
      </c>
      <c r="AE160" s="46">
        <v>165.17520000000002</v>
      </c>
      <c r="AF160" s="46">
        <v>794</v>
      </c>
      <c r="AG160" s="46">
        <v>0</v>
      </c>
      <c r="AH160" s="46">
        <v>66.88</v>
      </c>
      <c r="AI160" s="46">
        <v>0</v>
      </c>
      <c r="AJ160" s="46">
        <v>0</v>
      </c>
      <c r="AK160" s="46">
        <v>9.44</v>
      </c>
      <c r="AL160" s="46">
        <v>0</v>
      </c>
      <c r="AM160" s="46">
        <v>1035.4952000000001</v>
      </c>
      <c r="AN160" s="46">
        <v>2713.7439199999999</v>
      </c>
      <c r="AO160" s="46">
        <v>13.283909375</v>
      </c>
      <c r="AP160" s="46">
        <v>1.06271275</v>
      </c>
      <c r="AQ160" s="46">
        <v>0.53135637499999999</v>
      </c>
      <c r="AR160" s="46">
        <v>9.2647800000000018</v>
      </c>
      <c r="AS160" s="46">
        <v>3.4094390400000014</v>
      </c>
      <c r="AT160" s="46">
        <v>113.82443999999998</v>
      </c>
      <c r="AU160" s="46">
        <v>4.4118000000000004</v>
      </c>
      <c r="AV160" s="46">
        <v>145.78843753999999</v>
      </c>
      <c r="AW160" s="46">
        <v>36.764999999999993</v>
      </c>
      <c r="AX160" s="46">
        <v>21.764880000000002</v>
      </c>
      <c r="AY160" s="46">
        <v>0.55147499999999994</v>
      </c>
      <c r="AZ160" s="46">
        <v>8.8236000000000008</v>
      </c>
      <c r="BA160" s="46">
        <v>3.4314</v>
      </c>
      <c r="BB160" s="46">
        <v>26.251778640000005</v>
      </c>
      <c r="BC160" s="46">
        <v>97.588133639999995</v>
      </c>
      <c r="BD160" s="53">
        <v>279.74822727272726</v>
      </c>
      <c r="BE160" s="46">
        <v>279.74822727272726</v>
      </c>
      <c r="BF160" s="46">
        <v>377.33636091272729</v>
      </c>
      <c r="BG160" s="46">
        <v>132.23097222222222</v>
      </c>
      <c r="BH160" s="46"/>
      <c r="BI160" s="46">
        <v>0</v>
      </c>
      <c r="BJ160" s="46"/>
      <c r="BK160" s="46"/>
      <c r="BL160" s="46">
        <v>132.23097222222222</v>
      </c>
      <c r="BM160" s="46">
        <v>6016.1796906749496</v>
      </c>
      <c r="BN160" s="46">
        <f t="shared" si="22"/>
        <v>491.00118550450696</v>
      </c>
      <c r="BO160" s="46">
        <f t="shared" si="23"/>
        <v>346.9741710898515</v>
      </c>
      <c r="BP160" s="47">
        <f t="shared" si="25"/>
        <v>8.6609686609686669</v>
      </c>
      <c r="BQ160" s="47">
        <f t="shared" si="24"/>
        <v>1.8803418803418819</v>
      </c>
      <c r="BR160" s="48">
        <v>3</v>
      </c>
      <c r="BS160" s="47">
        <f t="shared" si="26"/>
        <v>3.4188034188034218</v>
      </c>
      <c r="BT160" s="47">
        <f t="shared" si="27"/>
        <v>12.25</v>
      </c>
      <c r="BU160" s="47">
        <f t="shared" si="28"/>
        <v>13.960113960113972</v>
      </c>
      <c r="BV160" s="46">
        <f t="shared" si="29"/>
        <v>839.86554086345529</v>
      </c>
      <c r="BW160" s="46">
        <f t="shared" si="30"/>
        <v>1677.8408974578138</v>
      </c>
      <c r="BX160" s="46">
        <f t="shared" si="31"/>
        <v>7694.0205881327638</v>
      </c>
      <c r="BY160" s="46">
        <f t="shared" si="32"/>
        <v>92328.247057593166</v>
      </c>
      <c r="BZ160" s="49">
        <f>VLOOKUP($C160,[2]PARAMETROS!$A:$I,7,0)</f>
        <v>43101</v>
      </c>
      <c r="CA160" s="50">
        <f>VLOOKUP($C160,[2]PARAMETROS!$A:$I,8,0)</f>
        <v>0</v>
      </c>
      <c r="CB160" s="50">
        <f>VLOOKUP($C160,[2]PARAMETROS!$A:$I,9,0)</f>
        <v>0</v>
      </c>
    </row>
    <row r="161" spans="1:80">
      <c r="A161" s="42" t="s">
        <v>351</v>
      </c>
      <c r="B161" s="42" t="s">
        <v>15</v>
      </c>
      <c r="C161" s="42" t="s">
        <v>351</v>
      </c>
      <c r="D161" s="43" t="s">
        <v>353</v>
      </c>
      <c r="E161" s="44" t="s">
        <v>62</v>
      </c>
      <c r="F161" s="44" t="s">
        <v>63</v>
      </c>
      <c r="G161" s="44">
        <v>2</v>
      </c>
      <c r="H161" s="45">
        <v>1323.54</v>
      </c>
      <c r="I161" s="46">
        <v>2647.08</v>
      </c>
      <c r="J161" s="46"/>
      <c r="K161" s="46"/>
      <c r="L161" s="53">
        <v>383.62806899999998</v>
      </c>
      <c r="M161" s="46"/>
      <c r="N161" s="46"/>
      <c r="O161" s="52"/>
      <c r="P161" s="46"/>
      <c r="Q161" s="46">
        <v>3030.7080689999998</v>
      </c>
      <c r="R161" s="46">
        <v>606.14161379999996</v>
      </c>
      <c r="S161" s="46">
        <v>45.460621034999996</v>
      </c>
      <c r="T161" s="46">
        <v>30.307080689999999</v>
      </c>
      <c r="U161" s="46">
        <v>6.0614161379999993</v>
      </c>
      <c r="V161" s="46">
        <v>75.767701724999995</v>
      </c>
      <c r="W161" s="46">
        <v>242.45664552</v>
      </c>
      <c r="X161" s="46">
        <v>90.921242069999991</v>
      </c>
      <c r="Y161" s="46">
        <v>18.184248413999999</v>
      </c>
      <c r="Z161" s="46">
        <v>1115.3005693919999</v>
      </c>
      <c r="AA161" s="46">
        <v>252.55900574999998</v>
      </c>
      <c r="AB161" s="46">
        <v>336.74534099999994</v>
      </c>
      <c r="AC161" s="46">
        <v>216.86399960400001</v>
      </c>
      <c r="AD161" s="46">
        <v>806.16834635399994</v>
      </c>
      <c r="AE161" s="46">
        <v>165.17520000000002</v>
      </c>
      <c r="AF161" s="46">
        <v>794</v>
      </c>
      <c r="AG161" s="46">
        <v>0</v>
      </c>
      <c r="AH161" s="46">
        <v>66.88</v>
      </c>
      <c r="AI161" s="46">
        <v>0</v>
      </c>
      <c r="AJ161" s="46">
        <v>0</v>
      </c>
      <c r="AK161" s="46">
        <v>9.44</v>
      </c>
      <c r="AL161" s="46">
        <v>0</v>
      </c>
      <c r="AM161" s="46">
        <v>1035.4952000000001</v>
      </c>
      <c r="AN161" s="46">
        <v>2956.9641157460001</v>
      </c>
      <c r="AO161" s="46">
        <v>15.209079941171876</v>
      </c>
      <c r="AP161" s="46">
        <v>1.2167263952937499</v>
      </c>
      <c r="AQ161" s="46">
        <v>0.60836319764687496</v>
      </c>
      <c r="AR161" s="46">
        <v>10.607478241500001</v>
      </c>
      <c r="AS161" s="46">
        <v>3.9035519928720013</v>
      </c>
      <c r="AT161" s="46">
        <v>130.32044696699998</v>
      </c>
      <c r="AU161" s="46">
        <v>5.0511801150000002</v>
      </c>
      <c r="AV161" s="46">
        <v>166.91682685048448</v>
      </c>
      <c r="AW161" s="46">
        <v>42.093167624999992</v>
      </c>
      <c r="AX161" s="46">
        <v>24.919155234000002</v>
      </c>
      <c r="AY161" s="46">
        <v>0.63139751437499991</v>
      </c>
      <c r="AZ161" s="46">
        <v>10.10236023</v>
      </c>
      <c r="BA161" s="46">
        <v>3.9286956449999995</v>
      </c>
      <c r="BB161" s="46">
        <v>30.056317659402005</v>
      </c>
      <c r="BC161" s="46">
        <v>111.73109390777699</v>
      </c>
      <c r="BD161" s="53">
        <v>320.29073911022726</v>
      </c>
      <c r="BE161" s="46">
        <v>320.29073911022726</v>
      </c>
      <c r="BF161" s="46">
        <v>432.02183301800426</v>
      </c>
      <c r="BG161" s="46">
        <v>132.23097222222222</v>
      </c>
      <c r="BH161" s="46"/>
      <c r="BI161" s="46">
        <v>0</v>
      </c>
      <c r="BJ161" s="46"/>
      <c r="BK161" s="46"/>
      <c r="BL161" s="46">
        <v>132.23097222222222</v>
      </c>
      <c r="BM161" s="46">
        <v>6718.8418168367107</v>
      </c>
      <c r="BN161" s="46">
        <f t="shared" si="22"/>
        <v>491.00118550450696</v>
      </c>
      <c r="BO161" s="46">
        <f t="shared" si="23"/>
        <v>346.9741710898515</v>
      </c>
      <c r="BP161" s="47">
        <f t="shared" si="25"/>
        <v>8.6609686609686669</v>
      </c>
      <c r="BQ161" s="47">
        <f t="shared" si="24"/>
        <v>1.8803418803418819</v>
      </c>
      <c r="BR161" s="48">
        <v>3</v>
      </c>
      <c r="BS161" s="47">
        <f t="shared" si="26"/>
        <v>3.4188034188034218</v>
      </c>
      <c r="BT161" s="47">
        <f t="shared" si="27"/>
        <v>12.25</v>
      </c>
      <c r="BU161" s="47">
        <f t="shared" si="28"/>
        <v>13.960113960113972</v>
      </c>
      <c r="BV161" s="46">
        <f t="shared" si="29"/>
        <v>937.95797443019694</v>
      </c>
      <c r="BW161" s="46">
        <f t="shared" si="30"/>
        <v>1775.9333310245554</v>
      </c>
      <c r="BX161" s="46">
        <f t="shared" si="31"/>
        <v>8494.7751478612663</v>
      </c>
      <c r="BY161" s="46">
        <f t="shared" si="32"/>
        <v>101937.3017743352</v>
      </c>
      <c r="BZ161" s="49">
        <f>VLOOKUP($C161,[2]PARAMETROS!$A:$I,7,0)</f>
        <v>43101</v>
      </c>
      <c r="CA161" s="50">
        <f>VLOOKUP($C161,[2]PARAMETROS!$A:$I,8,0)</f>
        <v>0</v>
      </c>
      <c r="CB161" s="50">
        <f>VLOOKUP($C161,[2]PARAMETROS!$A:$I,9,0)</f>
        <v>0</v>
      </c>
    </row>
    <row r="162" spans="1:80">
      <c r="A162" s="42" t="s">
        <v>354</v>
      </c>
      <c r="B162" s="42" t="s">
        <v>66</v>
      </c>
      <c r="C162" s="42" t="s">
        <v>165</v>
      </c>
      <c r="D162" s="43" t="s">
        <v>355</v>
      </c>
      <c r="E162" s="44" t="s">
        <v>62</v>
      </c>
      <c r="F162" s="44" t="s">
        <v>63</v>
      </c>
      <c r="G162" s="44">
        <v>1</v>
      </c>
      <c r="H162" s="45">
        <v>1281.1600000000001</v>
      </c>
      <c r="I162" s="46">
        <v>1281.1600000000001</v>
      </c>
      <c r="J162" s="46"/>
      <c r="K162" s="46"/>
      <c r="L162" s="46"/>
      <c r="M162" s="46"/>
      <c r="N162" s="46"/>
      <c r="O162" s="46"/>
      <c r="P162" s="46"/>
      <c r="Q162" s="46">
        <v>1281.1600000000001</v>
      </c>
      <c r="R162" s="46">
        <v>256.23200000000003</v>
      </c>
      <c r="S162" s="46">
        <v>19.217400000000001</v>
      </c>
      <c r="T162" s="46">
        <v>12.8116</v>
      </c>
      <c r="U162" s="46">
        <v>2.5623200000000002</v>
      </c>
      <c r="V162" s="46">
        <v>32.029000000000003</v>
      </c>
      <c r="W162" s="46">
        <v>102.4928</v>
      </c>
      <c r="X162" s="46">
        <v>38.434800000000003</v>
      </c>
      <c r="Y162" s="46">
        <v>7.6869600000000009</v>
      </c>
      <c r="Z162" s="46">
        <v>471.46688</v>
      </c>
      <c r="AA162" s="46">
        <v>106.76333333333334</v>
      </c>
      <c r="AB162" s="46">
        <v>142.35111111111112</v>
      </c>
      <c r="AC162" s="46">
        <v>91.674115555555574</v>
      </c>
      <c r="AD162" s="46">
        <v>340.78856000000007</v>
      </c>
      <c r="AE162" s="46">
        <v>85.130399999999995</v>
      </c>
      <c r="AF162" s="46">
        <v>397</v>
      </c>
      <c r="AG162" s="46">
        <v>0</v>
      </c>
      <c r="AH162" s="46">
        <v>0</v>
      </c>
      <c r="AI162" s="46">
        <v>0</v>
      </c>
      <c r="AJ162" s="46">
        <v>0</v>
      </c>
      <c r="AK162" s="46">
        <v>4.72</v>
      </c>
      <c r="AL162" s="46">
        <v>0</v>
      </c>
      <c r="AM162" s="46">
        <v>486.85040000000004</v>
      </c>
      <c r="AN162" s="46">
        <v>1299.1058400000002</v>
      </c>
      <c r="AO162" s="46">
        <v>6.4292780478395075</v>
      </c>
      <c r="AP162" s="46">
        <v>0.51434224382716054</v>
      </c>
      <c r="AQ162" s="46">
        <v>0.25717112191358027</v>
      </c>
      <c r="AR162" s="46">
        <v>4.4840600000000013</v>
      </c>
      <c r="AS162" s="46">
        <v>1.6501340800000008</v>
      </c>
      <c r="AT162" s="46">
        <v>55.089880000000001</v>
      </c>
      <c r="AU162" s="46">
        <v>2.1352666666666669</v>
      </c>
      <c r="AV162" s="46">
        <v>70.560132160246923</v>
      </c>
      <c r="AW162" s="46">
        <v>17.79388888888889</v>
      </c>
      <c r="AX162" s="46">
        <v>10.533982222222223</v>
      </c>
      <c r="AY162" s="46">
        <v>0.26690833333333336</v>
      </c>
      <c r="AZ162" s="46">
        <v>4.2705333333333337</v>
      </c>
      <c r="BA162" s="46">
        <v>1.660762962962963</v>
      </c>
      <c r="BB162" s="46">
        <v>12.705595872592596</v>
      </c>
      <c r="BC162" s="46">
        <v>47.23167161333334</v>
      </c>
      <c r="BD162" s="46">
        <v>174.70363636363635</v>
      </c>
      <c r="BE162" s="46">
        <v>174.70363636363635</v>
      </c>
      <c r="BF162" s="46">
        <v>221.93530797696968</v>
      </c>
      <c r="BG162" s="46">
        <v>66.11548611111111</v>
      </c>
      <c r="BH162" s="46"/>
      <c r="BI162" s="46">
        <v>0</v>
      </c>
      <c r="BJ162" s="46"/>
      <c r="BK162" s="46"/>
      <c r="BL162" s="46">
        <v>66.11548611111111</v>
      </c>
      <c r="BM162" s="46">
        <v>2938.8767662483283</v>
      </c>
      <c r="BN162" s="46">
        <f t="shared" si="22"/>
        <v>245.50059275225348</v>
      </c>
      <c r="BO162" s="46">
        <f t="shared" si="23"/>
        <v>173.48708554492575</v>
      </c>
      <c r="BP162" s="47">
        <f t="shared" si="25"/>
        <v>8.6609686609686669</v>
      </c>
      <c r="BQ162" s="47">
        <f t="shared" si="24"/>
        <v>1.8803418803418819</v>
      </c>
      <c r="BR162" s="48">
        <v>3</v>
      </c>
      <c r="BS162" s="47">
        <f t="shared" si="26"/>
        <v>3.4188034188034218</v>
      </c>
      <c r="BT162" s="47">
        <f t="shared" si="27"/>
        <v>12.25</v>
      </c>
      <c r="BU162" s="47">
        <f t="shared" si="28"/>
        <v>13.960113960113972</v>
      </c>
      <c r="BV162" s="46">
        <f t="shared" si="29"/>
        <v>410.27054571557892</v>
      </c>
      <c r="BW162" s="46">
        <f t="shared" si="30"/>
        <v>829.25822401275809</v>
      </c>
      <c r="BX162" s="46">
        <f t="shared" si="31"/>
        <v>3768.1349902610864</v>
      </c>
      <c r="BY162" s="46">
        <f t="shared" si="32"/>
        <v>45217.61988313304</v>
      </c>
      <c r="BZ162" s="49">
        <f>VLOOKUP($C162,[2]PARAMETROS!$A:$I,7,0)</f>
        <v>43101</v>
      </c>
      <c r="CA162" s="50">
        <f>VLOOKUP($C162,[2]PARAMETROS!$A:$I,8,0)</f>
        <v>0</v>
      </c>
      <c r="CB162" s="50">
        <f>VLOOKUP($C162,[2]PARAMETROS!$A:$I,9,0)</f>
        <v>0</v>
      </c>
    </row>
    <row r="163" spans="1:80">
      <c r="A163" s="42" t="s">
        <v>356</v>
      </c>
      <c r="B163" s="42" t="s">
        <v>73</v>
      </c>
      <c r="C163" s="42" t="s">
        <v>356</v>
      </c>
      <c r="D163" s="43" t="s">
        <v>357</v>
      </c>
      <c r="E163" s="44" t="s">
        <v>62</v>
      </c>
      <c r="F163" s="44" t="s">
        <v>63</v>
      </c>
      <c r="G163" s="44">
        <v>1</v>
      </c>
      <c r="H163" s="45">
        <v>1076.08</v>
      </c>
      <c r="I163" s="46">
        <v>1076.08</v>
      </c>
      <c r="J163" s="46"/>
      <c r="K163" s="46"/>
      <c r="L163" s="46"/>
      <c r="M163" s="46"/>
      <c r="N163" s="46"/>
      <c r="O163" s="46"/>
      <c r="P163" s="46"/>
      <c r="Q163" s="46">
        <v>1076.08</v>
      </c>
      <c r="R163" s="46">
        <v>215.21600000000001</v>
      </c>
      <c r="S163" s="46">
        <v>16.141199999999998</v>
      </c>
      <c r="T163" s="46">
        <v>10.7608</v>
      </c>
      <c r="U163" s="46">
        <v>2.1521599999999999</v>
      </c>
      <c r="V163" s="46">
        <v>26.902000000000001</v>
      </c>
      <c r="W163" s="46">
        <v>86.086399999999998</v>
      </c>
      <c r="X163" s="46">
        <v>32.282399999999996</v>
      </c>
      <c r="Y163" s="46">
        <v>6.45648</v>
      </c>
      <c r="Z163" s="46">
        <v>395.99743999999998</v>
      </c>
      <c r="AA163" s="46">
        <v>89.673333333333318</v>
      </c>
      <c r="AB163" s="46">
        <v>119.56444444444443</v>
      </c>
      <c r="AC163" s="46">
        <v>76.999502222222233</v>
      </c>
      <c r="AD163" s="46">
        <v>286.23728</v>
      </c>
      <c r="AE163" s="46">
        <v>97.435200000000009</v>
      </c>
      <c r="AF163" s="46">
        <v>397</v>
      </c>
      <c r="AG163" s="46">
        <v>0</v>
      </c>
      <c r="AH163" s="46">
        <v>32.619999999999997</v>
      </c>
      <c r="AI163" s="46">
        <v>0</v>
      </c>
      <c r="AJ163" s="46">
        <v>0</v>
      </c>
      <c r="AK163" s="46">
        <v>4.72</v>
      </c>
      <c r="AL163" s="46">
        <v>0</v>
      </c>
      <c r="AM163" s="46">
        <v>531.77520000000004</v>
      </c>
      <c r="AN163" s="46">
        <v>1214.00992</v>
      </c>
      <c r="AO163" s="46">
        <v>5.400119830246914</v>
      </c>
      <c r="AP163" s="46">
        <v>0.43200958641975307</v>
      </c>
      <c r="AQ163" s="46">
        <v>0.21600479320987653</v>
      </c>
      <c r="AR163" s="46">
        <v>3.7662800000000001</v>
      </c>
      <c r="AS163" s="46">
        <v>1.3859910400000004</v>
      </c>
      <c r="AT163" s="46">
        <v>46.271439999999991</v>
      </c>
      <c r="AU163" s="46">
        <v>1.7934666666666668</v>
      </c>
      <c r="AV163" s="46">
        <v>59.265311916543205</v>
      </c>
      <c r="AW163" s="46">
        <v>14.945555555555554</v>
      </c>
      <c r="AX163" s="46">
        <v>8.8477688888888881</v>
      </c>
      <c r="AY163" s="46">
        <v>0.22418333333333329</v>
      </c>
      <c r="AZ163" s="46">
        <v>3.5869333333333335</v>
      </c>
      <c r="BA163" s="46">
        <v>1.3949185185185184</v>
      </c>
      <c r="BB163" s="46">
        <v>10.671764343703705</v>
      </c>
      <c r="BC163" s="46">
        <v>39.671123973333337</v>
      </c>
      <c r="BD163" s="46"/>
      <c r="BE163" s="46">
        <v>0</v>
      </c>
      <c r="BF163" s="46">
        <v>39.671123973333337</v>
      </c>
      <c r="BG163" s="46">
        <v>43.567500000000003</v>
      </c>
      <c r="BH163" s="46"/>
      <c r="BI163" s="46">
        <v>0</v>
      </c>
      <c r="BJ163" s="46"/>
      <c r="BK163" s="46"/>
      <c r="BL163" s="46">
        <v>43.567500000000003</v>
      </c>
      <c r="BM163" s="46">
        <v>2432.5938558898765</v>
      </c>
      <c r="BN163" s="46">
        <f t="shared" si="22"/>
        <v>245.50059275225348</v>
      </c>
      <c r="BO163" s="46">
        <f t="shared" si="23"/>
        <v>173.48708554492575</v>
      </c>
      <c r="BP163" s="47">
        <f t="shared" si="25"/>
        <v>8.6609686609686669</v>
      </c>
      <c r="BQ163" s="47">
        <f t="shared" si="24"/>
        <v>1.8803418803418819</v>
      </c>
      <c r="BR163" s="48">
        <v>3</v>
      </c>
      <c r="BS163" s="47">
        <f t="shared" si="26"/>
        <v>3.4188034188034218</v>
      </c>
      <c r="BT163" s="47">
        <f t="shared" si="27"/>
        <v>12.25</v>
      </c>
      <c r="BU163" s="47">
        <f t="shared" si="28"/>
        <v>13.960113960113972</v>
      </c>
      <c r="BV163" s="46">
        <f t="shared" si="29"/>
        <v>339.5928744689574</v>
      </c>
      <c r="BW163" s="46">
        <f t="shared" si="30"/>
        <v>758.58055276613663</v>
      </c>
      <c r="BX163" s="46">
        <f t="shared" si="31"/>
        <v>3191.1744086560129</v>
      </c>
      <c r="BY163" s="46">
        <f t="shared" si="32"/>
        <v>38294.092903872152</v>
      </c>
      <c r="BZ163" s="49">
        <f>VLOOKUP($C163,[2]PARAMETROS!$A:$I,7,0)</f>
        <v>43101</v>
      </c>
      <c r="CA163" s="50">
        <f>VLOOKUP($C163,[2]PARAMETROS!$A:$I,8,0)</f>
        <v>0</v>
      </c>
      <c r="CB163" s="50">
        <f>VLOOKUP($C163,[2]PARAMETROS!$A:$I,9,0)</f>
        <v>0</v>
      </c>
    </row>
    <row r="164" spans="1:80">
      <c r="A164" s="42" t="s">
        <v>356</v>
      </c>
      <c r="B164" s="42" t="s">
        <v>78</v>
      </c>
      <c r="C164" s="42" t="s">
        <v>358</v>
      </c>
      <c r="D164" s="43" t="s">
        <v>359</v>
      </c>
      <c r="E164" s="44" t="s">
        <v>62</v>
      </c>
      <c r="F164" s="44" t="s">
        <v>63</v>
      </c>
      <c r="G164" s="44">
        <v>1</v>
      </c>
      <c r="H164" s="45">
        <v>3062.89</v>
      </c>
      <c r="I164" s="46">
        <v>3062.89</v>
      </c>
      <c r="J164" s="46"/>
      <c r="K164" s="46"/>
      <c r="L164" s="46"/>
      <c r="M164" s="46"/>
      <c r="N164" s="46"/>
      <c r="O164" s="46"/>
      <c r="P164" s="46"/>
      <c r="Q164" s="46">
        <v>3062.89</v>
      </c>
      <c r="R164" s="46">
        <v>612.57799999999997</v>
      </c>
      <c r="S164" s="46">
        <v>45.943349999999995</v>
      </c>
      <c r="T164" s="46">
        <v>30.628899999999998</v>
      </c>
      <c r="U164" s="46">
        <v>6.1257799999999998</v>
      </c>
      <c r="V164" s="46">
        <v>76.572249999999997</v>
      </c>
      <c r="W164" s="46">
        <v>245.03119999999998</v>
      </c>
      <c r="X164" s="46">
        <v>91.88669999999999</v>
      </c>
      <c r="Y164" s="46">
        <v>18.37734</v>
      </c>
      <c r="Z164" s="46">
        <v>1127.1435199999999</v>
      </c>
      <c r="AA164" s="46">
        <v>255.24083333333331</v>
      </c>
      <c r="AB164" s="46">
        <v>340.32111111111107</v>
      </c>
      <c r="AC164" s="46">
        <v>219.16679555555558</v>
      </c>
      <c r="AD164" s="46">
        <v>814.72874000000002</v>
      </c>
      <c r="AE164" s="46">
        <v>0</v>
      </c>
      <c r="AF164" s="46">
        <v>397</v>
      </c>
      <c r="AG164" s="46">
        <v>0</v>
      </c>
      <c r="AH164" s="46">
        <v>0</v>
      </c>
      <c r="AI164" s="46">
        <v>0</v>
      </c>
      <c r="AJ164" s="46">
        <v>0</v>
      </c>
      <c r="AK164" s="46">
        <v>4.72</v>
      </c>
      <c r="AL164" s="46">
        <v>293.88</v>
      </c>
      <c r="AM164" s="46">
        <v>695.6</v>
      </c>
      <c r="AN164" s="46">
        <v>2637.4722599999996</v>
      </c>
      <c r="AO164" s="46">
        <v>15.37057934992284</v>
      </c>
      <c r="AP164" s="46">
        <v>1.2296463479938271</v>
      </c>
      <c r="AQ164" s="46">
        <v>0.61482317399691355</v>
      </c>
      <c r="AR164" s="46">
        <v>10.720115000000002</v>
      </c>
      <c r="AS164" s="46">
        <v>3.9450023200000013</v>
      </c>
      <c r="AT164" s="46">
        <v>131.70426999999998</v>
      </c>
      <c r="AU164" s="46">
        <v>5.1048166666666672</v>
      </c>
      <c r="AV164" s="46">
        <v>168.68925285858023</v>
      </c>
      <c r="AW164" s="46">
        <v>42.540138888888883</v>
      </c>
      <c r="AX164" s="46">
        <v>25.183762222222224</v>
      </c>
      <c r="AY164" s="46">
        <v>0.63810208333333329</v>
      </c>
      <c r="AZ164" s="46">
        <v>10.209633333333334</v>
      </c>
      <c r="BA164" s="46">
        <v>3.9704129629629628</v>
      </c>
      <c r="BB164" s="46">
        <v>30.375474212592597</v>
      </c>
      <c r="BC164" s="46">
        <v>112.91752370333333</v>
      </c>
      <c r="BD164" s="46"/>
      <c r="BE164" s="46">
        <v>0</v>
      </c>
      <c r="BF164" s="46">
        <v>112.91752370333333</v>
      </c>
      <c r="BG164" s="46">
        <v>94.380486111111111</v>
      </c>
      <c r="BH164" s="46"/>
      <c r="BI164" s="46">
        <v>0</v>
      </c>
      <c r="BJ164" s="46"/>
      <c r="BK164" s="46"/>
      <c r="BL164" s="46">
        <v>94.380486111111111</v>
      </c>
      <c r="BM164" s="46">
        <v>6076.3495226730247</v>
      </c>
      <c r="BN164" s="46">
        <f t="shared" si="22"/>
        <v>245.50059275225348</v>
      </c>
      <c r="BO164" s="46">
        <f t="shared" si="23"/>
        <v>173.48708554492575</v>
      </c>
      <c r="BP164" s="47">
        <f t="shared" si="25"/>
        <v>8.6609686609686669</v>
      </c>
      <c r="BQ164" s="47">
        <f t="shared" si="24"/>
        <v>1.8803418803418819</v>
      </c>
      <c r="BR164" s="48">
        <v>3</v>
      </c>
      <c r="BS164" s="47">
        <f t="shared" si="26"/>
        <v>3.4188034188034218</v>
      </c>
      <c r="BT164" s="47">
        <f t="shared" si="27"/>
        <v>12.25</v>
      </c>
      <c r="BU164" s="47">
        <f t="shared" si="28"/>
        <v>13.960113960113972</v>
      </c>
      <c r="BV164" s="46">
        <f t="shared" si="29"/>
        <v>848.26531797999564</v>
      </c>
      <c r="BW164" s="46">
        <f t="shared" si="30"/>
        <v>1267.2529962771748</v>
      </c>
      <c r="BX164" s="46">
        <f t="shared" si="31"/>
        <v>7343.6025189501997</v>
      </c>
      <c r="BY164" s="46">
        <f t="shared" si="32"/>
        <v>88123.230227402397</v>
      </c>
      <c r="BZ164" s="49">
        <f>VLOOKUP($C164,[2]PARAMETROS!$A:$I,7,0)</f>
        <v>43101</v>
      </c>
      <c r="CA164" s="50">
        <f>VLOOKUP($C164,[2]PARAMETROS!$A:$I,8,0)</f>
        <v>0</v>
      </c>
      <c r="CB164" s="50">
        <f>VLOOKUP($C164,[2]PARAMETROS!$A:$I,9,0)</f>
        <v>0</v>
      </c>
    </row>
    <row r="165" spans="1:80">
      <c r="A165" s="42" t="s">
        <v>356</v>
      </c>
      <c r="B165" s="42" t="s">
        <v>14</v>
      </c>
      <c r="C165" s="42" t="s">
        <v>356</v>
      </c>
      <c r="D165" s="43" t="s">
        <v>360</v>
      </c>
      <c r="E165" s="44" t="s">
        <v>62</v>
      </c>
      <c r="F165" s="44" t="s">
        <v>63</v>
      </c>
      <c r="G165" s="44">
        <v>2</v>
      </c>
      <c r="H165" s="45">
        <v>1393</v>
      </c>
      <c r="I165" s="46">
        <v>2786</v>
      </c>
      <c r="J165" s="46"/>
      <c r="K165" s="46"/>
      <c r="L165" s="46"/>
      <c r="M165" s="46"/>
      <c r="N165" s="46"/>
      <c r="O165" s="46"/>
      <c r="P165" s="46"/>
      <c r="Q165" s="46">
        <v>2786</v>
      </c>
      <c r="R165" s="46">
        <v>557.20000000000005</v>
      </c>
      <c r="S165" s="46">
        <v>41.79</v>
      </c>
      <c r="T165" s="46">
        <v>27.86</v>
      </c>
      <c r="U165" s="46">
        <v>5.5720000000000001</v>
      </c>
      <c r="V165" s="46">
        <v>69.650000000000006</v>
      </c>
      <c r="W165" s="46">
        <v>222.88</v>
      </c>
      <c r="X165" s="46">
        <v>83.58</v>
      </c>
      <c r="Y165" s="46">
        <v>16.716000000000001</v>
      </c>
      <c r="Z165" s="46">
        <v>1025.248</v>
      </c>
      <c r="AA165" s="46">
        <v>232.16666666666666</v>
      </c>
      <c r="AB165" s="46">
        <v>309.55555555555554</v>
      </c>
      <c r="AC165" s="46">
        <v>199.35377777777782</v>
      </c>
      <c r="AD165" s="46">
        <v>741.07600000000002</v>
      </c>
      <c r="AE165" s="46">
        <v>156.84</v>
      </c>
      <c r="AF165" s="46">
        <v>794</v>
      </c>
      <c r="AG165" s="46">
        <v>0</v>
      </c>
      <c r="AH165" s="46">
        <v>65.239999999999995</v>
      </c>
      <c r="AI165" s="46">
        <v>0</v>
      </c>
      <c r="AJ165" s="46">
        <v>0</v>
      </c>
      <c r="AK165" s="46">
        <v>9.44</v>
      </c>
      <c r="AL165" s="46">
        <v>0</v>
      </c>
      <c r="AM165" s="46">
        <v>1025.52</v>
      </c>
      <c r="AN165" s="46">
        <v>2791.8440000000001</v>
      </c>
      <c r="AO165" s="46">
        <v>13.981055169753088</v>
      </c>
      <c r="AP165" s="46">
        <v>1.118484413580247</v>
      </c>
      <c r="AQ165" s="46">
        <v>0.55924220679012349</v>
      </c>
      <c r="AR165" s="46">
        <v>9.7510000000000012</v>
      </c>
      <c r="AS165" s="46">
        <v>3.5883680000000013</v>
      </c>
      <c r="AT165" s="46">
        <v>119.79799999999999</v>
      </c>
      <c r="AU165" s="46">
        <v>4.6433333333333335</v>
      </c>
      <c r="AV165" s="46">
        <v>153.4394831234568</v>
      </c>
      <c r="AW165" s="46">
        <v>38.694444444444443</v>
      </c>
      <c r="AX165" s="46">
        <v>22.907111111111114</v>
      </c>
      <c r="AY165" s="46">
        <v>0.58041666666666658</v>
      </c>
      <c r="AZ165" s="46">
        <v>9.2866666666666671</v>
      </c>
      <c r="BA165" s="46">
        <v>3.6114814814814813</v>
      </c>
      <c r="BB165" s="46">
        <v>27.629484296296301</v>
      </c>
      <c r="BC165" s="46">
        <v>102.70960466666666</v>
      </c>
      <c r="BD165" s="46">
        <v>308.45000000000005</v>
      </c>
      <c r="BE165" s="46">
        <v>308.45000000000005</v>
      </c>
      <c r="BF165" s="46">
        <v>411.15960466666672</v>
      </c>
      <c r="BG165" s="46">
        <v>132.23097222222222</v>
      </c>
      <c r="BH165" s="46"/>
      <c r="BI165" s="46">
        <v>0</v>
      </c>
      <c r="BJ165" s="46"/>
      <c r="BK165" s="46"/>
      <c r="BL165" s="46">
        <v>132.23097222222222</v>
      </c>
      <c r="BM165" s="46">
        <v>6274.6740600123458</v>
      </c>
      <c r="BN165" s="46">
        <f t="shared" si="22"/>
        <v>491.00118550450696</v>
      </c>
      <c r="BO165" s="46">
        <f t="shared" si="23"/>
        <v>346.9741710898515</v>
      </c>
      <c r="BP165" s="47">
        <f t="shared" si="25"/>
        <v>8.6609686609686669</v>
      </c>
      <c r="BQ165" s="47">
        <f t="shared" si="24"/>
        <v>1.8803418803418819</v>
      </c>
      <c r="BR165" s="48">
        <v>3</v>
      </c>
      <c r="BS165" s="47">
        <f t="shared" si="26"/>
        <v>3.4188034188034218</v>
      </c>
      <c r="BT165" s="47">
        <f t="shared" si="27"/>
        <v>12.25</v>
      </c>
      <c r="BU165" s="47">
        <f t="shared" si="28"/>
        <v>13.960113960113972</v>
      </c>
      <c r="BV165" s="46">
        <f t="shared" si="29"/>
        <v>875.95164940343375</v>
      </c>
      <c r="BW165" s="46">
        <f t="shared" si="30"/>
        <v>1713.9270059977921</v>
      </c>
      <c r="BX165" s="46">
        <f t="shared" si="31"/>
        <v>7988.6010660101383</v>
      </c>
      <c r="BY165" s="46">
        <f t="shared" si="32"/>
        <v>95863.21279212166</v>
      </c>
      <c r="BZ165" s="49">
        <f>VLOOKUP($C165,[2]PARAMETROS!$A:$I,7,0)</f>
        <v>43101</v>
      </c>
      <c r="CA165" s="50">
        <f>VLOOKUP($C165,[2]PARAMETROS!$A:$I,8,0)</f>
        <v>0</v>
      </c>
      <c r="CB165" s="50">
        <f>VLOOKUP($C165,[2]PARAMETROS!$A:$I,9,0)</f>
        <v>0</v>
      </c>
    </row>
    <row r="166" spans="1:80">
      <c r="A166" s="42" t="s">
        <v>356</v>
      </c>
      <c r="B166" s="42" t="s">
        <v>15</v>
      </c>
      <c r="C166" s="42" t="s">
        <v>356</v>
      </c>
      <c r="D166" s="43" t="s">
        <v>361</v>
      </c>
      <c r="E166" s="44" t="s">
        <v>62</v>
      </c>
      <c r="F166" s="44" t="s">
        <v>63</v>
      </c>
      <c r="G166" s="44">
        <v>2</v>
      </c>
      <c r="H166" s="45">
        <v>1393</v>
      </c>
      <c r="I166" s="46">
        <v>2786</v>
      </c>
      <c r="J166" s="46"/>
      <c r="K166" s="46"/>
      <c r="L166" s="46">
        <v>422.98776666666674</v>
      </c>
      <c r="M166" s="46"/>
      <c r="N166" s="46"/>
      <c r="O166" s="46"/>
      <c r="P166" s="46"/>
      <c r="Q166" s="46">
        <v>3208.9877666666666</v>
      </c>
      <c r="R166" s="46">
        <v>641.79755333333333</v>
      </c>
      <c r="S166" s="46">
        <v>48.134816499999999</v>
      </c>
      <c r="T166" s="46">
        <v>32.089877666666666</v>
      </c>
      <c r="U166" s="46">
        <v>6.4179755333333333</v>
      </c>
      <c r="V166" s="46">
        <v>80.224694166666666</v>
      </c>
      <c r="W166" s="46">
        <v>256.71902133333333</v>
      </c>
      <c r="X166" s="46">
        <v>96.269632999999999</v>
      </c>
      <c r="Y166" s="46">
        <v>19.2539266</v>
      </c>
      <c r="Z166" s="46">
        <v>1180.9074981333333</v>
      </c>
      <c r="AA166" s="46">
        <v>267.41564722222222</v>
      </c>
      <c r="AB166" s="46">
        <v>356.55419629629625</v>
      </c>
      <c r="AC166" s="46">
        <v>229.62090241481485</v>
      </c>
      <c r="AD166" s="46">
        <v>853.59074593333332</v>
      </c>
      <c r="AE166" s="46">
        <v>156.84</v>
      </c>
      <c r="AF166" s="46">
        <v>794</v>
      </c>
      <c r="AG166" s="46">
        <v>0</v>
      </c>
      <c r="AH166" s="46">
        <v>65.239999999999995</v>
      </c>
      <c r="AI166" s="46">
        <v>0</v>
      </c>
      <c r="AJ166" s="46">
        <v>0</v>
      </c>
      <c r="AK166" s="46">
        <v>9.44</v>
      </c>
      <c r="AL166" s="46">
        <v>0</v>
      </c>
      <c r="AM166" s="46">
        <v>1025.52</v>
      </c>
      <c r="AN166" s="46">
        <v>3060.0182440666667</v>
      </c>
      <c r="AO166" s="46">
        <v>16.103745515014147</v>
      </c>
      <c r="AP166" s="46">
        <v>1.2882996412011318</v>
      </c>
      <c r="AQ166" s="46">
        <v>0.64414982060056591</v>
      </c>
      <c r="AR166" s="46">
        <v>11.231457183333335</v>
      </c>
      <c r="AS166" s="46">
        <v>4.1331762434666679</v>
      </c>
      <c r="AT166" s="46">
        <v>137.98647396666667</v>
      </c>
      <c r="AU166" s="46">
        <v>5.3483129444444444</v>
      </c>
      <c r="AV166" s="46">
        <v>176.73561531472694</v>
      </c>
      <c r="AW166" s="46">
        <v>44.569274537037032</v>
      </c>
      <c r="AX166" s="46">
        <v>26.385010525925928</v>
      </c>
      <c r="AY166" s="46">
        <v>0.66853911805555555</v>
      </c>
      <c r="AZ166" s="46">
        <v>10.696625888888889</v>
      </c>
      <c r="BA166" s="46">
        <v>4.159798956790123</v>
      </c>
      <c r="BB166" s="46">
        <v>31.824363641824696</v>
      </c>
      <c r="BC166" s="46">
        <v>118.30361266852222</v>
      </c>
      <c r="BD166" s="46">
        <v>355.28078845238093</v>
      </c>
      <c r="BE166" s="46">
        <v>355.28078845238093</v>
      </c>
      <c r="BF166" s="46">
        <v>473.58440112090318</v>
      </c>
      <c r="BG166" s="46">
        <v>132.23097222222222</v>
      </c>
      <c r="BH166" s="46"/>
      <c r="BI166" s="46">
        <v>0</v>
      </c>
      <c r="BJ166" s="46"/>
      <c r="BK166" s="46"/>
      <c r="BL166" s="46">
        <v>132.23097222222222</v>
      </c>
      <c r="BM166" s="46">
        <v>7051.5569993911859</v>
      </c>
      <c r="BN166" s="46">
        <f t="shared" si="22"/>
        <v>491.00118550450696</v>
      </c>
      <c r="BO166" s="46">
        <f t="shared" si="23"/>
        <v>346.9741710898515</v>
      </c>
      <c r="BP166" s="47">
        <f t="shared" si="25"/>
        <v>8.6609686609686669</v>
      </c>
      <c r="BQ166" s="47">
        <f t="shared" si="24"/>
        <v>1.8803418803418819</v>
      </c>
      <c r="BR166" s="48">
        <v>3</v>
      </c>
      <c r="BS166" s="47">
        <f t="shared" si="26"/>
        <v>3.4188034188034218</v>
      </c>
      <c r="BT166" s="47">
        <f t="shared" si="27"/>
        <v>12.25</v>
      </c>
      <c r="BU166" s="47">
        <f t="shared" si="28"/>
        <v>13.960113960113972</v>
      </c>
      <c r="BV166" s="46">
        <f t="shared" si="29"/>
        <v>984.40539307740289</v>
      </c>
      <c r="BW166" s="46">
        <f t="shared" si="30"/>
        <v>1822.3807496717614</v>
      </c>
      <c r="BX166" s="46">
        <f t="shared" si="31"/>
        <v>8873.9377490629468</v>
      </c>
      <c r="BY166" s="46">
        <f t="shared" si="32"/>
        <v>106487.25298875535</v>
      </c>
      <c r="BZ166" s="49">
        <f>VLOOKUP($C166,[2]PARAMETROS!$A:$I,7,0)</f>
        <v>43101</v>
      </c>
      <c r="CA166" s="50">
        <f>VLOOKUP($C166,[2]PARAMETROS!$A:$I,8,0)</f>
        <v>0</v>
      </c>
      <c r="CB166" s="50">
        <f>VLOOKUP($C166,[2]PARAMETROS!$A:$I,9,0)</f>
        <v>0</v>
      </c>
    </row>
    <row r="167" spans="1:80">
      <c r="A167" s="42" t="s">
        <v>362</v>
      </c>
      <c r="B167" s="42" t="s">
        <v>78</v>
      </c>
      <c r="C167" s="42" t="s">
        <v>363</v>
      </c>
      <c r="D167" s="43" t="s">
        <v>364</v>
      </c>
      <c r="E167" s="44" t="s">
        <v>62</v>
      </c>
      <c r="F167" s="44" t="s">
        <v>63</v>
      </c>
      <c r="G167" s="44">
        <v>3</v>
      </c>
      <c r="H167" s="45">
        <v>3035.23</v>
      </c>
      <c r="I167" s="46">
        <v>9105.69</v>
      </c>
      <c r="J167" s="46"/>
      <c r="K167" s="46"/>
      <c r="L167" s="46"/>
      <c r="M167" s="46"/>
      <c r="N167" s="46"/>
      <c r="O167" s="46"/>
      <c r="P167" s="46"/>
      <c r="Q167" s="46">
        <v>9105.69</v>
      </c>
      <c r="R167" s="46">
        <v>1821.1380000000001</v>
      </c>
      <c r="S167" s="46">
        <v>136.58535000000001</v>
      </c>
      <c r="T167" s="46">
        <v>91.056900000000013</v>
      </c>
      <c r="U167" s="46">
        <v>18.211380000000002</v>
      </c>
      <c r="V167" s="46">
        <v>227.64225000000002</v>
      </c>
      <c r="W167" s="46">
        <v>728.4552000000001</v>
      </c>
      <c r="X167" s="46">
        <v>273.17070000000001</v>
      </c>
      <c r="Y167" s="46">
        <v>54.634140000000002</v>
      </c>
      <c r="Z167" s="46">
        <v>3350.8939200000009</v>
      </c>
      <c r="AA167" s="46">
        <v>758.8075</v>
      </c>
      <c r="AB167" s="46">
        <v>1011.7433333333333</v>
      </c>
      <c r="AC167" s="46">
        <v>651.56270666666683</v>
      </c>
      <c r="AD167" s="46">
        <v>2422.1135400000003</v>
      </c>
      <c r="AE167" s="46">
        <v>0</v>
      </c>
      <c r="AF167" s="46">
        <v>1191</v>
      </c>
      <c r="AG167" s="46">
        <v>0</v>
      </c>
      <c r="AH167" s="46">
        <v>45</v>
      </c>
      <c r="AI167" s="46">
        <v>0</v>
      </c>
      <c r="AJ167" s="46">
        <v>0</v>
      </c>
      <c r="AK167" s="46">
        <v>14.16</v>
      </c>
      <c r="AL167" s="46">
        <v>881.64</v>
      </c>
      <c r="AM167" s="46">
        <v>2131.8000000000002</v>
      </c>
      <c r="AN167" s="46">
        <v>7904.8074600000018</v>
      </c>
      <c r="AO167" s="46">
        <v>45.695317390046306</v>
      </c>
      <c r="AP167" s="46">
        <v>3.6556253912037042</v>
      </c>
      <c r="AQ167" s="46">
        <v>1.8278126956018521</v>
      </c>
      <c r="AR167" s="46">
        <v>31.869915000000006</v>
      </c>
      <c r="AS167" s="46">
        <v>11.728128720000006</v>
      </c>
      <c r="AT167" s="46">
        <v>391.54467</v>
      </c>
      <c r="AU167" s="46">
        <v>15.176150000000002</v>
      </c>
      <c r="AV167" s="46">
        <v>501.49761919685187</v>
      </c>
      <c r="AW167" s="46">
        <v>126.46791666666667</v>
      </c>
      <c r="AX167" s="46">
        <v>74.869006666666678</v>
      </c>
      <c r="AY167" s="46">
        <v>1.89701875</v>
      </c>
      <c r="AZ167" s="46">
        <v>30.352300000000003</v>
      </c>
      <c r="BA167" s="46">
        <v>11.803672222222222</v>
      </c>
      <c r="BB167" s="46">
        <v>90.30348846444447</v>
      </c>
      <c r="BC167" s="46">
        <v>335.69340277000003</v>
      </c>
      <c r="BD167" s="46"/>
      <c r="BE167" s="46">
        <v>0</v>
      </c>
      <c r="BF167" s="46">
        <v>335.69340277000003</v>
      </c>
      <c r="BG167" s="46">
        <v>283.14145833333333</v>
      </c>
      <c r="BH167" s="46"/>
      <c r="BI167" s="46">
        <v>0</v>
      </c>
      <c r="BJ167" s="46"/>
      <c r="BK167" s="46"/>
      <c r="BL167" s="46">
        <v>283.14145833333333</v>
      </c>
      <c r="BM167" s="46">
        <v>18130.829940300187</v>
      </c>
      <c r="BN167" s="46">
        <f t="shared" si="22"/>
        <v>736.50177825676042</v>
      </c>
      <c r="BO167" s="46">
        <f t="shared" si="23"/>
        <v>520.46125663477721</v>
      </c>
      <c r="BP167" s="47">
        <f t="shared" si="25"/>
        <v>8.5633802816901436</v>
      </c>
      <c r="BQ167" s="47">
        <f t="shared" si="24"/>
        <v>1.8591549295774654</v>
      </c>
      <c r="BR167" s="48">
        <v>2</v>
      </c>
      <c r="BS167" s="47">
        <f t="shared" si="26"/>
        <v>2.2535211267605644</v>
      </c>
      <c r="BT167" s="47">
        <f t="shared" si="27"/>
        <v>11.25</v>
      </c>
      <c r="BU167" s="47">
        <f t="shared" si="28"/>
        <v>12.676056338028173</v>
      </c>
      <c r="BV167" s="46">
        <f t="shared" si="29"/>
        <v>2298.2742177845316</v>
      </c>
      <c r="BW167" s="46">
        <f t="shared" si="30"/>
        <v>3555.2372526760691</v>
      </c>
      <c r="BX167" s="46">
        <f t="shared" si="31"/>
        <v>21686.067192976258</v>
      </c>
      <c r="BY167" s="46">
        <f t="shared" si="32"/>
        <v>260232.80631571508</v>
      </c>
      <c r="BZ167" s="49">
        <f>VLOOKUP($C167,[2]PARAMETROS!$A:$I,7,0)</f>
        <v>43101</v>
      </c>
      <c r="CA167" s="50">
        <f>VLOOKUP($C167,[2]PARAMETROS!$A:$I,8,0)</f>
        <v>0</v>
      </c>
      <c r="CB167" s="50">
        <f>VLOOKUP($C167,[2]PARAMETROS!$A:$I,9,0)</f>
        <v>0</v>
      </c>
    </row>
    <row r="168" spans="1:80">
      <c r="A168" s="42" t="s">
        <v>362</v>
      </c>
      <c r="B168" s="42" t="s">
        <v>78</v>
      </c>
      <c r="C168" s="42" t="s">
        <v>363</v>
      </c>
      <c r="D168" s="43" t="s">
        <v>365</v>
      </c>
      <c r="E168" s="44" t="s">
        <v>62</v>
      </c>
      <c r="F168" s="44" t="s">
        <v>64</v>
      </c>
      <c r="G168" s="44">
        <v>1</v>
      </c>
      <c r="H168" s="45">
        <v>3035.23</v>
      </c>
      <c r="I168" s="46">
        <v>3035.23</v>
      </c>
      <c r="J168" s="46"/>
      <c r="K168" s="46"/>
      <c r="L168" s="46"/>
      <c r="M168" s="46"/>
      <c r="N168" s="46"/>
      <c r="O168" s="46"/>
      <c r="P168" s="46"/>
      <c r="Q168" s="46">
        <v>3035.23</v>
      </c>
      <c r="R168" s="46">
        <v>607.04600000000005</v>
      </c>
      <c r="S168" s="46">
        <v>45.528449999999999</v>
      </c>
      <c r="T168" s="46">
        <v>30.3523</v>
      </c>
      <c r="U168" s="46">
        <v>6.0704599999999997</v>
      </c>
      <c r="V168" s="46">
        <v>75.880750000000006</v>
      </c>
      <c r="W168" s="46">
        <v>242.8184</v>
      </c>
      <c r="X168" s="46">
        <v>91.056899999999999</v>
      </c>
      <c r="Y168" s="46">
        <v>18.211380000000002</v>
      </c>
      <c r="Z168" s="46">
        <v>1116.9646400000001</v>
      </c>
      <c r="AA168" s="46">
        <v>252.93583333333333</v>
      </c>
      <c r="AB168" s="46">
        <v>337.24777777777774</v>
      </c>
      <c r="AC168" s="46">
        <v>217.18756888888893</v>
      </c>
      <c r="AD168" s="46">
        <v>807.37117999999998</v>
      </c>
      <c r="AE168" s="46">
        <v>0</v>
      </c>
      <c r="AF168" s="46">
        <v>397</v>
      </c>
      <c r="AG168" s="46">
        <v>0</v>
      </c>
      <c r="AH168" s="46">
        <v>15</v>
      </c>
      <c r="AI168" s="46">
        <v>0</v>
      </c>
      <c r="AJ168" s="46">
        <v>0</v>
      </c>
      <c r="AK168" s="46">
        <v>4.72</v>
      </c>
      <c r="AL168" s="46">
        <v>293.88</v>
      </c>
      <c r="AM168" s="46">
        <v>710.6</v>
      </c>
      <c r="AN168" s="46">
        <v>2634.9358200000001</v>
      </c>
      <c r="AO168" s="46">
        <v>15.231772463348767</v>
      </c>
      <c r="AP168" s="46">
        <v>1.2185417970679013</v>
      </c>
      <c r="AQ168" s="46">
        <v>0.60927089853395067</v>
      </c>
      <c r="AR168" s="46">
        <v>10.623305000000002</v>
      </c>
      <c r="AS168" s="46">
        <v>3.9093762400000016</v>
      </c>
      <c r="AT168" s="46">
        <v>130.51488999999998</v>
      </c>
      <c r="AU168" s="46">
        <v>5.0587166666666672</v>
      </c>
      <c r="AV168" s="46">
        <v>167.16587306561726</v>
      </c>
      <c r="AW168" s="46">
        <v>42.155972222222218</v>
      </c>
      <c r="AX168" s="46">
        <v>24.956335555555558</v>
      </c>
      <c r="AY168" s="46">
        <v>0.63233958333333329</v>
      </c>
      <c r="AZ168" s="46">
        <v>10.117433333333334</v>
      </c>
      <c r="BA168" s="46">
        <v>3.9345574074074072</v>
      </c>
      <c r="BB168" s="46">
        <v>30.101162821481488</v>
      </c>
      <c r="BC168" s="46">
        <v>111.89780092333334</v>
      </c>
      <c r="BD168" s="46"/>
      <c r="BE168" s="46">
        <v>0</v>
      </c>
      <c r="BF168" s="46">
        <v>111.89780092333334</v>
      </c>
      <c r="BG168" s="46">
        <v>94.380486111111111</v>
      </c>
      <c r="BH168" s="46"/>
      <c r="BI168" s="46">
        <v>0</v>
      </c>
      <c r="BJ168" s="46"/>
      <c r="BK168" s="46"/>
      <c r="BL168" s="46">
        <v>94.380486111111111</v>
      </c>
      <c r="BM168" s="46">
        <v>6043.6099801000619</v>
      </c>
      <c r="BN168" s="46">
        <f t="shared" si="22"/>
        <v>245.50059275225348</v>
      </c>
      <c r="BO168" s="46">
        <f t="shared" si="23"/>
        <v>173.48708554492575</v>
      </c>
      <c r="BP168" s="47">
        <f t="shared" si="25"/>
        <v>8.5633802816901436</v>
      </c>
      <c r="BQ168" s="47">
        <f t="shared" si="24"/>
        <v>1.8591549295774654</v>
      </c>
      <c r="BR168" s="48">
        <v>2</v>
      </c>
      <c r="BS168" s="47">
        <f t="shared" si="26"/>
        <v>2.2535211267605644</v>
      </c>
      <c r="BT168" s="47">
        <f t="shared" si="27"/>
        <v>11.25</v>
      </c>
      <c r="BU168" s="47">
        <f t="shared" si="28"/>
        <v>12.676056338028173</v>
      </c>
      <c r="BV168" s="46">
        <f t="shared" si="29"/>
        <v>766.0914059281771</v>
      </c>
      <c r="BW168" s="46">
        <f t="shared" si="30"/>
        <v>1185.0790842253564</v>
      </c>
      <c r="BX168" s="46">
        <f t="shared" si="31"/>
        <v>7228.6890643254183</v>
      </c>
      <c r="BY168" s="46">
        <f t="shared" si="32"/>
        <v>86744.268771905015</v>
      </c>
      <c r="BZ168" s="49">
        <f>VLOOKUP($C168,[2]PARAMETROS!$A:$I,7,0)</f>
        <v>43101</v>
      </c>
      <c r="CA168" s="50">
        <f>VLOOKUP($C168,[2]PARAMETROS!$A:$I,8,0)</f>
        <v>0</v>
      </c>
      <c r="CB168" s="50">
        <f>VLOOKUP($C168,[2]PARAMETROS!$A:$I,9,0)</f>
        <v>0</v>
      </c>
    </row>
    <row r="169" spans="1:80">
      <c r="A169" s="42" t="s">
        <v>362</v>
      </c>
      <c r="B169" s="42" t="s">
        <v>14</v>
      </c>
      <c r="C169" s="42" t="s">
        <v>362</v>
      </c>
      <c r="D169" s="43" t="s">
        <v>366</v>
      </c>
      <c r="E169" s="44" t="s">
        <v>62</v>
      </c>
      <c r="F169" s="44" t="s">
        <v>63</v>
      </c>
      <c r="G169" s="44">
        <v>4</v>
      </c>
      <c r="H169" s="45">
        <v>1393</v>
      </c>
      <c r="I169" s="46">
        <v>5572</v>
      </c>
      <c r="J169" s="46"/>
      <c r="K169" s="46"/>
      <c r="L169" s="46"/>
      <c r="M169" s="46"/>
      <c r="N169" s="46"/>
      <c r="O169" s="46"/>
      <c r="P169" s="46"/>
      <c r="Q169" s="46">
        <v>5572</v>
      </c>
      <c r="R169" s="46">
        <v>1114.4000000000001</v>
      </c>
      <c r="S169" s="46">
        <v>83.58</v>
      </c>
      <c r="T169" s="46">
        <v>55.72</v>
      </c>
      <c r="U169" s="46">
        <v>11.144</v>
      </c>
      <c r="V169" s="46">
        <v>139.30000000000001</v>
      </c>
      <c r="W169" s="46">
        <v>445.76</v>
      </c>
      <c r="X169" s="46">
        <v>167.16</v>
      </c>
      <c r="Y169" s="46">
        <v>33.432000000000002</v>
      </c>
      <c r="Z169" s="46">
        <v>2050.4960000000001</v>
      </c>
      <c r="AA169" s="46">
        <v>464.33333333333331</v>
      </c>
      <c r="AB169" s="46">
        <v>619.11111111111109</v>
      </c>
      <c r="AC169" s="46">
        <v>398.70755555555564</v>
      </c>
      <c r="AD169" s="46">
        <v>1482.152</v>
      </c>
      <c r="AE169" s="46">
        <v>313.68</v>
      </c>
      <c r="AF169" s="46">
        <v>1588</v>
      </c>
      <c r="AG169" s="46">
        <v>0</v>
      </c>
      <c r="AH169" s="46">
        <v>130.47999999999999</v>
      </c>
      <c r="AI169" s="46">
        <v>0</v>
      </c>
      <c r="AJ169" s="46">
        <v>0</v>
      </c>
      <c r="AK169" s="46">
        <v>18.88</v>
      </c>
      <c r="AL169" s="46">
        <v>0</v>
      </c>
      <c r="AM169" s="46">
        <v>2051.04</v>
      </c>
      <c r="AN169" s="46">
        <v>5583.6880000000001</v>
      </c>
      <c r="AO169" s="46">
        <v>27.962110339506175</v>
      </c>
      <c r="AP169" s="46">
        <v>2.2369688271604939</v>
      </c>
      <c r="AQ169" s="46">
        <v>1.118484413580247</v>
      </c>
      <c r="AR169" s="46">
        <v>19.502000000000002</v>
      </c>
      <c r="AS169" s="46">
        <v>7.1767360000000027</v>
      </c>
      <c r="AT169" s="46">
        <v>239.59599999999998</v>
      </c>
      <c r="AU169" s="46">
        <v>9.2866666666666671</v>
      </c>
      <c r="AV169" s="46">
        <v>306.87896624691359</v>
      </c>
      <c r="AW169" s="46">
        <v>77.388888888888886</v>
      </c>
      <c r="AX169" s="46">
        <v>45.814222222222227</v>
      </c>
      <c r="AY169" s="46">
        <v>1.1608333333333332</v>
      </c>
      <c r="AZ169" s="46">
        <v>18.573333333333334</v>
      </c>
      <c r="BA169" s="46">
        <v>7.2229629629629626</v>
      </c>
      <c r="BB169" s="46">
        <v>55.258968592592602</v>
      </c>
      <c r="BC169" s="46">
        <v>205.41920933333333</v>
      </c>
      <c r="BD169" s="46">
        <v>616.90000000000009</v>
      </c>
      <c r="BE169" s="46">
        <v>616.90000000000009</v>
      </c>
      <c r="BF169" s="46">
        <v>822.31920933333345</v>
      </c>
      <c r="BG169" s="46">
        <v>264.46194444444444</v>
      </c>
      <c r="BH169" s="46"/>
      <c r="BI169" s="46">
        <v>0</v>
      </c>
      <c r="BJ169" s="46"/>
      <c r="BK169" s="46"/>
      <c r="BL169" s="46">
        <v>264.46194444444444</v>
      </c>
      <c r="BM169" s="46">
        <v>12549.348120024692</v>
      </c>
      <c r="BN169" s="46">
        <f t="shared" si="22"/>
        <v>982.00237100901393</v>
      </c>
      <c r="BO169" s="46">
        <f t="shared" si="23"/>
        <v>693.94834217970299</v>
      </c>
      <c r="BP169" s="47">
        <f t="shared" si="25"/>
        <v>8.5633802816901436</v>
      </c>
      <c r="BQ169" s="47">
        <f t="shared" si="24"/>
        <v>1.8591549295774654</v>
      </c>
      <c r="BR169" s="48">
        <v>2</v>
      </c>
      <c r="BS169" s="47">
        <f t="shared" si="26"/>
        <v>2.2535211267605644</v>
      </c>
      <c r="BT169" s="47">
        <f t="shared" si="27"/>
        <v>11.25</v>
      </c>
      <c r="BU169" s="47">
        <f t="shared" si="28"/>
        <v>12.676056338028173</v>
      </c>
      <c r="BV169" s="46">
        <f t="shared" si="29"/>
        <v>1590.7624377496093</v>
      </c>
      <c r="BW169" s="46">
        <f t="shared" si="30"/>
        <v>3266.7131509383262</v>
      </c>
      <c r="BX169" s="46">
        <f t="shared" si="31"/>
        <v>15816.061270963019</v>
      </c>
      <c r="BY169" s="46">
        <f t="shared" si="32"/>
        <v>189792.73525155621</v>
      </c>
      <c r="BZ169" s="49">
        <f>VLOOKUP($C169,[2]PARAMETROS!$A:$I,7,0)</f>
        <v>43101</v>
      </c>
      <c r="CA169" s="50">
        <f>VLOOKUP($C169,[2]PARAMETROS!$A:$I,8,0)</f>
        <v>0</v>
      </c>
      <c r="CB169" s="50">
        <f>VLOOKUP($C169,[2]PARAMETROS!$A:$I,9,0)</f>
        <v>0</v>
      </c>
    </row>
    <row r="170" spans="1:80">
      <c r="A170" s="42" t="s">
        <v>362</v>
      </c>
      <c r="B170" s="42" t="s">
        <v>15</v>
      </c>
      <c r="C170" s="42" t="s">
        <v>362</v>
      </c>
      <c r="D170" s="43" t="s">
        <v>367</v>
      </c>
      <c r="E170" s="44" t="s">
        <v>62</v>
      </c>
      <c r="F170" s="44" t="s">
        <v>63</v>
      </c>
      <c r="G170" s="44">
        <v>4</v>
      </c>
      <c r="H170" s="45">
        <v>1393</v>
      </c>
      <c r="I170" s="46">
        <v>5572</v>
      </c>
      <c r="J170" s="46"/>
      <c r="K170" s="46"/>
      <c r="L170" s="46">
        <v>845.97553333333349</v>
      </c>
      <c r="M170" s="46"/>
      <c r="N170" s="46"/>
      <c r="O170" s="46"/>
      <c r="P170" s="46"/>
      <c r="Q170" s="46">
        <v>6417.9755333333333</v>
      </c>
      <c r="R170" s="46">
        <v>1283.5951066666667</v>
      </c>
      <c r="S170" s="46">
        <v>96.269632999999999</v>
      </c>
      <c r="T170" s="46">
        <v>64.179755333333333</v>
      </c>
      <c r="U170" s="46">
        <v>12.835951066666667</v>
      </c>
      <c r="V170" s="46">
        <v>160.44938833333333</v>
      </c>
      <c r="W170" s="46">
        <v>513.43804266666666</v>
      </c>
      <c r="X170" s="46">
        <v>192.539266</v>
      </c>
      <c r="Y170" s="46">
        <v>38.5078532</v>
      </c>
      <c r="Z170" s="46">
        <v>2361.8149962666666</v>
      </c>
      <c r="AA170" s="46">
        <v>534.83129444444444</v>
      </c>
      <c r="AB170" s="46">
        <v>713.10839259259251</v>
      </c>
      <c r="AC170" s="46">
        <v>459.2418048296297</v>
      </c>
      <c r="AD170" s="46">
        <v>1707.1814918666666</v>
      </c>
      <c r="AE170" s="46">
        <v>313.68</v>
      </c>
      <c r="AF170" s="46">
        <v>1588</v>
      </c>
      <c r="AG170" s="46">
        <v>0</v>
      </c>
      <c r="AH170" s="46">
        <v>130.47999999999999</v>
      </c>
      <c r="AI170" s="46">
        <v>0</v>
      </c>
      <c r="AJ170" s="46">
        <v>0</v>
      </c>
      <c r="AK170" s="46">
        <v>18.88</v>
      </c>
      <c r="AL170" s="46">
        <v>0</v>
      </c>
      <c r="AM170" s="46">
        <v>2051.04</v>
      </c>
      <c r="AN170" s="46">
        <v>6120.0364881333335</v>
      </c>
      <c r="AO170" s="46">
        <v>32.207491030028294</v>
      </c>
      <c r="AP170" s="46">
        <v>2.5765992824022637</v>
      </c>
      <c r="AQ170" s="46">
        <v>1.2882996412011318</v>
      </c>
      <c r="AR170" s="46">
        <v>22.46291436666667</v>
      </c>
      <c r="AS170" s="46">
        <v>8.2663524869333358</v>
      </c>
      <c r="AT170" s="46">
        <v>275.97294793333333</v>
      </c>
      <c r="AU170" s="46">
        <v>10.696625888888889</v>
      </c>
      <c r="AV170" s="46">
        <v>353.47123062945388</v>
      </c>
      <c r="AW170" s="46">
        <v>89.138549074074064</v>
      </c>
      <c r="AX170" s="46">
        <v>52.770021051851856</v>
      </c>
      <c r="AY170" s="46">
        <v>1.3370782361111111</v>
      </c>
      <c r="AZ170" s="46">
        <v>21.393251777777778</v>
      </c>
      <c r="BA170" s="46">
        <v>8.319597913580246</v>
      </c>
      <c r="BB170" s="46">
        <v>63.648727283649393</v>
      </c>
      <c r="BC170" s="46">
        <v>236.60722533704444</v>
      </c>
      <c r="BD170" s="46">
        <v>710.56157690476186</v>
      </c>
      <c r="BE170" s="46">
        <v>710.56157690476186</v>
      </c>
      <c r="BF170" s="46">
        <v>947.16880224180636</v>
      </c>
      <c r="BG170" s="46">
        <v>264.46194444444444</v>
      </c>
      <c r="BH170" s="46"/>
      <c r="BI170" s="46">
        <v>0</v>
      </c>
      <c r="BJ170" s="46"/>
      <c r="BK170" s="46"/>
      <c r="BL170" s="46">
        <v>264.46194444444444</v>
      </c>
      <c r="BM170" s="46">
        <v>14103.113998782372</v>
      </c>
      <c r="BN170" s="46">
        <f t="shared" si="22"/>
        <v>982.00237100901393</v>
      </c>
      <c r="BO170" s="46">
        <f t="shared" si="23"/>
        <v>693.94834217970299</v>
      </c>
      <c r="BP170" s="47">
        <f t="shared" si="25"/>
        <v>8.5633802816901436</v>
      </c>
      <c r="BQ170" s="47">
        <f t="shared" si="24"/>
        <v>1.8591549295774654</v>
      </c>
      <c r="BR170" s="48">
        <v>2</v>
      </c>
      <c r="BS170" s="47">
        <f t="shared" si="26"/>
        <v>2.2535211267605644</v>
      </c>
      <c r="BT170" s="47">
        <f t="shared" si="27"/>
        <v>11.25</v>
      </c>
      <c r="BU170" s="47">
        <f t="shared" si="28"/>
        <v>12.676056338028173</v>
      </c>
      <c r="BV170" s="46">
        <f t="shared" si="29"/>
        <v>1787.7186759019914</v>
      </c>
      <c r="BW170" s="46">
        <f t="shared" si="30"/>
        <v>3463.6693890907081</v>
      </c>
      <c r="BX170" s="46">
        <f t="shared" si="31"/>
        <v>17566.783387873082</v>
      </c>
      <c r="BY170" s="46">
        <f t="shared" si="32"/>
        <v>210801.40065447698</v>
      </c>
      <c r="BZ170" s="49">
        <f>VLOOKUP($C170,[2]PARAMETROS!$A:$I,7,0)</f>
        <v>43101</v>
      </c>
      <c r="CA170" s="50">
        <f>VLOOKUP($C170,[2]PARAMETROS!$A:$I,8,0)</f>
        <v>0</v>
      </c>
      <c r="CB170" s="50">
        <f>VLOOKUP($C170,[2]PARAMETROS!$A:$I,9,0)</f>
        <v>0</v>
      </c>
    </row>
    <row r="171" spans="1:80">
      <c r="A171" s="42" t="s">
        <v>368</v>
      </c>
      <c r="B171" s="42" t="s">
        <v>73</v>
      </c>
      <c r="C171" s="42" t="s">
        <v>74</v>
      </c>
      <c r="D171" s="43" t="s">
        <v>369</v>
      </c>
      <c r="E171" s="44" t="s">
        <v>62</v>
      </c>
      <c r="F171" s="44" t="s">
        <v>63</v>
      </c>
      <c r="G171" s="44">
        <v>1</v>
      </c>
      <c r="H171" s="45">
        <v>1041.5999999999999</v>
      </c>
      <c r="I171" s="46">
        <v>1041.5999999999999</v>
      </c>
      <c r="J171" s="46"/>
      <c r="K171" s="46"/>
      <c r="L171" s="46"/>
      <c r="M171" s="46"/>
      <c r="N171" s="46"/>
      <c r="O171" s="46"/>
      <c r="P171" s="46"/>
      <c r="Q171" s="46">
        <v>1041.5999999999999</v>
      </c>
      <c r="R171" s="46">
        <v>208.32</v>
      </c>
      <c r="S171" s="46">
        <v>15.623999999999999</v>
      </c>
      <c r="T171" s="46">
        <v>10.415999999999999</v>
      </c>
      <c r="U171" s="46">
        <v>2.0831999999999997</v>
      </c>
      <c r="V171" s="46">
        <v>26.04</v>
      </c>
      <c r="W171" s="46">
        <v>83.327999999999989</v>
      </c>
      <c r="X171" s="46">
        <v>31.247999999999998</v>
      </c>
      <c r="Y171" s="46">
        <v>6.2495999999999992</v>
      </c>
      <c r="Z171" s="46">
        <v>383.30879999999996</v>
      </c>
      <c r="AA171" s="46">
        <v>86.799999999999983</v>
      </c>
      <c r="AB171" s="46">
        <v>115.73333333333332</v>
      </c>
      <c r="AC171" s="46">
        <v>74.532266666666672</v>
      </c>
      <c r="AD171" s="46">
        <v>277.06559999999996</v>
      </c>
      <c r="AE171" s="46">
        <v>99.504000000000005</v>
      </c>
      <c r="AF171" s="46">
        <v>0</v>
      </c>
      <c r="AG171" s="46">
        <v>264.83999999999997</v>
      </c>
      <c r="AH171" s="46">
        <v>27.01</v>
      </c>
      <c r="AI171" s="46">
        <v>0</v>
      </c>
      <c r="AJ171" s="46">
        <v>0</v>
      </c>
      <c r="AK171" s="46">
        <v>4.72</v>
      </c>
      <c r="AL171" s="46">
        <v>0</v>
      </c>
      <c r="AM171" s="46">
        <v>396.07400000000001</v>
      </c>
      <c r="AN171" s="46">
        <v>1056.4484</v>
      </c>
      <c r="AO171" s="46">
        <v>5.2270879629629627</v>
      </c>
      <c r="AP171" s="46">
        <v>0.418167037037037</v>
      </c>
      <c r="AQ171" s="46">
        <v>0.2090835185185185</v>
      </c>
      <c r="AR171" s="46">
        <v>3.6456000000000004</v>
      </c>
      <c r="AS171" s="46">
        <v>1.3415808000000005</v>
      </c>
      <c r="AT171" s="46">
        <v>44.788799999999995</v>
      </c>
      <c r="AU171" s="46">
        <v>1.736</v>
      </c>
      <c r="AV171" s="46">
        <v>57.366319318518514</v>
      </c>
      <c r="AW171" s="46">
        <v>14.466666666666665</v>
      </c>
      <c r="AX171" s="46">
        <v>8.5642666666666667</v>
      </c>
      <c r="AY171" s="46">
        <v>0.21699999999999997</v>
      </c>
      <c r="AZ171" s="46">
        <v>3.472</v>
      </c>
      <c r="BA171" s="46">
        <v>1.350222222222222</v>
      </c>
      <c r="BB171" s="46">
        <v>10.329817244444445</v>
      </c>
      <c r="BC171" s="46">
        <v>38.3999728</v>
      </c>
      <c r="BD171" s="46"/>
      <c r="BE171" s="46">
        <v>0</v>
      </c>
      <c r="BF171" s="46">
        <v>38.3999728</v>
      </c>
      <c r="BG171" s="46">
        <v>43.567500000000003</v>
      </c>
      <c r="BH171" s="46"/>
      <c r="BI171" s="46">
        <v>0</v>
      </c>
      <c r="BJ171" s="46"/>
      <c r="BK171" s="46"/>
      <c r="BL171" s="46">
        <v>43.567500000000003</v>
      </c>
      <c r="BM171" s="46">
        <v>2237.3821921185181</v>
      </c>
      <c r="BN171" s="46">
        <f t="shared" si="22"/>
        <v>245.50059275225348</v>
      </c>
      <c r="BO171" s="46">
        <f t="shared" si="23"/>
        <v>173.48708554492575</v>
      </c>
      <c r="BP171" s="47">
        <f t="shared" si="25"/>
        <v>8.5633802816901436</v>
      </c>
      <c r="BQ171" s="47">
        <f t="shared" si="24"/>
        <v>1.8591549295774654</v>
      </c>
      <c r="BR171" s="48">
        <v>2</v>
      </c>
      <c r="BS171" s="47">
        <f t="shared" si="26"/>
        <v>2.2535211267605644</v>
      </c>
      <c r="BT171" s="47">
        <f t="shared" si="27"/>
        <v>11.25</v>
      </c>
      <c r="BU171" s="47">
        <f t="shared" si="28"/>
        <v>12.676056338028173</v>
      </c>
      <c r="BV171" s="46">
        <f t="shared" si="29"/>
        <v>283.61182716995313</v>
      </c>
      <c r="BW171" s="46">
        <f t="shared" si="30"/>
        <v>702.5995054671323</v>
      </c>
      <c r="BX171" s="46">
        <f t="shared" si="31"/>
        <v>2939.9816975856502</v>
      </c>
      <c r="BY171" s="46">
        <f t="shared" si="32"/>
        <v>35279.780371027802</v>
      </c>
      <c r="BZ171" s="49">
        <f>VLOOKUP($C171,[2]PARAMETROS!$A:$I,7,0)</f>
        <v>43101</v>
      </c>
      <c r="CA171" s="50">
        <f>VLOOKUP($C171,[2]PARAMETROS!$A:$I,8,0)</f>
        <v>0</v>
      </c>
      <c r="CB171" s="50">
        <f>VLOOKUP($C171,[2]PARAMETROS!$A:$I,9,0)</f>
        <v>0</v>
      </c>
    </row>
    <row r="172" spans="1:80">
      <c r="A172" s="42" t="s">
        <v>370</v>
      </c>
      <c r="B172" s="42" t="s">
        <v>78</v>
      </c>
      <c r="C172" s="42" t="s">
        <v>371</v>
      </c>
      <c r="D172" s="43" t="s">
        <v>372</v>
      </c>
      <c r="E172" s="44" t="s">
        <v>62</v>
      </c>
      <c r="F172" s="44" t="s">
        <v>63</v>
      </c>
      <c r="G172" s="44">
        <v>1</v>
      </c>
      <c r="H172" s="45">
        <v>3062.89</v>
      </c>
      <c r="I172" s="46">
        <v>3062.89</v>
      </c>
      <c r="J172" s="46"/>
      <c r="K172" s="46"/>
      <c r="L172" s="46"/>
      <c r="M172" s="46"/>
      <c r="N172" s="46"/>
      <c r="O172" s="46"/>
      <c r="P172" s="46"/>
      <c r="Q172" s="46">
        <v>3062.89</v>
      </c>
      <c r="R172" s="46">
        <v>612.57799999999997</v>
      </c>
      <c r="S172" s="46">
        <v>45.943349999999995</v>
      </c>
      <c r="T172" s="46">
        <v>30.628899999999998</v>
      </c>
      <c r="U172" s="46">
        <v>6.1257799999999998</v>
      </c>
      <c r="V172" s="46">
        <v>76.572249999999997</v>
      </c>
      <c r="W172" s="46">
        <v>245.03119999999998</v>
      </c>
      <c r="X172" s="46">
        <v>91.88669999999999</v>
      </c>
      <c r="Y172" s="46">
        <v>18.37734</v>
      </c>
      <c r="Z172" s="46">
        <v>1127.1435199999999</v>
      </c>
      <c r="AA172" s="46">
        <v>255.24083333333331</v>
      </c>
      <c r="AB172" s="46">
        <v>340.32111111111107</v>
      </c>
      <c r="AC172" s="46">
        <v>219.16679555555558</v>
      </c>
      <c r="AD172" s="46">
        <v>814.72874000000002</v>
      </c>
      <c r="AE172" s="46">
        <v>0</v>
      </c>
      <c r="AF172" s="46">
        <v>397</v>
      </c>
      <c r="AG172" s="46">
        <v>0</v>
      </c>
      <c r="AH172" s="46">
        <v>0</v>
      </c>
      <c r="AI172" s="46">
        <v>0</v>
      </c>
      <c r="AJ172" s="46">
        <v>0</v>
      </c>
      <c r="AK172" s="46">
        <v>4.72</v>
      </c>
      <c r="AL172" s="46">
        <v>293.88</v>
      </c>
      <c r="AM172" s="46">
        <v>695.6</v>
      </c>
      <c r="AN172" s="46">
        <v>2637.4722599999996</v>
      </c>
      <c r="AO172" s="46">
        <v>15.37057934992284</v>
      </c>
      <c r="AP172" s="46">
        <v>1.2296463479938271</v>
      </c>
      <c r="AQ172" s="46">
        <v>0.61482317399691355</v>
      </c>
      <c r="AR172" s="46">
        <v>10.720115000000002</v>
      </c>
      <c r="AS172" s="46">
        <v>3.9450023200000013</v>
      </c>
      <c r="AT172" s="46">
        <v>131.70426999999998</v>
      </c>
      <c r="AU172" s="46">
        <v>5.1048166666666672</v>
      </c>
      <c r="AV172" s="46">
        <v>168.68925285858023</v>
      </c>
      <c r="AW172" s="46">
        <v>42.540138888888883</v>
      </c>
      <c r="AX172" s="46">
        <v>25.183762222222224</v>
      </c>
      <c r="AY172" s="46">
        <v>0.63810208333333329</v>
      </c>
      <c r="AZ172" s="46">
        <v>10.209633333333334</v>
      </c>
      <c r="BA172" s="46">
        <v>3.9704129629629628</v>
      </c>
      <c r="BB172" s="46">
        <v>30.375474212592597</v>
      </c>
      <c r="BC172" s="46">
        <v>112.91752370333333</v>
      </c>
      <c r="BD172" s="46"/>
      <c r="BE172" s="46">
        <v>0</v>
      </c>
      <c r="BF172" s="46">
        <v>112.91752370333333</v>
      </c>
      <c r="BG172" s="46">
        <v>94.380486111111111</v>
      </c>
      <c r="BH172" s="46"/>
      <c r="BI172" s="46">
        <v>0</v>
      </c>
      <c r="BJ172" s="46"/>
      <c r="BK172" s="46"/>
      <c r="BL172" s="46">
        <v>94.380486111111111</v>
      </c>
      <c r="BM172" s="46">
        <v>6076.3495226730247</v>
      </c>
      <c r="BN172" s="46">
        <f t="shared" si="22"/>
        <v>245.50059275225348</v>
      </c>
      <c r="BO172" s="46">
        <f t="shared" si="23"/>
        <v>173.48708554492575</v>
      </c>
      <c r="BP172" s="47">
        <f t="shared" si="25"/>
        <v>8.6609686609686669</v>
      </c>
      <c r="BQ172" s="47">
        <f t="shared" si="24"/>
        <v>1.8803418803418819</v>
      </c>
      <c r="BR172" s="48">
        <v>3</v>
      </c>
      <c r="BS172" s="47">
        <f t="shared" si="26"/>
        <v>3.4188034188034218</v>
      </c>
      <c r="BT172" s="47">
        <f t="shared" si="27"/>
        <v>12.25</v>
      </c>
      <c r="BU172" s="47">
        <f t="shared" si="28"/>
        <v>13.960113960113972</v>
      </c>
      <c r="BV172" s="46">
        <f t="shared" si="29"/>
        <v>848.26531797999564</v>
      </c>
      <c r="BW172" s="46">
        <f t="shared" si="30"/>
        <v>1267.2529962771748</v>
      </c>
      <c r="BX172" s="46">
        <f t="shared" si="31"/>
        <v>7343.6025189501997</v>
      </c>
      <c r="BY172" s="46">
        <f t="shared" si="32"/>
        <v>88123.230227402397</v>
      </c>
      <c r="BZ172" s="49">
        <f>VLOOKUP($C172,[2]PARAMETROS!$A:$I,7,0)</f>
        <v>43101</v>
      </c>
      <c r="CA172" s="50">
        <f>VLOOKUP($C172,[2]PARAMETROS!$A:$I,8,0)</f>
        <v>0</v>
      </c>
      <c r="CB172" s="50">
        <f>VLOOKUP($C172,[2]PARAMETROS!$A:$I,9,0)</f>
        <v>0</v>
      </c>
    </row>
    <row r="173" spans="1:80">
      <c r="A173" s="42" t="s">
        <v>370</v>
      </c>
      <c r="B173" s="42" t="s">
        <v>66</v>
      </c>
      <c r="C173" s="42" t="s">
        <v>373</v>
      </c>
      <c r="D173" s="43" t="s">
        <v>374</v>
      </c>
      <c r="E173" s="44" t="s">
        <v>62</v>
      </c>
      <c r="F173" s="44" t="s">
        <v>63</v>
      </c>
      <c r="G173" s="44">
        <v>1</v>
      </c>
      <c r="H173" s="45">
        <v>1281.1600000000001</v>
      </c>
      <c r="I173" s="46">
        <v>1281.1600000000001</v>
      </c>
      <c r="J173" s="46"/>
      <c r="K173" s="46"/>
      <c r="L173" s="46"/>
      <c r="M173" s="46"/>
      <c r="N173" s="46"/>
      <c r="O173" s="46"/>
      <c r="P173" s="46"/>
      <c r="Q173" s="46">
        <v>1281.1600000000001</v>
      </c>
      <c r="R173" s="46">
        <v>256.23200000000003</v>
      </c>
      <c r="S173" s="46">
        <v>19.217400000000001</v>
      </c>
      <c r="T173" s="46">
        <v>12.8116</v>
      </c>
      <c r="U173" s="46">
        <v>2.5623200000000002</v>
      </c>
      <c r="V173" s="46">
        <v>32.029000000000003</v>
      </c>
      <c r="W173" s="46">
        <v>102.4928</v>
      </c>
      <c r="X173" s="46">
        <v>38.434800000000003</v>
      </c>
      <c r="Y173" s="46">
        <v>7.6869600000000009</v>
      </c>
      <c r="Z173" s="46">
        <v>471.46688</v>
      </c>
      <c r="AA173" s="46">
        <v>106.76333333333334</v>
      </c>
      <c r="AB173" s="46">
        <v>142.35111111111112</v>
      </c>
      <c r="AC173" s="46">
        <v>91.674115555555574</v>
      </c>
      <c r="AD173" s="46">
        <v>340.78856000000007</v>
      </c>
      <c r="AE173" s="46">
        <v>85.130399999999995</v>
      </c>
      <c r="AF173" s="46">
        <v>397</v>
      </c>
      <c r="AG173" s="46">
        <v>0</v>
      </c>
      <c r="AH173" s="46">
        <v>35.89</v>
      </c>
      <c r="AI173" s="46">
        <v>0</v>
      </c>
      <c r="AJ173" s="46">
        <v>0</v>
      </c>
      <c r="AK173" s="46">
        <v>4.72</v>
      </c>
      <c r="AL173" s="46">
        <v>0</v>
      </c>
      <c r="AM173" s="46">
        <v>522.74040000000002</v>
      </c>
      <c r="AN173" s="46">
        <v>1334.99584</v>
      </c>
      <c r="AO173" s="46">
        <v>6.4292780478395075</v>
      </c>
      <c r="AP173" s="46">
        <v>0.51434224382716054</v>
      </c>
      <c r="AQ173" s="46">
        <v>0.25717112191358027</v>
      </c>
      <c r="AR173" s="46">
        <v>4.4840600000000013</v>
      </c>
      <c r="AS173" s="46">
        <v>1.6501340800000008</v>
      </c>
      <c r="AT173" s="46">
        <v>55.089880000000001</v>
      </c>
      <c r="AU173" s="46">
        <v>2.1352666666666669</v>
      </c>
      <c r="AV173" s="46">
        <v>70.560132160246923</v>
      </c>
      <c r="AW173" s="46">
        <v>17.79388888888889</v>
      </c>
      <c r="AX173" s="46">
        <v>10.533982222222223</v>
      </c>
      <c r="AY173" s="46">
        <v>0.26690833333333336</v>
      </c>
      <c r="AZ173" s="46">
        <v>4.2705333333333337</v>
      </c>
      <c r="BA173" s="46">
        <v>1.660762962962963</v>
      </c>
      <c r="BB173" s="46">
        <v>12.705595872592596</v>
      </c>
      <c r="BC173" s="46">
        <v>47.23167161333334</v>
      </c>
      <c r="BD173" s="46">
        <v>174.70363636363635</v>
      </c>
      <c r="BE173" s="46">
        <v>174.70363636363635</v>
      </c>
      <c r="BF173" s="46">
        <v>221.93530797696968</v>
      </c>
      <c r="BG173" s="46">
        <v>66.11548611111111</v>
      </c>
      <c r="BH173" s="46"/>
      <c r="BI173" s="46">
        <v>0</v>
      </c>
      <c r="BJ173" s="46"/>
      <c r="BK173" s="46"/>
      <c r="BL173" s="46">
        <v>66.11548611111111</v>
      </c>
      <c r="BM173" s="46">
        <v>2974.7667662483286</v>
      </c>
      <c r="BN173" s="46">
        <f t="shared" si="22"/>
        <v>245.50059275225348</v>
      </c>
      <c r="BO173" s="46">
        <f t="shared" si="23"/>
        <v>173.48708554492575</v>
      </c>
      <c r="BP173" s="47">
        <f t="shared" si="25"/>
        <v>8.6609686609686669</v>
      </c>
      <c r="BQ173" s="47">
        <f t="shared" si="24"/>
        <v>1.8803418803418819</v>
      </c>
      <c r="BR173" s="48">
        <v>3</v>
      </c>
      <c r="BS173" s="47">
        <f t="shared" si="26"/>
        <v>3.4188034188034218</v>
      </c>
      <c r="BT173" s="47">
        <f t="shared" si="27"/>
        <v>12.25</v>
      </c>
      <c r="BU173" s="47">
        <f t="shared" si="28"/>
        <v>13.960113960113972</v>
      </c>
      <c r="BV173" s="46">
        <f t="shared" si="29"/>
        <v>415.28083061586386</v>
      </c>
      <c r="BW173" s="46">
        <f t="shared" si="30"/>
        <v>834.26850891304309</v>
      </c>
      <c r="BX173" s="46">
        <f t="shared" si="31"/>
        <v>3809.0352751613718</v>
      </c>
      <c r="BY173" s="46">
        <f t="shared" si="32"/>
        <v>45708.423301936462</v>
      </c>
      <c r="BZ173" s="49">
        <f>VLOOKUP($C173,[2]PARAMETROS!$A:$I,7,0)</f>
        <v>43101</v>
      </c>
      <c r="CA173" s="50">
        <f>VLOOKUP($C173,[2]PARAMETROS!$A:$I,8,0)</f>
        <v>0</v>
      </c>
      <c r="CB173" s="50">
        <f>VLOOKUP($C173,[2]PARAMETROS!$A:$I,9,0)</f>
        <v>0</v>
      </c>
    </row>
    <row r="174" spans="1:80">
      <c r="A174" s="42" t="s">
        <v>375</v>
      </c>
      <c r="B174" s="42" t="s">
        <v>114</v>
      </c>
      <c r="C174" s="42" t="s">
        <v>115</v>
      </c>
      <c r="D174" s="43" t="s">
        <v>376</v>
      </c>
      <c r="E174" s="44" t="s">
        <v>62</v>
      </c>
      <c r="F174" s="44" t="s">
        <v>63</v>
      </c>
      <c r="G174" s="44">
        <v>9</v>
      </c>
      <c r="H174" s="45">
        <v>1200.1400000000001</v>
      </c>
      <c r="I174" s="46">
        <v>10801.26</v>
      </c>
      <c r="J174" s="46"/>
      <c r="K174" s="46"/>
      <c r="L174" s="46"/>
      <c r="M174" s="46"/>
      <c r="N174" s="46"/>
      <c r="O174" s="46"/>
      <c r="P174" s="46"/>
      <c r="Q174" s="46">
        <v>10801.26</v>
      </c>
      <c r="R174" s="46">
        <v>2160.252</v>
      </c>
      <c r="S174" s="46">
        <v>162.0189</v>
      </c>
      <c r="T174" s="46">
        <v>108.01260000000001</v>
      </c>
      <c r="U174" s="46">
        <v>21.602520000000002</v>
      </c>
      <c r="V174" s="46">
        <v>270.03149999999999</v>
      </c>
      <c r="W174" s="46">
        <v>864.10080000000005</v>
      </c>
      <c r="X174" s="46">
        <v>324.0378</v>
      </c>
      <c r="Y174" s="46">
        <v>64.807560000000009</v>
      </c>
      <c r="Z174" s="46">
        <v>3974.8636800000004</v>
      </c>
      <c r="AA174" s="46">
        <v>900.10500000000002</v>
      </c>
      <c r="AB174" s="46">
        <v>1200.1399999999999</v>
      </c>
      <c r="AC174" s="46">
        <v>772.89016000000015</v>
      </c>
      <c r="AD174" s="46">
        <v>2873.1351599999998</v>
      </c>
      <c r="AE174" s="46">
        <v>809.92439999999999</v>
      </c>
      <c r="AF174" s="46">
        <v>3573</v>
      </c>
      <c r="AG174" s="46">
        <v>0</v>
      </c>
      <c r="AH174" s="46">
        <v>254.88</v>
      </c>
      <c r="AI174" s="46">
        <v>0</v>
      </c>
      <c r="AJ174" s="46">
        <v>0</v>
      </c>
      <c r="AK174" s="46">
        <v>42.48</v>
      </c>
      <c r="AL174" s="46">
        <v>0</v>
      </c>
      <c r="AM174" s="46">
        <v>4680.2843999999996</v>
      </c>
      <c r="AN174" s="46">
        <v>11528.283240000001</v>
      </c>
      <c r="AO174" s="46">
        <v>54.204239756944453</v>
      </c>
      <c r="AP174" s="46">
        <v>4.336339180555556</v>
      </c>
      <c r="AQ174" s="46">
        <v>2.168169590277778</v>
      </c>
      <c r="AR174" s="46">
        <v>37.804410000000004</v>
      </c>
      <c r="AS174" s="46">
        <v>13.912022880000006</v>
      </c>
      <c r="AT174" s="46">
        <v>464.45417999999995</v>
      </c>
      <c r="AU174" s="46">
        <v>18.002100000000002</v>
      </c>
      <c r="AV174" s="46">
        <v>594.88146140777781</v>
      </c>
      <c r="AW174" s="46">
        <v>150.01749999999998</v>
      </c>
      <c r="AX174" s="46">
        <v>88.810360000000003</v>
      </c>
      <c r="AY174" s="46">
        <v>2.2502624999999998</v>
      </c>
      <c r="AZ174" s="46">
        <v>36.004200000000004</v>
      </c>
      <c r="BA174" s="46">
        <v>14.001633333333332</v>
      </c>
      <c r="BB174" s="46">
        <v>107.11889574666669</v>
      </c>
      <c r="BC174" s="46">
        <v>398.20285158000002</v>
      </c>
      <c r="BD174" s="46"/>
      <c r="BE174" s="46">
        <v>0</v>
      </c>
      <c r="BF174" s="46">
        <v>398.20285158000002</v>
      </c>
      <c r="BG174" s="46">
        <v>403.87874999999997</v>
      </c>
      <c r="BH174" s="46"/>
      <c r="BI174" s="46">
        <v>0</v>
      </c>
      <c r="BJ174" s="46"/>
      <c r="BK174" s="46"/>
      <c r="BL174" s="46">
        <v>403.87874999999997</v>
      </c>
      <c r="BM174" s="46">
        <v>23726.506302987778</v>
      </c>
      <c r="BN174" s="46">
        <f t="shared" si="22"/>
        <v>2209.5053347702815</v>
      </c>
      <c r="BO174" s="46">
        <f t="shared" si="23"/>
        <v>1561.3837699043318</v>
      </c>
      <c r="BP174" s="47">
        <f t="shared" si="25"/>
        <v>8.6609686609686669</v>
      </c>
      <c r="BQ174" s="47">
        <f t="shared" si="24"/>
        <v>1.8803418803418819</v>
      </c>
      <c r="BR174" s="48">
        <v>3</v>
      </c>
      <c r="BS174" s="47">
        <f t="shared" si="26"/>
        <v>3.4188034188034218</v>
      </c>
      <c r="BT174" s="47">
        <f t="shared" si="27"/>
        <v>12.25</v>
      </c>
      <c r="BU174" s="47">
        <f t="shared" si="28"/>
        <v>13.960113960113972</v>
      </c>
      <c r="BV174" s="46">
        <f t="shared" si="29"/>
        <v>3312.2473186507182</v>
      </c>
      <c r="BW174" s="46">
        <f t="shared" si="30"/>
        <v>7083.1364233253316</v>
      </c>
      <c r="BX174" s="46">
        <f t="shared" si="31"/>
        <v>30809.642726313112</v>
      </c>
      <c r="BY174" s="46">
        <f t="shared" si="32"/>
        <v>369715.71271575731</v>
      </c>
      <c r="BZ174" s="49">
        <f>VLOOKUP($C174,[2]PARAMETROS!$A:$I,7,0)</f>
        <v>43101</v>
      </c>
      <c r="CA174" s="50">
        <f>VLOOKUP($C174,[2]PARAMETROS!$A:$I,8,0)</f>
        <v>0</v>
      </c>
      <c r="CB174" s="50">
        <f>VLOOKUP($C174,[2]PARAMETROS!$A:$I,9,0)</f>
        <v>0</v>
      </c>
    </row>
    <row r="175" spans="1:80">
      <c r="A175" s="42" t="s">
        <v>375</v>
      </c>
      <c r="B175" s="42" t="s">
        <v>78</v>
      </c>
      <c r="C175" s="42" t="s">
        <v>377</v>
      </c>
      <c r="D175" s="43" t="s">
        <v>378</v>
      </c>
      <c r="E175" s="44" t="s">
        <v>62</v>
      </c>
      <c r="F175" s="44" t="s">
        <v>63</v>
      </c>
      <c r="G175" s="44">
        <v>4</v>
      </c>
      <c r="H175" s="45">
        <v>3062.89</v>
      </c>
      <c r="I175" s="46">
        <v>12251.56</v>
      </c>
      <c r="J175" s="46"/>
      <c r="K175" s="46"/>
      <c r="L175" s="46"/>
      <c r="M175" s="46"/>
      <c r="N175" s="46"/>
      <c r="O175" s="46"/>
      <c r="P175" s="46"/>
      <c r="Q175" s="46">
        <v>12251.56</v>
      </c>
      <c r="R175" s="46">
        <v>2450.3119999999999</v>
      </c>
      <c r="S175" s="46">
        <v>183.77339999999998</v>
      </c>
      <c r="T175" s="46">
        <v>122.51559999999999</v>
      </c>
      <c r="U175" s="46">
        <v>24.503119999999999</v>
      </c>
      <c r="V175" s="46">
        <v>306.28899999999999</v>
      </c>
      <c r="W175" s="46">
        <v>980.12479999999994</v>
      </c>
      <c r="X175" s="46">
        <v>367.54679999999996</v>
      </c>
      <c r="Y175" s="46">
        <v>73.509360000000001</v>
      </c>
      <c r="Z175" s="46">
        <v>4508.5740799999994</v>
      </c>
      <c r="AA175" s="46">
        <v>1020.9633333333333</v>
      </c>
      <c r="AB175" s="46">
        <v>1361.2844444444443</v>
      </c>
      <c r="AC175" s="46">
        <v>876.66718222222232</v>
      </c>
      <c r="AD175" s="46">
        <v>3258.9149600000001</v>
      </c>
      <c r="AE175" s="46">
        <v>0</v>
      </c>
      <c r="AF175" s="46">
        <v>1588</v>
      </c>
      <c r="AG175" s="46">
        <v>0</v>
      </c>
      <c r="AH175" s="46">
        <v>0</v>
      </c>
      <c r="AI175" s="46">
        <v>0</v>
      </c>
      <c r="AJ175" s="46">
        <v>0</v>
      </c>
      <c r="AK175" s="46">
        <v>18.88</v>
      </c>
      <c r="AL175" s="46">
        <v>1175.52</v>
      </c>
      <c r="AM175" s="46">
        <v>2782.4</v>
      </c>
      <c r="AN175" s="46">
        <v>10549.889039999998</v>
      </c>
      <c r="AO175" s="46">
        <v>61.482317399691361</v>
      </c>
      <c r="AP175" s="46">
        <v>4.9185853919753084</v>
      </c>
      <c r="AQ175" s="46">
        <v>2.4592926959876542</v>
      </c>
      <c r="AR175" s="46">
        <v>42.880460000000006</v>
      </c>
      <c r="AS175" s="46">
        <v>15.780009280000005</v>
      </c>
      <c r="AT175" s="46">
        <v>526.81707999999992</v>
      </c>
      <c r="AU175" s="46">
        <v>20.419266666666669</v>
      </c>
      <c r="AV175" s="46">
        <v>674.75701143432093</v>
      </c>
      <c r="AW175" s="46">
        <v>170.16055555555553</v>
      </c>
      <c r="AX175" s="46">
        <v>100.7350488888889</v>
      </c>
      <c r="AY175" s="46">
        <v>2.5524083333333332</v>
      </c>
      <c r="AZ175" s="46">
        <v>40.838533333333338</v>
      </c>
      <c r="BA175" s="46">
        <v>15.881651851851851</v>
      </c>
      <c r="BB175" s="46">
        <v>121.50189685037039</v>
      </c>
      <c r="BC175" s="46">
        <v>451.67009481333332</v>
      </c>
      <c r="BD175" s="46"/>
      <c r="BE175" s="46">
        <v>0</v>
      </c>
      <c r="BF175" s="46">
        <v>451.67009481333332</v>
      </c>
      <c r="BG175" s="46">
        <v>377.52194444444444</v>
      </c>
      <c r="BH175" s="46"/>
      <c r="BI175" s="46">
        <v>0</v>
      </c>
      <c r="BJ175" s="46"/>
      <c r="BK175" s="46"/>
      <c r="BL175" s="46">
        <v>377.52194444444444</v>
      </c>
      <c r="BM175" s="46">
        <v>24305.398090692099</v>
      </c>
      <c r="BN175" s="46">
        <f t="shared" si="22"/>
        <v>982.00237100901393</v>
      </c>
      <c r="BO175" s="46">
        <f t="shared" si="23"/>
        <v>693.94834217970299</v>
      </c>
      <c r="BP175" s="47">
        <f t="shared" si="25"/>
        <v>8.6609686609686669</v>
      </c>
      <c r="BQ175" s="47">
        <f t="shared" si="24"/>
        <v>1.8803418803418819</v>
      </c>
      <c r="BR175" s="48">
        <v>3</v>
      </c>
      <c r="BS175" s="47">
        <f t="shared" si="26"/>
        <v>3.4188034188034218</v>
      </c>
      <c r="BT175" s="47">
        <f t="shared" si="27"/>
        <v>12.25</v>
      </c>
      <c r="BU175" s="47">
        <f t="shared" si="28"/>
        <v>13.960113960113972</v>
      </c>
      <c r="BV175" s="46">
        <f t="shared" si="29"/>
        <v>3393.0612719199826</v>
      </c>
      <c r="BW175" s="46">
        <f t="shared" si="30"/>
        <v>5069.0119851086993</v>
      </c>
      <c r="BX175" s="46">
        <f t="shared" si="31"/>
        <v>29374.410075800799</v>
      </c>
      <c r="BY175" s="46">
        <f t="shared" si="32"/>
        <v>352492.92090960959</v>
      </c>
      <c r="BZ175" s="49">
        <f>VLOOKUP($C175,[2]PARAMETROS!$A:$I,7,0)</f>
        <v>43101</v>
      </c>
      <c r="CA175" s="50">
        <f>VLOOKUP($C175,[2]PARAMETROS!$A:$I,8,0)</f>
        <v>0</v>
      </c>
      <c r="CB175" s="50">
        <f>VLOOKUP($C175,[2]PARAMETROS!$A:$I,9,0)</f>
        <v>0</v>
      </c>
    </row>
    <row r="176" spans="1:80">
      <c r="A176" s="42" t="s">
        <v>375</v>
      </c>
      <c r="B176" s="42" t="s">
        <v>66</v>
      </c>
      <c r="C176" s="42" t="s">
        <v>375</v>
      </c>
      <c r="D176" s="43" t="s">
        <v>379</v>
      </c>
      <c r="E176" s="44" t="s">
        <v>62</v>
      </c>
      <c r="F176" s="44" t="s">
        <v>63</v>
      </c>
      <c r="G176" s="44">
        <v>1</v>
      </c>
      <c r="H176" s="45">
        <v>1393</v>
      </c>
      <c r="I176" s="46">
        <v>1393</v>
      </c>
      <c r="J176" s="46"/>
      <c r="K176" s="46"/>
      <c r="L176" s="46"/>
      <c r="M176" s="46"/>
      <c r="N176" s="46"/>
      <c r="O176" s="46"/>
      <c r="P176" s="46"/>
      <c r="Q176" s="46">
        <v>1393</v>
      </c>
      <c r="R176" s="46">
        <v>278.60000000000002</v>
      </c>
      <c r="S176" s="46">
        <v>20.895</v>
      </c>
      <c r="T176" s="46">
        <v>13.93</v>
      </c>
      <c r="U176" s="46">
        <v>2.786</v>
      </c>
      <c r="V176" s="46">
        <v>34.825000000000003</v>
      </c>
      <c r="W176" s="46">
        <v>111.44</v>
      </c>
      <c r="X176" s="46">
        <v>41.79</v>
      </c>
      <c r="Y176" s="46">
        <v>8.3580000000000005</v>
      </c>
      <c r="Z176" s="46">
        <v>512.62400000000002</v>
      </c>
      <c r="AA176" s="46">
        <v>116.08333333333333</v>
      </c>
      <c r="AB176" s="46">
        <v>154.77777777777777</v>
      </c>
      <c r="AC176" s="46">
        <v>99.676888888888911</v>
      </c>
      <c r="AD176" s="46">
        <v>370.53800000000001</v>
      </c>
      <c r="AE176" s="46">
        <v>78.42</v>
      </c>
      <c r="AF176" s="46">
        <v>397</v>
      </c>
      <c r="AG176" s="46">
        <v>0</v>
      </c>
      <c r="AH176" s="46">
        <v>32.619999999999997</v>
      </c>
      <c r="AI176" s="46">
        <v>0</v>
      </c>
      <c r="AJ176" s="46">
        <v>0</v>
      </c>
      <c r="AK176" s="46">
        <v>4.72</v>
      </c>
      <c r="AL176" s="46">
        <v>0</v>
      </c>
      <c r="AM176" s="46">
        <v>512.76</v>
      </c>
      <c r="AN176" s="46">
        <v>1395.922</v>
      </c>
      <c r="AO176" s="46">
        <v>6.9905275848765438</v>
      </c>
      <c r="AP176" s="46">
        <v>0.55924220679012349</v>
      </c>
      <c r="AQ176" s="46">
        <v>0.27962110339506174</v>
      </c>
      <c r="AR176" s="46">
        <v>4.8755000000000006</v>
      </c>
      <c r="AS176" s="46">
        <v>1.7941840000000007</v>
      </c>
      <c r="AT176" s="46">
        <v>59.898999999999994</v>
      </c>
      <c r="AU176" s="46">
        <v>2.3216666666666668</v>
      </c>
      <c r="AV176" s="46">
        <v>76.719741561728398</v>
      </c>
      <c r="AW176" s="46">
        <v>19.347222222222221</v>
      </c>
      <c r="AX176" s="46">
        <v>11.453555555555557</v>
      </c>
      <c r="AY176" s="46">
        <v>0.29020833333333329</v>
      </c>
      <c r="AZ176" s="46">
        <v>4.6433333333333335</v>
      </c>
      <c r="BA176" s="46">
        <v>1.8057407407407406</v>
      </c>
      <c r="BB176" s="46">
        <v>13.81474214814815</v>
      </c>
      <c r="BC176" s="46">
        <v>51.354802333333332</v>
      </c>
      <c r="BD176" s="46">
        <v>189.95454545454547</v>
      </c>
      <c r="BE176" s="46">
        <v>189.95454545454547</v>
      </c>
      <c r="BF176" s="46">
        <v>241.30934778787881</v>
      </c>
      <c r="BG176" s="46">
        <v>66.11548611111111</v>
      </c>
      <c r="BH176" s="46"/>
      <c r="BI176" s="46">
        <v>0</v>
      </c>
      <c r="BJ176" s="46"/>
      <c r="BK176" s="46"/>
      <c r="BL176" s="46">
        <v>66.11548611111111</v>
      </c>
      <c r="BM176" s="46">
        <v>3173.0665754607185</v>
      </c>
      <c r="BN176" s="46">
        <f t="shared" si="22"/>
        <v>245.50059275225348</v>
      </c>
      <c r="BO176" s="46">
        <f t="shared" si="23"/>
        <v>173.48708554492575</v>
      </c>
      <c r="BP176" s="47">
        <f t="shared" si="25"/>
        <v>8.6609686609686669</v>
      </c>
      <c r="BQ176" s="47">
        <f t="shared" si="24"/>
        <v>1.8803418803418819</v>
      </c>
      <c r="BR176" s="48">
        <v>3</v>
      </c>
      <c r="BS176" s="47">
        <f t="shared" si="26"/>
        <v>3.4188034188034218</v>
      </c>
      <c r="BT176" s="47">
        <f t="shared" si="27"/>
        <v>12.25</v>
      </c>
      <c r="BU176" s="47">
        <f t="shared" si="28"/>
        <v>13.960113960113972</v>
      </c>
      <c r="BV176" s="46">
        <f t="shared" si="29"/>
        <v>442.96370996460212</v>
      </c>
      <c r="BW176" s="46">
        <f t="shared" si="30"/>
        <v>861.9513882617814</v>
      </c>
      <c r="BX176" s="46">
        <f t="shared" si="31"/>
        <v>4035.0179637225001</v>
      </c>
      <c r="BY176" s="46">
        <f t="shared" si="32"/>
        <v>48420.215564669998</v>
      </c>
      <c r="BZ176" s="49">
        <f>VLOOKUP($C176,[2]PARAMETROS!$A:$I,7,0)</f>
        <v>43101</v>
      </c>
      <c r="CA176" s="50">
        <f>VLOOKUP($C176,[2]PARAMETROS!$A:$I,8,0)</f>
        <v>0</v>
      </c>
      <c r="CB176" s="50">
        <f>VLOOKUP($C176,[2]PARAMETROS!$A:$I,9,0)</f>
        <v>0</v>
      </c>
    </row>
    <row r="177" spans="1:80">
      <c r="A177" s="42" t="s">
        <v>375</v>
      </c>
      <c r="B177" s="42" t="s">
        <v>16</v>
      </c>
      <c r="C177" s="42" t="s">
        <v>375</v>
      </c>
      <c r="D177" s="43" t="s">
        <v>380</v>
      </c>
      <c r="E177" s="44" t="s">
        <v>62</v>
      </c>
      <c r="F177" s="44" t="s">
        <v>63</v>
      </c>
      <c r="G177" s="44">
        <v>1</v>
      </c>
      <c r="H177" s="45">
        <v>2216.69</v>
      </c>
      <c r="I177" s="46">
        <v>2216.69</v>
      </c>
      <c r="J177" s="46"/>
      <c r="K177" s="46"/>
      <c r="L177" s="46"/>
      <c r="M177" s="46"/>
      <c r="N177" s="46"/>
      <c r="O177" s="46"/>
      <c r="P177" s="46"/>
      <c r="Q177" s="46">
        <v>2216.69</v>
      </c>
      <c r="R177" s="46">
        <v>443.33800000000002</v>
      </c>
      <c r="S177" s="46">
        <v>33.250349999999997</v>
      </c>
      <c r="T177" s="46">
        <v>22.166900000000002</v>
      </c>
      <c r="U177" s="46">
        <v>4.4333800000000005</v>
      </c>
      <c r="V177" s="46">
        <v>55.417250000000003</v>
      </c>
      <c r="W177" s="46">
        <v>177.33520000000001</v>
      </c>
      <c r="X177" s="46">
        <v>66.500699999999995</v>
      </c>
      <c r="Y177" s="46">
        <v>13.300140000000001</v>
      </c>
      <c r="Z177" s="46">
        <v>815.74191999999994</v>
      </c>
      <c r="AA177" s="46">
        <v>184.72416666666666</v>
      </c>
      <c r="AB177" s="46">
        <v>246.29888888888888</v>
      </c>
      <c r="AC177" s="46">
        <v>158.61648444444447</v>
      </c>
      <c r="AD177" s="46">
        <v>589.63954000000001</v>
      </c>
      <c r="AE177" s="46">
        <v>28.99860000000001</v>
      </c>
      <c r="AF177" s="46">
        <v>397</v>
      </c>
      <c r="AG177" s="46">
        <v>0</v>
      </c>
      <c r="AH177" s="46">
        <v>32.619999999999997</v>
      </c>
      <c r="AI177" s="46">
        <v>0</v>
      </c>
      <c r="AJ177" s="46">
        <v>0</v>
      </c>
      <c r="AK177" s="46">
        <v>4.72</v>
      </c>
      <c r="AL177" s="46">
        <v>0</v>
      </c>
      <c r="AM177" s="46">
        <v>463.33860000000004</v>
      </c>
      <c r="AN177" s="46">
        <v>1868.7200600000001</v>
      </c>
      <c r="AO177" s="46">
        <v>11.124072212577161</v>
      </c>
      <c r="AP177" s="46">
        <v>0.88992577700617292</v>
      </c>
      <c r="AQ177" s="46">
        <v>0.44496288850308646</v>
      </c>
      <c r="AR177" s="46">
        <v>7.7584150000000012</v>
      </c>
      <c r="AS177" s="46">
        <v>2.855096720000001</v>
      </c>
      <c r="AT177" s="46">
        <v>95.317669999999993</v>
      </c>
      <c r="AU177" s="46">
        <v>3.6944833333333338</v>
      </c>
      <c r="AV177" s="46">
        <v>122.08462593141975</v>
      </c>
      <c r="AW177" s="46">
        <v>30.78736111111111</v>
      </c>
      <c r="AX177" s="46">
        <v>18.22611777777778</v>
      </c>
      <c r="AY177" s="46">
        <v>0.46181041666666667</v>
      </c>
      <c r="AZ177" s="46">
        <v>7.3889666666666676</v>
      </c>
      <c r="BA177" s="46">
        <v>2.8734870370370369</v>
      </c>
      <c r="BB177" s="46">
        <v>21.983489427407413</v>
      </c>
      <c r="BC177" s="46">
        <v>81.721232436666668</v>
      </c>
      <c r="BD177" s="46"/>
      <c r="BE177" s="46">
        <v>0</v>
      </c>
      <c r="BF177" s="46">
        <v>81.721232436666668</v>
      </c>
      <c r="BG177" s="46">
        <v>66.11548611111111</v>
      </c>
      <c r="BH177" s="46"/>
      <c r="BI177" s="46">
        <v>0</v>
      </c>
      <c r="BJ177" s="46"/>
      <c r="BK177" s="46"/>
      <c r="BL177" s="46">
        <v>66.11548611111111</v>
      </c>
      <c r="BM177" s="46">
        <v>4355.3314044791969</v>
      </c>
      <c r="BN177" s="46">
        <f t="shared" si="22"/>
        <v>245.50059275225348</v>
      </c>
      <c r="BO177" s="46">
        <f t="shared" si="23"/>
        <v>173.48708554492575</v>
      </c>
      <c r="BP177" s="47">
        <f t="shared" si="25"/>
        <v>8.6609686609686669</v>
      </c>
      <c r="BQ177" s="47">
        <f t="shared" si="24"/>
        <v>1.8803418803418819</v>
      </c>
      <c r="BR177" s="48">
        <v>3</v>
      </c>
      <c r="BS177" s="47">
        <f t="shared" si="26"/>
        <v>3.4188034188034218</v>
      </c>
      <c r="BT177" s="47">
        <f t="shared" si="27"/>
        <v>12.25</v>
      </c>
      <c r="BU177" s="47">
        <f t="shared" si="28"/>
        <v>13.960113960113972</v>
      </c>
      <c r="BV177" s="46">
        <f t="shared" si="29"/>
        <v>608.0092274059283</v>
      </c>
      <c r="BW177" s="46">
        <f t="shared" si="30"/>
        <v>1026.9969057031076</v>
      </c>
      <c r="BX177" s="46">
        <f t="shared" si="31"/>
        <v>5382.3283101823044</v>
      </c>
      <c r="BY177" s="46">
        <f t="shared" si="32"/>
        <v>64587.939722187657</v>
      </c>
      <c r="BZ177" s="49">
        <f>VLOOKUP($C177,[2]PARAMETROS!$A:$I,7,0)</f>
        <v>43101</v>
      </c>
      <c r="CA177" s="50">
        <f>VLOOKUP($C177,[2]PARAMETROS!$A:$I,8,0)</f>
        <v>0</v>
      </c>
      <c r="CB177" s="50">
        <f>VLOOKUP($C177,[2]PARAMETROS!$A:$I,9,0)</f>
        <v>0</v>
      </c>
    </row>
    <row r="178" spans="1:80">
      <c r="A178" s="42" t="s">
        <v>381</v>
      </c>
      <c r="B178" s="42" t="s">
        <v>114</v>
      </c>
      <c r="C178" s="42" t="s">
        <v>115</v>
      </c>
      <c r="D178" s="43" t="s">
        <v>382</v>
      </c>
      <c r="E178" s="44" t="s">
        <v>62</v>
      </c>
      <c r="F178" s="44" t="s">
        <v>63</v>
      </c>
      <c r="G178" s="44">
        <v>2</v>
      </c>
      <c r="H178" s="45">
        <v>1200.1400000000001</v>
      </c>
      <c r="I178" s="46">
        <v>2400.2800000000002</v>
      </c>
      <c r="J178" s="46"/>
      <c r="K178" s="46"/>
      <c r="L178" s="46"/>
      <c r="M178" s="46"/>
      <c r="N178" s="46"/>
      <c r="O178" s="46"/>
      <c r="P178" s="46"/>
      <c r="Q178" s="46">
        <v>2400.2800000000002</v>
      </c>
      <c r="R178" s="46">
        <v>480.05600000000004</v>
      </c>
      <c r="S178" s="46">
        <v>36.004200000000004</v>
      </c>
      <c r="T178" s="46">
        <v>24.002800000000004</v>
      </c>
      <c r="U178" s="46">
        <v>4.8005600000000008</v>
      </c>
      <c r="V178" s="46">
        <v>60.007000000000005</v>
      </c>
      <c r="W178" s="46">
        <v>192.02240000000003</v>
      </c>
      <c r="X178" s="46">
        <v>72.008400000000009</v>
      </c>
      <c r="Y178" s="46">
        <v>14.401680000000001</v>
      </c>
      <c r="Z178" s="46">
        <v>883.30304000000024</v>
      </c>
      <c r="AA178" s="46">
        <v>200.02333333333334</v>
      </c>
      <c r="AB178" s="46">
        <v>266.69777777777779</v>
      </c>
      <c r="AC178" s="46">
        <v>171.75336888888893</v>
      </c>
      <c r="AD178" s="46">
        <v>638.47448000000009</v>
      </c>
      <c r="AE178" s="46">
        <v>179.98319999999998</v>
      </c>
      <c r="AF178" s="46">
        <v>794</v>
      </c>
      <c r="AG178" s="46">
        <v>0</v>
      </c>
      <c r="AH178" s="46">
        <v>56.64</v>
      </c>
      <c r="AI178" s="46">
        <v>0</v>
      </c>
      <c r="AJ178" s="46">
        <v>0</v>
      </c>
      <c r="AK178" s="46">
        <v>9.44</v>
      </c>
      <c r="AL178" s="46">
        <v>0</v>
      </c>
      <c r="AM178" s="46">
        <v>1040.0632000000001</v>
      </c>
      <c r="AN178" s="46">
        <v>2561.8407200000001</v>
      </c>
      <c r="AO178" s="46">
        <v>12.045386612654323</v>
      </c>
      <c r="AP178" s="46">
        <v>0.96363092901234582</v>
      </c>
      <c r="AQ178" s="46">
        <v>0.48181546450617291</v>
      </c>
      <c r="AR178" s="46">
        <v>8.4009800000000023</v>
      </c>
      <c r="AS178" s="46">
        <v>3.0915606400000013</v>
      </c>
      <c r="AT178" s="46">
        <v>103.21204</v>
      </c>
      <c r="AU178" s="46">
        <v>4.0004666666666671</v>
      </c>
      <c r="AV178" s="46">
        <v>132.19588031283951</v>
      </c>
      <c r="AW178" s="46">
        <v>33.337222222222223</v>
      </c>
      <c r="AX178" s="46">
        <v>19.735635555555557</v>
      </c>
      <c r="AY178" s="46">
        <v>0.50005833333333338</v>
      </c>
      <c r="AZ178" s="46">
        <v>8.0009333333333341</v>
      </c>
      <c r="BA178" s="46">
        <v>3.1114740740740743</v>
      </c>
      <c r="BB178" s="46">
        <v>23.80419905481482</v>
      </c>
      <c r="BC178" s="46">
        <v>88.489522573333346</v>
      </c>
      <c r="BD178" s="46"/>
      <c r="BE178" s="46">
        <v>0</v>
      </c>
      <c r="BF178" s="46">
        <v>88.489522573333346</v>
      </c>
      <c r="BG178" s="46">
        <v>89.750833333333333</v>
      </c>
      <c r="BH178" s="46"/>
      <c r="BI178" s="46">
        <v>0</v>
      </c>
      <c r="BJ178" s="46"/>
      <c r="BK178" s="46"/>
      <c r="BL178" s="46">
        <v>89.750833333333333</v>
      </c>
      <c r="BM178" s="46">
        <v>5272.5569562195069</v>
      </c>
      <c r="BN178" s="46">
        <f t="shared" si="22"/>
        <v>491.00118550450696</v>
      </c>
      <c r="BO178" s="46">
        <f t="shared" si="23"/>
        <v>346.9741710898515</v>
      </c>
      <c r="BP178" s="47">
        <f t="shared" si="25"/>
        <v>8.5633802816901436</v>
      </c>
      <c r="BQ178" s="47">
        <f t="shared" si="24"/>
        <v>1.8591549295774654</v>
      </c>
      <c r="BR178" s="48">
        <v>2</v>
      </c>
      <c r="BS178" s="47">
        <f t="shared" si="26"/>
        <v>2.2535211267605644</v>
      </c>
      <c r="BT178" s="47">
        <f t="shared" si="27"/>
        <v>11.25</v>
      </c>
      <c r="BU178" s="47">
        <f t="shared" si="28"/>
        <v>12.676056338028173</v>
      </c>
      <c r="BV178" s="46">
        <f t="shared" si="29"/>
        <v>668.35229022500823</v>
      </c>
      <c r="BW178" s="46">
        <f t="shared" si="30"/>
        <v>1506.3276468193667</v>
      </c>
      <c r="BX178" s="46">
        <f t="shared" si="31"/>
        <v>6778.884603038874</v>
      </c>
      <c r="BY178" s="46">
        <f t="shared" si="32"/>
        <v>81346.615236466489</v>
      </c>
      <c r="BZ178" s="49">
        <f>VLOOKUP($C178,[2]PARAMETROS!$A:$I,7,0)</f>
        <v>43101</v>
      </c>
      <c r="CA178" s="50">
        <f>VLOOKUP($C178,[2]PARAMETROS!$A:$I,8,0)</f>
        <v>0</v>
      </c>
      <c r="CB178" s="50">
        <f>VLOOKUP($C178,[2]PARAMETROS!$A:$I,9,0)</f>
        <v>0</v>
      </c>
    </row>
    <row r="179" spans="1:80">
      <c r="A179" s="42" t="s">
        <v>381</v>
      </c>
      <c r="B179" s="42" t="s">
        <v>78</v>
      </c>
      <c r="C179" s="42" t="s">
        <v>383</v>
      </c>
      <c r="D179" s="43" t="s">
        <v>384</v>
      </c>
      <c r="E179" s="44" t="s">
        <v>62</v>
      </c>
      <c r="F179" s="44" t="s">
        <v>63</v>
      </c>
      <c r="G179" s="44">
        <v>5</v>
      </c>
      <c r="H179" s="45">
        <v>3035.23</v>
      </c>
      <c r="I179" s="46">
        <v>15176.15</v>
      </c>
      <c r="J179" s="46"/>
      <c r="K179" s="46"/>
      <c r="L179" s="46"/>
      <c r="M179" s="46"/>
      <c r="N179" s="46"/>
      <c r="O179" s="46"/>
      <c r="P179" s="46"/>
      <c r="Q179" s="46">
        <v>15176.15</v>
      </c>
      <c r="R179" s="46">
        <v>3035.23</v>
      </c>
      <c r="S179" s="46">
        <v>227.64224999999999</v>
      </c>
      <c r="T179" s="46">
        <v>151.76150000000001</v>
      </c>
      <c r="U179" s="46">
        <v>30.3523</v>
      </c>
      <c r="V179" s="46">
        <v>379.40375</v>
      </c>
      <c r="W179" s="46">
        <v>1214.0920000000001</v>
      </c>
      <c r="X179" s="46">
        <v>455.28449999999998</v>
      </c>
      <c r="Y179" s="46">
        <v>91.056899999999999</v>
      </c>
      <c r="Z179" s="46">
        <v>5584.8231999999989</v>
      </c>
      <c r="AA179" s="46">
        <v>1264.6791666666666</v>
      </c>
      <c r="AB179" s="46">
        <v>1686.2388888888888</v>
      </c>
      <c r="AC179" s="46">
        <v>1085.9378444444446</v>
      </c>
      <c r="AD179" s="46">
        <v>4036.8559</v>
      </c>
      <c r="AE179" s="46">
        <v>0</v>
      </c>
      <c r="AF179" s="46">
        <v>1985</v>
      </c>
      <c r="AG179" s="46">
        <v>0</v>
      </c>
      <c r="AH179" s="46">
        <v>75</v>
      </c>
      <c r="AI179" s="46">
        <v>0</v>
      </c>
      <c r="AJ179" s="46">
        <v>0</v>
      </c>
      <c r="AK179" s="46">
        <v>23.599999999999998</v>
      </c>
      <c r="AL179" s="46">
        <v>1469.4</v>
      </c>
      <c r="AM179" s="46">
        <v>3553</v>
      </c>
      <c r="AN179" s="46">
        <v>13174.679099999999</v>
      </c>
      <c r="AO179" s="46">
        <v>76.158862316743836</v>
      </c>
      <c r="AP179" s="46">
        <v>6.0927089853395069</v>
      </c>
      <c r="AQ179" s="46">
        <v>3.0463544926697534</v>
      </c>
      <c r="AR179" s="46">
        <v>53.116525000000003</v>
      </c>
      <c r="AS179" s="46">
        <v>19.546881200000009</v>
      </c>
      <c r="AT179" s="46">
        <v>652.57444999999996</v>
      </c>
      <c r="AU179" s="46">
        <v>25.293583333333334</v>
      </c>
      <c r="AV179" s="46">
        <v>835.8293653280864</v>
      </c>
      <c r="AW179" s="46">
        <v>210.7798611111111</v>
      </c>
      <c r="AX179" s="46">
        <v>124.78167777777779</v>
      </c>
      <c r="AY179" s="46">
        <v>3.1616979166666663</v>
      </c>
      <c r="AZ179" s="46">
        <v>50.587166666666668</v>
      </c>
      <c r="BA179" s="46">
        <v>19.672787037037036</v>
      </c>
      <c r="BB179" s="46">
        <v>150.50581410740745</v>
      </c>
      <c r="BC179" s="46">
        <v>559.48900461666676</v>
      </c>
      <c r="BD179" s="46"/>
      <c r="BE179" s="46">
        <v>0</v>
      </c>
      <c r="BF179" s="46">
        <v>559.48900461666676</v>
      </c>
      <c r="BG179" s="46">
        <v>471.90243055555555</v>
      </c>
      <c r="BH179" s="46"/>
      <c r="BI179" s="46">
        <v>0</v>
      </c>
      <c r="BJ179" s="46"/>
      <c r="BK179" s="46"/>
      <c r="BL179" s="46">
        <v>471.90243055555555</v>
      </c>
      <c r="BM179" s="46">
        <v>30218.049900500304</v>
      </c>
      <c r="BN179" s="46">
        <f t="shared" si="22"/>
        <v>1227.5029637612674</v>
      </c>
      <c r="BO179" s="46">
        <f t="shared" si="23"/>
        <v>867.43542772462877</v>
      </c>
      <c r="BP179" s="47">
        <f t="shared" si="25"/>
        <v>8.5633802816901436</v>
      </c>
      <c r="BQ179" s="47">
        <f t="shared" si="24"/>
        <v>1.8591549295774654</v>
      </c>
      <c r="BR179" s="48">
        <v>2</v>
      </c>
      <c r="BS179" s="47">
        <f t="shared" si="26"/>
        <v>2.2535211267605644</v>
      </c>
      <c r="BT179" s="47">
        <f t="shared" si="27"/>
        <v>11.25</v>
      </c>
      <c r="BU179" s="47">
        <f t="shared" si="28"/>
        <v>12.676056338028173</v>
      </c>
      <c r="BV179" s="46">
        <f t="shared" si="29"/>
        <v>3830.4570296408847</v>
      </c>
      <c r="BW179" s="46">
        <f t="shared" si="30"/>
        <v>5925.395421126781</v>
      </c>
      <c r="BX179" s="46">
        <f t="shared" si="31"/>
        <v>36143.445321627085</v>
      </c>
      <c r="BY179" s="46">
        <f t="shared" si="32"/>
        <v>433721.34385952505</v>
      </c>
      <c r="BZ179" s="49">
        <f>VLOOKUP($C179,[2]PARAMETROS!$A:$I,7,0)</f>
        <v>43101</v>
      </c>
      <c r="CA179" s="50">
        <f>VLOOKUP($C179,[2]PARAMETROS!$A:$I,8,0)</f>
        <v>0</v>
      </c>
      <c r="CB179" s="50">
        <f>VLOOKUP($C179,[2]PARAMETROS!$A:$I,9,0)</f>
        <v>0</v>
      </c>
    </row>
    <row r="180" spans="1:80">
      <c r="A180" s="42" t="s">
        <v>381</v>
      </c>
      <c r="B180" s="42" t="s">
        <v>78</v>
      </c>
      <c r="C180" s="42" t="s">
        <v>383</v>
      </c>
      <c r="D180" s="43" t="s">
        <v>385</v>
      </c>
      <c r="E180" s="44" t="s">
        <v>62</v>
      </c>
      <c r="F180" s="44" t="s">
        <v>64</v>
      </c>
      <c r="G180" s="44">
        <v>1</v>
      </c>
      <c r="H180" s="45">
        <v>3035.23</v>
      </c>
      <c r="I180" s="46">
        <v>3035.23</v>
      </c>
      <c r="J180" s="46"/>
      <c r="K180" s="46"/>
      <c r="L180" s="46"/>
      <c r="M180" s="46"/>
      <c r="N180" s="46"/>
      <c r="O180" s="46"/>
      <c r="P180" s="46"/>
      <c r="Q180" s="46">
        <v>3035.23</v>
      </c>
      <c r="R180" s="46">
        <v>607.04600000000005</v>
      </c>
      <c r="S180" s="46">
        <v>45.528449999999999</v>
      </c>
      <c r="T180" s="46">
        <v>30.3523</v>
      </c>
      <c r="U180" s="46">
        <v>6.0704599999999997</v>
      </c>
      <c r="V180" s="46">
        <v>75.880750000000006</v>
      </c>
      <c r="W180" s="46">
        <v>242.8184</v>
      </c>
      <c r="X180" s="46">
        <v>91.056899999999999</v>
      </c>
      <c r="Y180" s="46">
        <v>18.211380000000002</v>
      </c>
      <c r="Z180" s="46">
        <v>1116.9646400000001</v>
      </c>
      <c r="AA180" s="46">
        <v>252.93583333333333</v>
      </c>
      <c r="AB180" s="46">
        <v>337.24777777777774</v>
      </c>
      <c r="AC180" s="46">
        <v>217.18756888888893</v>
      </c>
      <c r="AD180" s="46">
        <v>807.37117999999998</v>
      </c>
      <c r="AE180" s="46">
        <v>0</v>
      </c>
      <c r="AF180" s="46">
        <v>397</v>
      </c>
      <c r="AG180" s="46">
        <v>0</v>
      </c>
      <c r="AH180" s="46">
        <v>15</v>
      </c>
      <c r="AI180" s="46">
        <v>0</v>
      </c>
      <c r="AJ180" s="46">
        <v>0</v>
      </c>
      <c r="AK180" s="46">
        <v>4.72</v>
      </c>
      <c r="AL180" s="46">
        <v>293.88</v>
      </c>
      <c r="AM180" s="46">
        <v>710.6</v>
      </c>
      <c r="AN180" s="46">
        <v>2634.9358200000001</v>
      </c>
      <c r="AO180" s="46">
        <v>15.231772463348767</v>
      </c>
      <c r="AP180" s="46">
        <v>1.2185417970679013</v>
      </c>
      <c r="AQ180" s="46">
        <v>0.60927089853395067</v>
      </c>
      <c r="AR180" s="46">
        <v>10.623305000000002</v>
      </c>
      <c r="AS180" s="46">
        <v>3.9093762400000016</v>
      </c>
      <c r="AT180" s="46">
        <v>130.51488999999998</v>
      </c>
      <c r="AU180" s="46">
        <v>5.0587166666666672</v>
      </c>
      <c r="AV180" s="46">
        <v>167.16587306561726</v>
      </c>
      <c r="AW180" s="46">
        <v>42.155972222222218</v>
      </c>
      <c r="AX180" s="46">
        <v>24.956335555555558</v>
      </c>
      <c r="AY180" s="46">
        <v>0.63233958333333329</v>
      </c>
      <c r="AZ180" s="46">
        <v>10.117433333333334</v>
      </c>
      <c r="BA180" s="46">
        <v>3.9345574074074072</v>
      </c>
      <c r="BB180" s="46">
        <v>30.101162821481488</v>
      </c>
      <c r="BC180" s="46">
        <v>111.89780092333334</v>
      </c>
      <c r="BD180" s="46"/>
      <c r="BE180" s="46">
        <v>0</v>
      </c>
      <c r="BF180" s="46">
        <v>111.89780092333334</v>
      </c>
      <c r="BG180" s="46">
        <v>94.380486111111111</v>
      </c>
      <c r="BH180" s="46"/>
      <c r="BI180" s="46">
        <v>0</v>
      </c>
      <c r="BJ180" s="46"/>
      <c r="BK180" s="46"/>
      <c r="BL180" s="46">
        <v>94.380486111111111</v>
      </c>
      <c r="BM180" s="46">
        <v>6043.6099801000619</v>
      </c>
      <c r="BN180" s="46">
        <f t="shared" si="22"/>
        <v>245.50059275225348</v>
      </c>
      <c r="BO180" s="46">
        <f t="shared" si="23"/>
        <v>173.48708554492575</v>
      </c>
      <c r="BP180" s="47">
        <f t="shared" si="25"/>
        <v>8.5633802816901436</v>
      </c>
      <c r="BQ180" s="47">
        <f t="shared" si="24"/>
        <v>1.8591549295774654</v>
      </c>
      <c r="BR180" s="48">
        <v>2</v>
      </c>
      <c r="BS180" s="47">
        <f t="shared" si="26"/>
        <v>2.2535211267605644</v>
      </c>
      <c r="BT180" s="47">
        <f t="shared" si="27"/>
        <v>11.25</v>
      </c>
      <c r="BU180" s="47">
        <f t="shared" si="28"/>
        <v>12.676056338028173</v>
      </c>
      <c r="BV180" s="46">
        <f t="shared" si="29"/>
        <v>766.0914059281771</v>
      </c>
      <c r="BW180" s="46">
        <f t="shared" si="30"/>
        <v>1185.0790842253564</v>
      </c>
      <c r="BX180" s="46">
        <f t="shared" si="31"/>
        <v>7228.6890643254183</v>
      </c>
      <c r="BY180" s="46">
        <f t="shared" si="32"/>
        <v>86744.268771905015</v>
      </c>
      <c r="BZ180" s="49">
        <f>VLOOKUP($C180,[2]PARAMETROS!$A:$I,7,0)</f>
        <v>43101</v>
      </c>
      <c r="CA180" s="50">
        <f>VLOOKUP($C180,[2]PARAMETROS!$A:$I,8,0)</f>
        <v>0</v>
      </c>
      <c r="CB180" s="50">
        <f>VLOOKUP($C180,[2]PARAMETROS!$A:$I,9,0)</f>
        <v>0</v>
      </c>
    </row>
    <row r="181" spans="1:80">
      <c r="A181" s="42" t="s">
        <v>381</v>
      </c>
      <c r="B181" s="42" t="s">
        <v>66</v>
      </c>
      <c r="C181" s="42" t="s">
        <v>381</v>
      </c>
      <c r="D181" s="43" t="s">
        <v>386</v>
      </c>
      <c r="E181" s="44" t="s">
        <v>62</v>
      </c>
      <c r="F181" s="44" t="s">
        <v>63</v>
      </c>
      <c r="G181" s="44">
        <v>1</v>
      </c>
      <c r="H181" s="45">
        <v>1393</v>
      </c>
      <c r="I181" s="46">
        <v>1393</v>
      </c>
      <c r="J181" s="46"/>
      <c r="K181" s="46"/>
      <c r="L181" s="46"/>
      <c r="M181" s="46"/>
      <c r="N181" s="46"/>
      <c r="O181" s="46"/>
      <c r="P181" s="46"/>
      <c r="Q181" s="46">
        <v>1393</v>
      </c>
      <c r="R181" s="46">
        <v>278.60000000000002</v>
      </c>
      <c r="S181" s="46">
        <v>20.895</v>
      </c>
      <c r="T181" s="46">
        <v>13.93</v>
      </c>
      <c r="U181" s="46">
        <v>2.786</v>
      </c>
      <c r="V181" s="46">
        <v>34.825000000000003</v>
      </c>
      <c r="W181" s="46">
        <v>111.44</v>
      </c>
      <c r="X181" s="46">
        <v>41.79</v>
      </c>
      <c r="Y181" s="46">
        <v>8.3580000000000005</v>
      </c>
      <c r="Z181" s="46">
        <v>512.62400000000002</v>
      </c>
      <c r="AA181" s="46">
        <v>116.08333333333333</v>
      </c>
      <c r="AB181" s="46">
        <v>154.77777777777777</v>
      </c>
      <c r="AC181" s="46">
        <v>99.676888888888911</v>
      </c>
      <c r="AD181" s="46">
        <v>370.53800000000001</v>
      </c>
      <c r="AE181" s="46">
        <v>78.42</v>
      </c>
      <c r="AF181" s="46">
        <v>0</v>
      </c>
      <c r="AG181" s="46">
        <v>264.83999999999997</v>
      </c>
      <c r="AH181" s="46">
        <v>27.01</v>
      </c>
      <c r="AI181" s="46">
        <v>0</v>
      </c>
      <c r="AJ181" s="46">
        <v>0</v>
      </c>
      <c r="AK181" s="46">
        <v>4.72</v>
      </c>
      <c r="AL181" s="46">
        <v>0</v>
      </c>
      <c r="AM181" s="46">
        <v>374.99</v>
      </c>
      <c r="AN181" s="46">
        <v>1258.152</v>
      </c>
      <c r="AO181" s="46">
        <v>6.9905275848765438</v>
      </c>
      <c r="AP181" s="46">
        <v>0.55924220679012349</v>
      </c>
      <c r="AQ181" s="46">
        <v>0.27962110339506174</v>
      </c>
      <c r="AR181" s="46">
        <v>4.8755000000000006</v>
      </c>
      <c r="AS181" s="46">
        <v>1.7941840000000007</v>
      </c>
      <c r="AT181" s="46">
        <v>59.898999999999994</v>
      </c>
      <c r="AU181" s="46">
        <v>2.3216666666666668</v>
      </c>
      <c r="AV181" s="46">
        <v>76.719741561728398</v>
      </c>
      <c r="AW181" s="46">
        <v>19.347222222222221</v>
      </c>
      <c r="AX181" s="46">
        <v>11.453555555555557</v>
      </c>
      <c r="AY181" s="46">
        <v>0.29020833333333329</v>
      </c>
      <c r="AZ181" s="46">
        <v>4.6433333333333335</v>
      </c>
      <c r="BA181" s="46">
        <v>1.8057407407407406</v>
      </c>
      <c r="BB181" s="46">
        <v>13.81474214814815</v>
      </c>
      <c r="BC181" s="46">
        <v>51.354802333333332</v>
      </c>
      <c r="BD181" s="46">
        <v>189.95454545454547</v>
      </c>
      <c r="BE181" s="46">
        <v>189.95454545454547</v>
      </c>
      <c r="BF181" s="46">
        <v>241.30934778787881</v>
      </c>
      <c r="BG181" s="46">
        <v>66.11548611111111</v>
      </c>
      <c r="BH181" s="46"/>
      <c r="BI181" s="46">
        <v>0</v>
      </c>
      <c r="BJ181" s="46"/>
      <c r="BK181" s="46"/>
      <c r="BL181" s="46">
        <v>66.11548611111111</v>
      </c>
      <c r="BM181" s="46">
        <v>3035.2965754607185</v>
      </c>
      <c r="BN181" s="46">
        <f t="shared" si="22"/>
        <v>245.50059275225348</v>
      </c>
      <c r="BO181" s="46">
        <f t="shared" si="23"/>
        <v>173.48708554492575</v>
      </c>
      <c r="BP181" s="47">
        <f t="shared" si="25"/>
        <v>8.5633802816901436</v>
      </c>
      <c r="BQ181" s="47">
        <f t="shared" si="24"/>
        <v>1.8591549295774654</v>
      </c>
      <c r="BR181" s="48">
        <v>2</v>
      </c>
      <c r="BS181" s="47">
        <f t="shared" si="26"/>
        <v>2.2535211267605644</v>
      </c>
      <c r="BT181" s="47">
        <f t="shared" si="27"/>
        <v>11.25</v>
      </c>
      <c r="BU181" s="47">
        <f t="shared" si="28"/>
        <v>12.676056338028173</v>
      </c>
      <c r="BV181" s="46">
        <f t="shared" si="29"/>
        <v>384.75590393164049</v>
      </c>
      <c r="BW181" s="46">
        <f t="shared" si="30"/>
        <v>803.74358222881972</v>
      </c>
      <c r="BX181" s="46">
        <f t="shared" si="31"/>
        <v>3839.0401576895383</v>
      </c>
      <c r="BY181" s="46">
        <f t="shared" si="32"/>
        <v>46068.48189227446</v>
      </c>
      <c r="BZ181" s="49">
        <f>VLOOKUP($C181,[2]PARAMETROS!$A:$I,7,0)</f>
        <v>43101</v>
      </c>
      <c r="CA181" s="50">
        <f>VLOOKUP($C181,[2]PARAMETROS!$A:$I,8,0)</f>
        <v>0</v>
      </c>
      <c r="CB181" s="50">
        <f>VLOOKUP($C181,[2]PARAMETROS!$A:$I,9,0)</f>
        <v>0</v>
      </c>
    </row>
    <row r="182" spans="1:80">
      <c r="A182" s="42" t="s">
        <v>381</v>
      </c>
      <c r="B182" s="42" t="s">
        <v>17</v>
      </c>
      <c r="C182" s="42" t="s">
        <v>381</v>
      </c>
      <c r="D182" s="43" t="s">
        <v>387</v>
      </c>
      <c r="E182" s="44" t="s">
        <v>62</v>
      </c>
      <c r="F182" s="44" t="s">
        <v>63</v>
      </c>
      <c r="G182" s="44">
        <v>1</v>
      </c>
      <c r="H182" s="45">
        <v>1511.38</v>
      </c>
      <c r="I182" s="46">
        <v>1511.38</v>
      </c>
      <c r="J182" s="46"/>
      <c r="K182" s="46"/>
      <c r="L182" s="46"/>
      <c r="M182" s="46"/>
      <c r="N182" s="46"/>
      <c r="O182" s="46"/>
      <c r="P182" s="46"/>
      <c r="Q182" s="46">
        <v>1511.38</v>
      </c>
      <c r="R182" s="46">
        <v>302.27600000000001</v>
      </c>
      <c r="S182" s="46">
        <v>22.6707</v>
      </c>
      <c r="T182" s="46">
        <v>15.113800000000001</v>
      </c>
      <c r="U182" s="46">
        <v>3.0227600000000003</v>
      </c>
      <c r="V182" s="46">
        <v>37.784500000000001</v>
      </c>
      <c r="W182" s="46">
        <v>120.91040000000001</v>
      </c>
      <c r="X182" s="46">
        <v>45.3414</v>
      </c>
      <c r="Y182" s="46">
        <v>9.0682800000000015</v>
      </c>
      <c r="Z182" s="46">
        <v>556.18784000000005</v>
      </c>
      <c r="AA182" s="46">
        <v>125.94833333333334</v>
      </c>
      <c r="AB182" s="46">
        <v>167.93111111111111</v>
      </c>
      <c r="AC182" s="46">
        <v>108.14763555555558</v>
      </c>
      <c r="AD182" s="46">
        <v>402.02708000000007</v>
      </c>
      <c r="AE182" s="46">
        <v>71.3172</v>
      </c>
      <c r="AF182" s="46">
        <v>0</v>
      </c>
      <c r="AG182" s="46">
        <v>264.83999999999997</v>
      </c>
      <c r="AH182" s="46">
        <v>27.01</v>
      </c>
      <c r="AI182" s="46">
        <v>0</v>
      </c>
      <c r="AJ182" s="46">
        <v>0</v>
      </c>
      <c r="AK182" s="46">
        <v>4.72</v>
      </c>
      <c r="AL182" s="46">
        <v>0</v>
      </c>
      <c r="AM182" s="46">
        <v>367.88720000000001</v>
      </c>
      <c r="AN182" s="46">
        <v>1326.10212</v>
      </c>
      <c r="AO182" s="46">
        <v>7.584596971450619</v>
      </c>
      <c r="AP182" s="46">
        <v>0.60676775771604952</v>
      </c>
      <c r="AQ182" s="46">
        <v>0.30338387885802476</v>
      </c>
      <c r="AR182" s="46">
        <v>5.2898300000000011</v>
      </c>
      <c r="AS182" s="46">
        <v>1.946657440000001</v>
      </c>
      <c r="AT182" s="46">
        <v>64.989339999999999</v>
      </c>
      <c r="AU182" s="46">
        <v>2.518966666666667</v>
      </c>
      <c r="AV182" s="46">
        <v>83.239542714691368</v>
      </c>
      <c r="AW182" s="46">
        <v>20.991388888888888</v>
      </c>
      <c r="AX182" s="46">
        <v>12.426902222222225</v>
      </c>
      <c r="AY182" s="46">
        <v>0.31487083333333332</v>
      </c>
      <c r="AZ182" s="46">
        <v>5.037933333333334</v>
      </c>
      <c r="BA182" s="46">
        <v>1.9591962962962963</v>
      </c>
      <c r="BB182" s="46">
        <v>14.988747299259263</v>
      </c>
      <c r="BC182" s="46">
        <v>55.719038873333346</v>
      </c>
      <c r="BD182" s="46"/>
      <c r="BE182" s="46">
        <v>0</v>
      </c>
      <c r="BF182" s="46">
        <v>55.719038873333346</v>
      </c>
      <c r="BG182" s="46">
        <v>66.11548611111111</v>
      </c>
      <c r="BH182" s="46"/>
      <c r="BI182" s="46">
        <v>0</v>
      </c>
      <c r="BJ182" s="46"/>
      <c r="BK182" s="46"/>
      <c r="BL182" s="46">
        <v>66.11548611111111</v>
      </c>
      <c r="BM182" s="46">
        <v>3042.556187699136</v>
      </c>
      <c r="BN182" s="46">
        <f t="shared" si="22"/>
        <v>245.50059275225348</v>
      </c>
      <c r="BO182" s="46">
        <f t="shared" si="23"/>
        <v>173.48708554492575</v>
      </c>
      <c r="BP182" s="47">
        <f t="shared" si="25"/>
        <v>8.5633802816901436</v>
      </c>
      <c r="BQ182" s="47">
        <f t="shared" si="24"/>
        <v>1.8591549295774654</v>
      </c>
      <c r="BR182" s="48">
        <v>2</v>
      </c>
      <c r="BS182" s="47">
        <f t="shared" si="26"/>
        <v>2.2535211267605644</v>
      </c>
      <c r="BT182" s="47">
        <f t="shared" si="27"/>
        <v>11.25</v>
      </c>
      <c r="BU182" s="47">
        <f t="shared" si="28"/>
        <v>12.676056338028173</v>
      </c>
      <c r="BV182" s="46">
        <f t="shared" si="29"/>
        <v>385.67613646890464</v>
      </c>
      <c r="BW182" s="46">
        <f t="shared" si="30"/>
        <v>804.66381476608387</v>
      </c>
      <c r="BX182" s="46">
        <f t="shared" si="31"/>
        <v>3847.2200024652197</v>
      </c>
      <c r="BY182" s="46">
        <f t="shared" si="32"/>
        <v>46166.640029582639</v>
      </c>
      <c r="BZ182" s="49">
        <f>VLOOKUP($C182,[2]PARAMETROS!$A:$I,7,0)</f>
        <v>43101</v>
      </c>
      <c r="CA182" s="50">
        <f>VLOOKUP($C182,[2]PARAMETROS!$A:$I,8,0)</f>
        <v>0</v>
      </c>
      <c r="CB182" s="50">
        <f>VLOOKUP($C182,[2]PARAMETROS!$A:$I,9,0)</f>
        <v>0</v>
      </c>
    </row>
    <row r="183" spans="1:80">
      <c r="A183" s="42" t="s">
        <v>381</v>
      </c>
      <c r="B183" s="42" t="s">
        <v>16</v>
      </c>
      <c r="C183" s="42" t="s">
        <v>381</v>
      </c>
      <c r="D183" s="43" t="s">
        <v>388</v>
      </c>
      <c r="E183" s="44" t="s">
        <v>62</v>
      </c>
      <c r="F183" s="44" t="s">
        <v>63</v>
      </c>
      <c r="G183" s="44">
        <v>3</v>
      </c>
      <c r="H183" s="45">
        <v>2216.69</v>
      </c>
      <c r="I183" s="46">
        <v>6650.07</v>
      </c>
      <c r="J183" s="46"/>
      <c r="K183" s="46"/>
      <c r="L183" s="46"/>
      <c r="M183" s="46"/>
      <c r="N183" s="46"/>
      <c r="O183" s="46"/>
      <c r="P183" s="46"/>
      <c r="Q183" s="46">
        <v>6650.07</v>
      </c>
      <c r="R183" s="46">
        <v>1330.0140000000001</v>
      </c>
      <c r="S183" s="46">
        <v>99.751049999999992</v>
      </c>
      <c r="T183" s="46">
        <v>66.500699999999995</v>
      </c>
      <c r="U183" s="46">
        <v>13.300139999999999</v>
      </c>
      <c r="V183" s="46">
        <v>166.25175000000002</v>
      </c>
      <c r="W183" s="46">
        <v>532.00559999999996</v>
      </c>
      <c r="X183" s="46">
        <v>199.50209999999998</v>
      </c>
      <c r="Y183" s="46">
        <v>39.900419999999997</v>
      </c>
      <c r="Z183" s="46">
        <v>2447.2257600000003</v>
      </c>
      <c r="AA183" s="46">
        <v>554.1724999999999</v>
      </c>
      <c r="AB183" s="46">
        <v>738.89666666666665</v>
      </c>
      <c r="AC183" s="46">
        <v>475.84945333333337</v>
      </c>
      <c r="AD183" s="46">
        <v>1768.9186199999999</v>
      </c>
      <c r="AE183" s="46">
        <v>86.995800000000031</v>
      </c>
      <c r="AF183" s="46">
        <v>0</v>
      </c>
      <c r="AG183" s="46">
        <v>794.52</v>
      </c>
      <c r="AH183" s="46">
        <v>81.03</v>
      </c>
      <c r="AI183" s="46">
        <v>0</v>
      </c>
      <c r="AJ183" s="46">
        <v>0</v>
      </c>
      <c r="AK183" s="46">
        <v>14.16</v>
      </c>
      <c r="AL183" s="46">
        <v>0</v>
      </c>
      <c r="AM183" s="46">
        <v>976.70579999999995</v>
      </c>
      <c r="AN183" s="46">
        <v>5192.8501800000004</v>
      </c>
      <c r="AO183" s="46">
        <v>33.372216637731484</v>
      </c>
      <c r="AP183" s="46">
        <v>2.6697773310185187</v>
      </c>
      <c r="AQ183" s="46">
        <v>1.3348886655092593</v>
      </c>
      <c r="AR183" s="46">
        <v>23.275245000000002</v>
      </c>
      <c r="AS183" s="46">
        <v>8.5652901600000035</v>
      </c>
      <c r="AT183" s="46">
        <v>285.95300999999995</v>
      </c>
      <c r="AU183" s="46">
        <v>11.083450000000001</v>
      </c>
      <c r="AV183" s="46">
        <v>366.25387779425927</v>
      </c>
      <c r="AW183" s="46">
        <v>92.362083333333331</v>
      </c>
      <c r="AX183" s="46">
        <v>54.678353333333334</v>
      </c>
      <c r="AY183" s="46">
        <v>1.3854312499999999</v>
      </c>
      <c r="AZ183" s="46">
        <v>22.166900000000002</v>
      </c>
      <c r="BA183" s="46">
        <v>8.6204611111111102</v>
      </c>
      <c r="BB183" s="46">
        <v>65.950468282222232</v>
      </c>
      <c r="BC183" s="46">
        <v>245.16369731</v>
      </c>
      <c r="BD183" s="46"/>
      <c r="BE183" s="46">
        <v>0</v>
      </c>
      <c r="BF183" s="46">
        <v>245.16369731</v>
      </c>
      <c r="BG183" s="46">
        <v>198.34645833333332</v>
      </c>
      <c r="BH183" s="46"/>
      <c r="BI183" s="46">
        <v>0</v>
      </c>
      <c r="BJ183" s="46"/>
      <c r="BK183" s="46"/>
      <c r="BL183" s="46">
        <v>198.34645833333332</v>
      </c>
      <c r="BM183" s="46">
        <v>12652.684213437593</v>
      </c>
      <c r="BN183" s="46">
        <f t="shared" si="22"/>
        <v>736.50177825676042</v>
      </c>
      <c r="BO183" s="46">
        <f t="shared" si="23"/>
        <v>520.46125663477721</v>
      </c>
      <c r="BP183" s="47">
        <f t="shared" si="25"/>
        <v>8.5633802816901436</v>
      </c>
      <c r="BQ183" s="47">
        <f t="shared" si="24"/>
        <v>1.8591549295774654</v>
      </c>
      <c r="BR183" s="48">
        <v>2</v>
      </c>
      <c r="BS183" s="47">
        <f t="shared" si="26"/>
        <v>2.2535211267605644</v>
      </c>
      <c r="BT183" s="47">
        <f t="shared" si="27"/>
        <v>11.25</v>
      </c>
      <c r="BU183" s="47">
        <f t="shared" si="28"/>
        <v>12.676056338028173</v>
      </c>
      <c r="BV183" s="46">
        <f t="shared" si="29"/>
        <v>1603.8613791681462</v>
      </c>
      <c r="BW183" s="46">
        <f t="shared" si="30"/>
        <v>2860.8244140596835</v>
      </c>
      <c r="BX183" s="46">
        <f t="shared" si="31"/>
        <v>15513.508627497276</v>
      </c>
      <c r="BY183" s="46">
        <f t="shared" si="32"/>
        <v>186162.10352996731</v>
      </c>
      <c r="BZ183" s="49">
        <f>VLOOKUP($C183,[2]PARAMETROS!$A:$I,7,0)</f>
        <v>43101</v>
      </c>
      <c r="CA183" s="50">
        <f>VLOOKUP($C183,[2]PARAMETROS!$A:$I,8,0)</f>
        <v>0</v>
      </c>
      <c r="CB183" s="50">
        <f>VLOOKUP($C183,[2]PARAMETROS!$A:$I,9,0)</f>
        <v>0</v>
      </c>
    </row>
    <row r="184" spans="1:80">
      <c r="A184" s="42" t="s">
        <v>381</v>
      </c>
      <c r="B184" s="42" t="s">
        <v>155</v>
      </c>
      <c r="C184" s="42" t="s">
        <v>156</v>
      </c>
      <c r="D184" s="43" t="s">
        <v>389</v>
      </c>
      <c r="E184" s="44" t="s">
        <v>62</v>
      </c>
      <c r="F184" s="44" t="s">
        <v>63</v>
      </c>
      <c r="G184" s="44">
        <v>1</v>
      </c>
      <c r="H184" s="45">
        <v>1696.02</v>
      </c>
      <c r="I184" s="46">
        <v>1696.02</v>
      </c>
      <c r="J184" s="46"/>
      <c r="K184" s="46"/>
      <c r="L184" s="46"/>
      <c r="M184" s="46"/>
      <c r="N184" s="46"/>
      <c r="O184" s="46"/>
      <c r="P184" s="46"/>
      <c r="Q184" s="46">
        <v>1696.02</v>
      </c>
      <c r="R184" s="46">
        <v>339.20400000000001</v>
      </c>
      <c r="S184" s="46">
        <v>25.440299999999997</v>
      </c>
      <c r="T184" s="46">
        <v>16.9602</v>
      </c>
      <c r="U184" s="46">
        <v>3.3920400000000002</v>
      </c>
      <c r="V184" s="46">
        <v>42.400500000000001</v>
      </c>
      <c r="W184" s="46">
        <v>135.6816</v>
      </c>
      <c r="X184" s="46">
        <v>50.880599999999994</v>
      </c>
      <c r="Y184" s="46">
        <v>10.176120000000001</v>
      </c>
      <c r="Z184" s="46">
        <v>624.13535999999988</v>
      </c>
      <c r="AA184" s="46">
        <v>141.33499999999998</v>
      </c>
      <c r="AB184" s="46">
        <v>188.44666666666666</v>
      </c>
      <c r="AC184" s="46">
        <v>121.35965333333336</v>
      </c>
      <c r="AD184" s="46">
        <v>451.14132000000001</v>
      </c>
      <c r="AE184" s="46">
        <v>60.238800000000012</v>
      </c>
      <c r="AF184" s="46">
        <v>368.20000000000005</v>
      </c>
      <c r="AG184" s="46">
        <v>0</v>
      </c>
      <c r="AH184" s="46">
        <v>0</v>
      </c>
      <c r="AI184" s="46">
        <v>0</v>
      </c>
      <c r="AJ184" s="46">
        <v>0</v>
      </c>
      <c r="AK184" s="46">
        <v>4.72</v>
      </c>
      <c r="AL184" s="46">
        <v>0</v>
      </c>
      <c r="AM184" s="46">
        <v>433.1588000000001</v>
      </c>
      <c r="AN184" s="46">
        <v>1508.4354800000001</v>
      </c>
      <c r="AO184" s="46">
        <v>8.5111806134259265</v>
      </c>
      <c r="AP184" s="46">
        <v>0.68089444907407415</v>
      </c>
      <c r="AQ184" s="46">
        <v>0.34044722453703707</v>
      </c>
      <c r="AR184" s="46">
        <v>5.9360700000000008</v>
      </c>
      <c r="AS184" s="46">
        <v>2.1844737600000008</v>
      </c>
      <c r="AT184" s="46">
        <v>72.92886</v>
      </c>
      <c r="AU184" s="46">
        <v>2.8267000000000002</v>
      </c>
      <c r="AV184" s="46">
        <v>93.408626047037046</v>
      </c>
      <c r="AW184" s="46">
        <v>23.555833333333332</v>
      </c>
      <c r="AX184" s="46">
        <v>13.945053333333334</v>
      </c>
      <c r="AY184" s="46">
        <v>0.35333749999999997</v>
      </c>
      <c r="AZ184" s="46">
        <v>5.6534000000000004</v>
      </c>
      <c r="BA184" s="46">
        <v>2.1985444444444444</v>
      </c>
      <c r="BB184" s="46">
        <v>16.819870048888891</v>
      </c>
      <c r="BC184" s="46">
        <v>62.526038659999998</v>
      </c>
      <c r="BD184" s="46"/>
      <c r="BE184" s="46">
        <v>0</v>
      </c>
      <c r="BF184" s="46">
        <v>62.526038659999998</v>
      </c>
      <c r="BG184" s="46">
        <v>49.029131944444437</v>
      </c>
      <c r="BH184" s="46"/>
      <c r="BI184" s="46">
        <v>0</v>
      </c>
      <c r="BJ184" s="46"/>
      <c r="BK184" s="46"/>
      <c r="BL184" s="46">
        <v>49.029131944444437</v>
      </c>
      <c r="BM184" s="46">
        <v>3409.4192766514816</v>
      </c>
      <c r="BN184" s="46">
        <f t="shared" si="22"/>
        <v>245.50059275225348</v>
      </c>
      <c r="BO184" s="46">
        <f t="shared" si="23"/>
        <v>173.48708554492575</v>
      </c>
      <c r="BP184" s="47">
        <f t="shared" si="25"/>
        <v>8.5633802816901436</v>
      </c>
      <c r="BQ184" s="47">
        <f t="shared" si="24"/>
        <v>1.8591549295774654</v>
      </c>
      <c r="BR184" s="48">
        <v>2</v>
      </c>
      <c r="BS184" s="47">
        <f t="shared" si="26"/>
        <v>2.2535211267605644</v>
      </c>
      <c r="BT184" s="47">
        <f t="shared" si="27"/>
        <v>11.25</v>
      </c>
      <c r="BU184" s="47">
        <f t="shared" si="28"/>
        <v>12.676056338028173</v>
      </c>
      <c r="BV184" s="46">
        <f t="shared" si="29"/>
        <v>432.17990830793445</v>
      </c>
      <c r="BW184" s="46">
        <f t="shared" si="30"/>
        <v>851.16758660511368</v>
      </c>
      <c r="BX184" s="46">
        <f t="shared" si="31"/>
        <v>4260.5868632565953</v>
      </c>
      <c r="BY184" s="46">
        <f t="shared" si="32"/>
        <v>51127.042359079147</v>
      </c>
      <c r="BZ184" s="49">
        <f>VLOOKUP($C184,[2]PARAMETROS!$A:$I,7,0)</f>
        <v>43101</v>
      </c>
      <c r="CA184" s="50">
        <f>VLOOKUP($C184,[2]PARAMETROS!$A:$I,8,0)</f>
        <v>0</v>
      </c>
      <c r="CB184" s="50">
        <f>VLOOKUP($C184,[2]PARAMETROS!$A:$I,9,0)</f>
        <v>0</v>
      </c>
    </row>
    <row r="185" spans="1:80">
      <c r="A185" s="42" t="s">
        <v>390</v>
      </c>
      <c r="B185" s="42" t="s">
        <v>78</v>
      </c>
      <c r="C185" s="42" t="s">
        <v>290</v>
      </c>
      <c r="D185" s="43" t="s">
        <v>391</v>
      </c>
      <c r="E185" s="44" t="s">
        <v>62</v>
      </c>
      <c r="F185" s="44" t="s">
        <v>63</v>
      </c>
      <c r="G185" s="44">
        <v>1</v>
      </c>
      <c r="H185" s="45">
        <v>2973.68</v>
      </c>
      <c r="I185" s="46">
        <v>2973.68</v>
      </c>
      <c r="J185" s="46"/>
      <c r="K185" s="46"/>
      <c r="L185" s="46"/>
      <c r="M185" s="46"/>
      <c r="N185" s="46"/>
      <c r="O185" s="46"/>
      <c r="P185" s="46"/>
      <c r="Q185" s="46">
        <v>2973.68</v>
      </c>
      <c r="R185" s="46">
        <v>594.73599999999999</v>
      </c>
      <c r="S185" s="46">
        <v>44.605199999999996</v>
      </c>
      <c r="T185" s="46">
        <v>29.736799999999999</v>
      </c>
      <c r="U185" s="46">
        <v>5.9473599999999998</v>
      </c>
      <c r="V185" s="46">
        <v>74.341999999999999</v>
      </c>
      <c r="W185" s="46">
        <v>237.89439999999999</v>
      </c>
      <c r="X185" s="46">
        <v>89.210399999999993</v>
      </c>
      <c r="Y185" s="46">
        <v>17.842079999999999</v>
      </c>
      <c r="Z185" s="46">
        <v>1094.3142399999999</v>
      </c>
      <c r="AA185" s="46">
        <v>247.80666666666664</v>
      </c>
      <c r="AB185" s="46">
        <v>330.40888888888884</v>
      </c>
      <c r="AC185" s="46">
        <v>212.78332444444447</v>
      </c>
      <c r="AD185" s="46">
        <v>790.99887999999999</v>
      </c>
      <c r="AE185" s="46">
        <v>0</v>
      </c>
      <c r="AF185" s="46">
        <v>324.39999999999998</v>
      </c>
      <c r="AG185" s="46">
        <v>0</v>
      </c>
      <c r="AH185" s="46">
        <v>0</v>
      </c>
      <c r="AI185" s="46">
        <v>0</v>
      </c>
      <c r="AJ185" s="46">
        <v>0</v>
      </c>
      <c r="AK185" s="46">
        <v>4.72</v>
      </c>
      <c r="AL185" s="46">
        <v>293.88</v>
      </c>
      <c r="AM185" s="46">
        <v>623</v>
      </c>
      <c r="AN185" s="46">
        <v>2508.3131199999998</v>
      </c>
      <c r="AO185" s="46">
        <v>14.922894521604938</v>
      </c>
      <c r="AP185" s="46">
        <v>1.193831561728395</v>
      </c>
      <c r="AQ185" s="46">
        <v>0.5969157808641975</v>
      </c>
      <c r="AR185" s="46">
        <v>10.40788</v>
      </c>
      <c r="AS185" s="46">
        <v>3.8300998400000013</v>
      </c>
      <c r="AT185" s="46">
        <v>127.86823999999999</v>
      </c>
      <c r="AU185" s="46">
        <v>4.9561333333333337</v>
      </c>
      <c r="AV185" s="46">
        <v>163.77599503753086</v>
      </c>
      <c r="AW185" s="46">
        <v>41.301111111111105</v>
      </c>
      <c r="AX185" s="46">
        <v>24.450257777777779</v>
      </c>
      <c r="AY185" s="46">
        <v>0.6195166666666666</v>
      </c>
      <c r="AZ185" s="46">
        <v>9.9122666666666674</v>
      </c>
      <c r="BA185" s="46">
        <v>3.8547703703703702</v>
      </c>
      <c r="BB185" s="46">
        <v>29.490755514074078</v>
      </c>
      <c r="BC185" s="46">
        <v>109.62867810666668</v>
      </c>
      <c r="BD185" s="46"/>
      <c r="BE185" s="46">
        <v>0</v>
      </c>
      <c r="BF185" s="46">
        <v>109.62867810666668</v>
      </c>
      <c r="BG185" s="46">
        <v>94.380486111111111</v>
      </c>
      <c r="BH185" s="46"/>
      <c r="BI185" s="46">
        <v>0</v>
      </c>
      <c r="BJ185" s="46"/>
      <c r="BK185" s="46"/>
      <c r="BL185" s="46">
        <v>94.380486111111111</v>
      </c>
      <c r="BM185" s="46">
        <v>5849.778279255308</v>
      </c>
      <c r="BN185" s="46">
        <f t="shared" si="22"/>
        <v>245.50059275225348</v>
      </c>
      <c r="BO185" s="46">
        <f t="shared" si="23"/>
        <v>173.48708554492575</v>
      </c>
      <c r="BP185" s="47">
        <f t="shared" si="25"/>
        <v>8.5633802816901436</v>
      </c>
      <c r="BQ185" s="47">
        <f t="shared" si="24"/>
        <v>1.8591549295774654</v>
      </c>
      <c r="BR185" s="48">
        <v>2</v>
      </c>
      <c r="BS185" s="47">
        <f t="shared" si="26"/>
        <v>2.2535211267605644</v>
      </c>
      <c r="BT185" s="47">
        <f t="shared" si="27"/>
        <v>11.25</v>
      </c>
      <c r="BU185" s="47">
        <f t="shared" si="28"/>
        <v>12.676056338028173</v>
      </c>
      <c r="BV185" s="46">
        <f t="shared" si="29"/>
        <v>741.52119032813789</v>
      </c>
      <c r="BW185" s="46">
        <f t="shared" si="30"/>
        <v>1160.5088686253171</v>
      </c>
      <c r="BX185" s="46">
        <f t="shared" si="31"/>
        <v>7010.2871478806246</v>
      </c>
      <c r="BY185" s="46">
        <f t="shared" si="32"/>
        <v>84123.445774567488</v>
      </c>
      <c r="BZ185" s="51">
        <f>VLOOKUP($C185,[2]PARAMETROS!$A:$I,7,0)</f>
        <v>42736</v>
      </c>
      <c r="CA185" s="50">
        <f>VLOOKUP($C185,[2]PARAMETROS!$A:$I,8,0)</f>
        <v>0</v>
      </c>
      <c r="CB185" s="50">
        <f>VLOOKUP($C185,[2]PARAMETROS!$A:$I,9,0)</f>
        <v>0</v>
      </c>
    </row>
    <row r="186" spans="1:80">
      <c r="A186" s="42" t="s">
        <v>390</v>
      </c>
      <c r="B186" s="42" t="s">
        <v>14</v>
      </c>
      <c r="C186" s="42" t="s">
        <v>390</v>
      </c>
      <c r="D186" s="43" t="s">
        <v>392</v>
      </c>
      <c r="E186" s="44" t="s">
        <v>62</v>
      </c>
      <c r="F186" s="44" t="s">
        <v>63</v>
      </c>
      <c r="G186" s="44">
        <v>2</v>
      </c>
      <c r="H186" s="45">
        <v>1393</v>
      </c>
      <c r="I186" s="46">
        <v>2786</v>
      </c>
      <c r="J186" s="46"/>
      <c r="K186" s="46"/>
      <c r="L186" s="46"/>
      <c r="M186" s="46"/>
      <c r="N186" s="46"/>
      <c r="O186" s="46"/>
      <c r="P186" s="46"/>
      <c r="Q186" s="46">
        <v>2786</v>
      </c>
      <c r="R186" s="46">
        <v>557.20000000000005</v>
      </c>
      <c r="S186" s="46">
        <v>41.79</v>
      </c>
      <c r="T186" s="46">
        <v>27.86</v>
      </c>
      <c r="U186" s="46">
        <v>5.5720000000000001</v>
      </c>
      <c r="V186" s="46">
        <v>69.650000000000006</v>
      </c>
      <c r="W186" s="46">
        <v>222.88</v>
      </c>
      <c r="X186" s="46">
        <v>83.58</v>
      </c>
      <c r="Y186" s="46">
        <v>16.716000000000001</v>
      </c>
      <c r="Z186" s="46">
        <v>1025.248</v>
      </c>
      <c r="AA186" s="46">
        <v>232.16666666666666</v>
      </c>
      <c r="AB186" s="46">
        <v>309.55555555555554</v>
      </c>
      <c r="AC186" s="46">
        <v>199.35377777777782</v>
      </c>
      <c r="AD186" s="46">
        <v>741.07600000000002</v>
      </c>
      <c r="AE186" s="46">
        <v>156.84</v>
      </c>
      <c r="AF186" s="46">
        <v>794</v>
      </c>
      <c r="AG186" s="46">
        <v>0</v>
      </c>
      <c r="AH186" s="46">
        <v>0</v>
      </c>
      <c r="AI186" s="46">
        <v>0</v>
      </c>
      <c r="AJ186" s="46">
        <v>0</v>
      </c>
      <c r="AK186" s="46">
        <v>9.44</v>
      </c>
      <c r="AL186" s="46">
        <v>0</v>
      </c>
      <c r="AM186" s="46">
        <v>960.28000000000009</v>
      </c>
      <c r="AN186" s="46">
        <v>2726.6040000000003</v>
      </c>
      <c r="AO186" s="46">
        <v>13.981055169753088</v>
      </c>
      <c r="AP186" s="46">
        <v>1.118484413580247</v>
      </c>
      <c r="AQ186" s="46">
        <v>0.55924220679012349</v>
      </c>
      <c r="AR186" s="46">
        <v>9.7510000000000012</v>
      </c>
      <c r="AS186" s="46">
        <v>3.5883680000000013</v>
      </c>
      <c r="AT186" s="46">
        <v>119.79799999999999</v>
      </c>
      <c r="AU186" s="46">
        <v>4.6433333333333335</v>
      </c>
      <c r="AV186" s="46">
        <v>153.4394831234568</v>
      </c>
      <c r="AW186" s="46">
        <v>38.694444444444443</v>
      </c>
      <c r="AX186" s="46">
        <v>22.907111111111114</v>
      </c>
      <c r="AY186" s="46">
        <v>0.58041666666666658</v>
      </c>
      <c r="AZ186" s="46">
        <v>9.2866666666666671</v>
      </c>
      <c r="BA186" s="46">
        <v>3.6114814814814813</v>
      </c>
      <c r="BB186" s="46">
        <v>27.629484296296301</v>
      </c>
      <c r="BC186" s="46">
        <v>102.70960466666666</v>
      </c>
      <c r="BD186" s="46">
        <v>308.45000000000005</v>
      </c>
      <c r="BE186" s="46">
        <v>308.45000000000005</v>
      </c>
      <c r="BF186" s="46">
        <v>411.15960466666672</v>
      </c>
      <c r="BG186" s="46">
        <v>132.23097222222222</v>
      </c>
      <c r="BH186" s="46"/>
      <c r="BI186" s="46">
        <v>0</v>
      </c>
      <c r="BJ186" s="46"/>
      <c r="BK186" s="46"/>
      <c r="BL186" s="46">
        <v>132.23097222222222</v>
      </c>
      <c r="BM186" s="46">
        <v>6209.434060012346</v>
      </c>
      <c r="BN186" s="46">
        <f t="shared" si="22"/>
        <v>491.00118550450696</v>
      </c>
      <c r="BO186" s="46">
        <f t="shared" si="23"/>
        <v>346.9741710898515</v>
      </c>
      <c r="BP186" s="47">
        <f t="shared" si="25"/>
        <v>8.5633802816901436</v>
      </c>
      <c r="BQ186" s="47">
        <f t="shared" si="24"/>
        <v>1.8591549295774654</v>
      </c>
      <c r="BR186" s="48">
        <v>2</v>
      </c>
      <c r="BS186" s="47">
        <f t="shared" si="26"/>
        <v>2.2535211267605644</v>
      </c>
      <c r="BT186" s="47">
        <f t="shared" si="27"/>
        <v>11.25</v>
      </c>
      <c r="BU186" s="47">
        <f t="shared" si="28"/>
        <v>12.676056338028173</v>
      </c>
      <c r="BV186" s="46">
        <f t="shared" si="29"/>
        <v>787.11135971987517</v>
      </c>
      <c r="BW186" s="46">
        <f t="shared" si="30"/>
        <v>1625.0867163142336</v>
      </c>
      <c r="BX186" s="46">
        <f t="shared" si="31"/>
        <v>7834.5207763265798</v>
      </c>
      <c r="BY186" s="46">
        <f t="shared" si="32"/>
        <v>94014.249315918962</v>
      </c>
      <c r="BZ186" s="49">
        <f>VLOOKUP($C186,[2]PARAMETROS!$A:$I,7,0)</f>
        <v>43101</v>
      </c>
      <c r="CA186" s="50">
        <f>VLOOKUP($C186,[2]PARAMETROS!$A:$I,8,0)</f>
        <v>0</v>
      </c>
      <c r="CB186" s="50">
        <f>VLOOKUP($C186,[2]PARAMETROS!$A:$I,9,0)</f>
        <v>0</v>
      </c>
    </row>
    <row r="187" spans="1:80">
      <c r="A187" s="42" t="s">
        <v>390</v>
      </c>
      <c r="B187" s="42" t="s">
        <v>15</v>
      </c>
      <c r="C187" s="42" t="s">
        <v>390</v>
      </c>
      <c r="D187" s="43" t="s">
        <v>393</v>
      </c>
      <c r="E187" s="44" t="s">
        <v>62</v>
      </c>
      <c r="F187" s="44" t="s">
        <v>63</v>
      </c>
      <c r="G187" s="44">
        <v>2</v>
      </c>
      <c r="H187" s="45">
        <v>1393</v>
      </c>
      <c r="I187" s="46">
        <v>2786</v>
      </c>
      <c r="J187" s="46"/>
      <c r="K187" s="46"/>
      <c r="L187" s="46">
        <v>422.98776666666674</v>
      </c>
      <c r="M187" s="46"/>
      <c r="N187" s="46"/>
      <c r="O187" s="46"/>
      <c r="P187" s="46"/>
      <c r="Q187" s="46">
        <v>3208.9877666666666</v>
      </c>
      <c r="R187" s="46">
        <v>641.79755333333333</v>
      </c>
      <c r="S187" s="46">
        <v>48.134816499999999</v>
      </c>
      <c r="T187" s="46">
        <v>32.089877666666666</v>
      </c>
      <c r="U187" s="46">
        <v>6.4179755333333333</v>
      </c>
      <c r="V187" s="46">
        <v>80.224694166666666</v>
      </c>
      <c r="W187" s="46">
        <v>256.71902133333333</v>
      </c>
      <c r="X187" s="46">
        <v>96.269632999999999</v>
      </c>
      <c r="Y187" s="46">
        <v>19.2539266</v>
      </c>
      <c r="Z187" s="46">
        <v>1180.9074981333333</v>
      </c>
      <c r="AA187" s="46">
        <v>267.41564722222222</v>
      </c>
      <c r="AB187" s="46">
        <v>356.55419629629625</v>
      </c>
      <c r="AC187" s="46">
        <v>229.62090241481485</v>
      </c>
      <c r="AD187" s="46">
        <v>853.59074593333332</v>
      </c>
      <c r="AE187" s="46">
        <v>156.84</v>
      </c>
      <c r="AF187" s="46">
        <v>794</v>
      </c>
      <c r="AG187" s="46">
        <v>0</v>
      </c>
      <c r="AH187" s="46">
        <v>0</v>
      </c>
      <c r="AI187" s="46">
        <v>0</v>
      </c>
      <c r="AJ187" s="46">
        <v>0</v>
      </c>
      <c r="AK187" s="46">
        <v>9.44</v>
      </c>
      <c r="AL187" s="46">
        <v>0</v>
      </c>
      <c r="AM187" s="46">
        <v>960.28000000000009</v>
      </c>
      <c r="AN187" s="46">
        <v>2994.778244066667</v>
      </c>
      <c r="AO187" s="46">
        <v>16.103745515014147</v>
      </c>
      <c r="AP187" s="46">
        <v>1.2882996412011318</v>
      </c>
      <c r="AQ187" s="46">
        <v>0.64414982060056591</v>
      </c>
      <c r="AR187" s="46">
        <v>11.231457183333335</v>
      </c>
      <c r="AS187" s="46">
        <v>4.1331762434666679</v>
      </c>
      <c r="AT187" s="46">
        <v>137.98647396666667</v>
      </c>
      <c r="AU187" s="46">
        <v>5.3483129444444444</v>
      </c>
      <c r="AV187" s="46">
        <v>176.73561531472694</v>
      </c>
      <c r="AW187" s="46">
        <v>44.569274537037032</v>
      </c>
      <c r="AX187" s="46">
        <v>26.385010525925928</v>
      </c>
      <c r="AY187" s="46">
        <v>0.66853911805555555</v>
      </c>
      <c r="AZ187" s="46">
        <v>10.696625888888889</v>
      </c>
      <c r="BA187" s="46">
        <v>4.159798956790123</v>
      </c>
      <c r="BB187" s="46">
        <v>31.824363641824696</v>
      </c>
      <c r="BC187" s="46">
        <v>118.30361266852222</v>
      </c>
      <c r="BD187" s="46">
        <v>355.28078845238093</v>
      </c>
      <c r="BE187" s="46">
        <v>355.28078845238093</v>
      </c>
      <c r="BF187" s="46">
        <v>473.58440112090318</v>
      </c>
      <c r="BG187" s="46">
        <v>132.23097222222222</v>
      </c>
      <c r="BH187" s="46"/>
      <c r="BI187" s="46">
        <v>0</v>
      </c>
      <c r="BJ187" s="46"/>
      <c r="BK187" s="46"/>
      <c r="BL187" s="46">
        <v>132.23097222222222</v>
      </c>
      <c r="BM187" s="46">
        <v>6986.3169993911861</v>
      </c>
      <c r="BN187" s="46">
        <f t="shared" si="22"/>
        <v>491.00118550450696</v>
      </c>
      <c r="BO187" s="46">
        <f t="shared" si="23"/>
        <v>346.9741710898515</v>
      </c>
      <c r="BP187" s="47">
        <f t="shared" si="25"/>
        <v>8.5633802816901436</v>
      </c>
      <c r="BQ187" s="47">
        <f t="shared" si="24"/>
        <v>1.8591549295774654</v>
      </c>
      <c r="BR187" s="48">
        <v>2</v>
      </c>
      <c r="BS187" s="47">
        <f t="shared" si="26"/>
        <v>2.2535211267605644</v>
      </c>
      <c r="BT187" s="47">
        <f t="shared" si="27"/>
        <v>11.25</v>
      </c>
      <c r="BU187" s="47">
        <f t="shared" si="28"/>
        <v>12.676056338028173</v>
      </c>
      <c r="BV187" s="46">
        <f t="shared" si="29"/>
        <v>885.58947879606615</v>
      </c>
      <c r="BW187" s="46">
        <f t="shared" si="30"/>
        <v>1723.5648353904246</v>
      </c>
      <c r="BX187" s="46">
        <f t="shared" si="31"/>
        <v>8709.8818347816105</v>
      </c>
      <c r="BY187" s="46">
        <f t="shared" si="32"/>
        <v>104518.58201737932</v>
      </c>
      <c r="BZ187" s="49">
        <f>VLOOKUP($C187,[2]PARAMETROS!$A:$I,7,0)</f>
        <v>43101</v>
      </c>
      <c r="CA187" s="50">
        <f>VLOOKUP($C187,[2]PARAMETROS!$A:$I,8,0)</f>
        <v>0</v>
      </c>
      <c r="CB187" s="50">
        <f>VLOOKUP($C187,[2]PARAMETROS!$A:$I,9,0)</f>
        <v>0</v>
      </c>
    </row>
    <row r="188" spans="1:80">
      <c r="A188" s="42" t="s">
        <v>390</v>
      </c>
      <c r="B188" s="42" t="s">
        <v>17</v>
      </c>
      <c r="C188" s="42" t="s">
        <v>390</v>
      </c>
      <c r="D188" s="43" t="s">
        <v>394</v>
      </c>
      <c r="E188" s="44" t="s">
        <v>62</v>
      </c>
      <c r="F188" s="44" t="s">
        <v>63</v>
      </c>
      <c r="G188" s="44">
        <v>1</v>
      </c>
      <c r="H188" s="45">
        <v>1511.38</v>
      </c>
      <c r="I188" s="46">
        <v>1511.38</v>
      </c>
      <c r="J188" s="46"/>
      <c r="K188" s="46"/>
      <c r="L188" s="46"/>
      <c r="M188" s="46"/>
      <c r="N188" s="46"/>
      <c r="O188" s="46"/>
      <c r="P188" s="46"/>
      <c r="Q188" s="46">
        <v>1511.38</v>
      </c>
      <c r="R188" s="46">
        <v>302.27600000000001</v>
      </c>
      <c r="S188" s="46">
        <v>22.6707</v>
      </c>
      <c r="T188" s="46">
        <v>15.113800000000001</v>
      </c>
      <c r="U188" s="46">
        <v>3.0227600000000003</v>
      </c>
      <c r="V188" s="46">
        <v>37.784500000000001</v>
      </c>
      <c r="W188" s="46">
        <v>120.91040000000001</v>
      </c>
      <c r="X188" s="46">
        <v>45.3414</v>
      </c>
      <c r="Y188" s="46">
        <v>9.0682800000000015</v>
      </c>
      <c r="Z188" s="46">
        <v>556.18784000000005</v>
      </c>
      <c r="AA188" s="46">
        <v>125.94833333333334</v>
      </c>
      <c r="AB188" s="46">
        <v>167.93111111111111</v>
      </c>
      <c r="AC188" s="46">
        <v>108.14763555555558</v>
      </c>
      <c r="AD188" s="46">
        <v>402.02708000000007</v>
      </c>
      <c r="AE188" s="46">
        <v>71.3172</v>
      </c>
      <c r="AF188" s="46">
        <v>397</v>
      </c>
      <c r="AG188" s="46">
        <v>0</v>
      </c>
      <c r="AH188" s="46">
        <v>0</v>
      </c>
      <c r="AI188" s="46">
        <v>0</v>
      </c>
      <c r="AJ188" s="46">
        <v>0</v>
      </c>
      <c r="AK188" s="46">
        <v>4.72</v>
      </c>
      <c r="AL188" s="46">
        <v>0</v>
      </c>
      <c r="AM188" s="46">
        <v>473.03720000000004</v>
      </c>
      <c r="AN188" s="46">
        <v>1431.2521200000001</v>
      </c>
      <c r="AO188" s="46">
        <v>7.584596971450619</v>
      </c>
      <c r="AP188" s="46">
        <v>0.60676775771604952</v>
      </c>
      <c r="AQ188" s="46">
        <v>0.30338387885802476</v>
      </c>
      <c r="AR188" s="46">
        <v>5.2898300000000011</v>
      </c>
      <c r="AS188" s="46">
        <v>1.946657440000001</v>
      </c>
      <c r="AT188" s="46">
        <v>64.989339999999999</v>
      </c>
      <c r="AU188" s="46">
        <v>2.518966666666667</v>
      </c>
      <c r="AV188" s="46">
        <v>83.239542714691368</v>
      </c>
      <c r="AW188" s="46">
        <v>20.991388888888888</v>
      </c>
      <c r="AX188" s="46">
        <v>12.426902222222225</v>
      </c>
      <c r="AY188" s="46">
        <v>0.31487083333333332</v>
      </c>
      <c r="AZ188" s="46">
        <v>5.037933333333334</v>
      </c>
      <c r="BA188" s="46">
        <v>1.9591962962962963</v>
      </c>
      <c r="BB188" s="46">
        <v>14.988747299259263</v>
      </c>
      <c r="BC188" s="46">
        <v>55.719038873333346</v>
      </c>
      <c r="BD188" s="46"/>
      <c r="BE188" s="46">
        <v>0</v>
      </c>
      <c r="BF188" s="46">
        <v>55.719038873333346</v>
      </c>
      <c r="BG188" s="46">
        <v>66.11548611111111</v>
      </c>
      <c r="BH188" s="46"/>
      <c r="BI188" s="46">
        <v>0</v>
      </c>
      <c r="BJ188" s="46"/>
      <c r="BK188" s="46"/>
      <c r="BL188" s="46">
        <v>66.11548611111111</v>
      </c>
      <c r="BM188" s="46">
        <v>3147.7061876991361</v>
      </c>
      <c r="BN188" s="46">
        <f t="shared" si="22"/>
        <v>245.50059275225348</v>
      </c>
      <c r="BO188" s="46">
        <f t="shared" si="23"/>
        <v>173.48708554492575</v>
      </c>
      <c r="BP188" s="47">
        <f t="shared" si="25"/>
        <v>8.5633802816901436</v>
      </c>
      <c r="BQ188" s="47">
        <f t="shared" si="24"/>
        <v>1.8591549295774654</v>
      </c>
      <c r="BR188" s="48">
        <v>2</v>
      </c>
      <c r="BS188" s="47">
        <f t="shared" si="26"/>
        <v>2.2535211267605644</v>
      </c>
      <c r="BT188" s="47">
        <f t="shared" si="27"/>
        <v>11.25</v>
      </c>
      <c r="BU188" s="47">
        <f t="shared" si="28"/>
        <v>12.676056338028173</v>
      </c>
      <c r="BV188" s="46">
        <f t="shared" si="29"/>
        <v>399.00500970834133</v>
      </c>
      <c r="BW188" s="46">
        <f t="shared" si="30"/>
        <v>817.99268800552056</v>
      </c>
      <c r="BX188" s="46">
        <f t="shared" si="31"/>
        <v>3965.6988757046565</v>
      </c>
      <c r="BY188" s="46">
        <f t="shared" si="32"/>
        <v>47588.386508455878</v>
      </c>
      <c r="BZ188" s="49">
        <f>VLOOKUP($C188,[2]PARAMETROS!$A:$I,7,0)</f>
        <v>43101</v>
      </c>
      <c r="CA188" s="50">
        <f>VLOOKUP($C188,[2]PARAMETROS!$A:$I,8,0)</f>
        <v>0</v>
      </c>
      <c r="CB188" s="50">
        <f>VLOOKUP($C188,[2]PARAMETROS!$A:$I,9,0)</f>
        <v>0</v>
      </c>
    </row>
    <row r="189" spans="1:80">
      <c r="A189" s="42" t="s">
        <v>395</v>
      </c>
      <c r="B189" s="42" t="s">
        <v>66</v>
      </c>
      <c r="C189" s="42" t="s">
        <v>396</v>
      </c>
      <c r="D189" s="43" t="s">
        <v>397</v>
      </c>
      <c r="E189" s="44" t="s">
        <v>62</v>
      </c>
      <c r="F189" s="44" t="s">
        <v>63</v>
      </c>
      <c r="G189" s="44">
        <v>1</v>
      </c>
      <c r="H189" s="45">
        <v>1281.1600000000001</v>
      </c>
      <c r="I189" s="46">
        <v>1281.1600000000001</v>
      </c>
      <c r="J189" s="46"/>
      <c r="K189" s="46"/>
      <c r="L189" s="46"/>
      <c r="M189" s="46"/>
      <c r="N189" s="46"/>
      <c r="O189" s="46"/>
      <c r="P189" s="46"/>
      <c r="Q189" s="46">
        <v>1281.1600000000001</v>
      </c>
      <c r="R189" s="46">
        <v>256.23200000000003</v>
      </c>
      <c r="S189" s="46">
        <v>19.217400000000001</v>
      </c>
      <c r="T189" s="46">
        <v>12.8116</v>
      </c>
      <c r="U189" s="46">
        <v>2.5623200000000002</v>
      </c>
      <c r="V189" s="46">
        <v>32.029000000000003</v>
      </c>
      <c r="W189" s="46">
        <v>102.4928</v>
      </c>
      <c r="X189" s="46">
        <v>38.434800000000003</v>
      </c>
      <c r="Y189" s="46">
        <v>7.6869600000000009</v>
      </c>
      <c r="Z189" s="46">
        <v>471.46688</v>
      </c>
      <c r="AA189" s="46">
        <v>106.76333333333334</v>
      </c>
      <c r="AB189" s="46">
        <v>142.35111111111112</v>
      </c>
      <c r="AC189" s="46">
        <v>91.674115555555574</v>
      </c>
      <c r="AD189" s="46">
        <v>340.78856000000007</v>
      </c>
      <c r="AE189" s="46">
        <v>85.130399999999995</v>
      </c>
      <c r="AF189" s="46">
        <v>397</v>
      </c>
      <c r="AG189" s="46">
        <v>0</v>
      </c>
      <c r="AH189" s="46">
        <v>32.619999999999997</v>
      </c>
      <c r="AI189" s="46">
        <v>0</v>
      </c>
      <c r="AJ189" s="46">
        <v>0</v>
      </c>
      <c r="AK189" s="46">
        <v>4.72</v>
      </c>
      <c r="AL189" s="46">
        <v>0</v>
      </c>
      <c r="AM189" s="46">
        <v>519.47040000000004</v>
      </c>
      <c r="AN189" s="46">
        <v>1331.7258400000001</v>
      </c>
      <c r="AO189" s="46">
        <v>6.4292780478395075</v>
      </c>
      <c r="AP189" s="46">
        <v>0.51434224382716054</v>
      </c>
      <c r="AQ189" s="46">
        <v>0.25717112191358027</v>
      </c>
      <c r="AR189" s="46">
        <v>4.4840600000000013</v>
      </c>
      <c r="AS189" s="46">
        <v>1.6501340800000008</v>
      </c>
      <c r="AT189" s="46">
        <v>55.089880000000001</v>
      </c>
      <c r="AU189" s="46">
        <v>2.1352666666666669</v>
      </c>
      <c r="AV189" s="46">
        <v>70.560132160246923</v>
      </c>
      <c r="AW189" s="46">
        <v>17.79388888888889</v>
      </c>
      <c r="AX189" s="46">
        <v>10.533982222222223</v>
      </c>
      <c r="AY189" s="46">
        <v>0.26690833333333336</v>
      </c>
      <c r="AZ189" s="46">
        <v>4.2705333333333337</v>
      </c>
      <c r="BA189" s="46">
        <v>1.660762962962963</v>
      </c>
      <c r="BB189" s="46">
        <v>12.705595872592596</v>
      </c>
      <c r="BC189" s="46">
        <v>47.23167161333334</v>
      </c>
      <c r="BD189" s="46">
        <v>174.70363636363635</v>
      </c>
      <c r="BE189" s="46">
        <v>174.70363636363635</v>
      </c>
      <c r="BF189" s="46">
        <v>221.93530797696968</v>
      </c>
      <c r="BG189" s="46">
        <v>66.11548611111111</v>
      </c>
      <c r="BH189" s="46"/>
      <c r="BI189" s="46">
        <v>0</v>
      </c>
      <c r="BJ189" s="46"/>
      <c r="BK189" s="46"/>
      <c r="BL189" s="46">
        <v>66.11548611111111</v>
      </c>
      <c r="BM189" s="46">
        <v>2971.4967662483282</v>
      </c>
      <c r="BN189" s="46">
        <f t="shared" si="22"/>
        <v>245.50059275225348</v>
      </c>
      <c r="BO189" s="46">
        <f t="shared" si="23"/>
        <v>173.48708554492575</v>
      </c>
      <c r="BP189" s="47">
        <f t="shared" si="25"/>
        <v>8.6609686609686669</v>
      </c>
      <c r="BQ189" s="47">
        <f t="shared" si="24"/>
        <v>1.8803418803418819</v>
      </c>
      <c r="BR189" s="48">
        <v>3</v>
      </c>
      <c r="BS189" s="47">
        <f t="shared" si="26"/>
        <v>3.4188034188034218</v>
      </c>
      <c r="BT189" s="47">
        <f t="shared" si="27"/>
        <v>12.25</v>
      </c>
      <c r="BU189" s="47">
        <f t="shared" si="28"/>
        <v>13.960113960113972</v>
      </c>
      <c r="BV189" s="46">
        <f>((BM189)*BU189)%</f>
        <v>414.82433488936812</v>
      </c>
      <c r="BW189" s="46">
        <f>BN189+BO189+BV189</f>
        <v>833.81201318654735</v>
      </c>
      <c r="BX189" s="46">
        <f t="shared" si="31"/>
        <v>3805.3087794348758</v>
      </c>
      <c r="BY189" s="46">
        <f t="shared" si="32"/>
        <v>45663.705353218509</v>
      </c>
      <c r="BZ189" s="49">
        <f>VLOOKUP($C189,[2]PARAMETROS!$A:$I,7,0)</f>
        <v>43101</v>
      </c>
      <c r="CA189" s="50">
        <f>VLOOKUP($C189,[2]PARAMETROS!$A:$I,8,0)</f>
        <v>0</v>
      </c>
      <c r="CB189" s="50">
        <f>VLOOKUP($C189,[2]PARAMETROS!$A:$I,9,0)</f>
        <v>0</v>
      </c>
    </row>
    <row r="190" spans="1:80" s="57" customFormat="1">
      <c r="A190" s="54" t="s">
        <v>7</v>
      </c>
      <c r="B190" s="54"/>
      <c r="C190" s="54"/>
      <c r="D190" s="54"/>
      <c r="E190" s="54"/>
      <c r="F190" s="54"/>
      <c r="G190" s="55">
        <f>SUBTOTAL(9,G6:G189)</f>
        <v>706</v>
      </c>
      <c r="H190" s="56">
        <f t="shared" ref="H190:BO190" si="33">SUBTOTAL(9,H6:H189)</f>
        <v>337664.1286363636</v>
      </c>
      <c r="I190" s="56">
        <f t="shared" si="33"/>
        <v>1352813.105909087</v>
      </c>
      <c r="J190" s="56">
        <f t="shared" si="33"/>
        <v>7191.69</v>
      </c>
      <c r="K190" s="56">
        <f t="shared" si="33"/>
        <v>3434.4</v>
      </c>
      <c r="L190" s="56">
        <f t="shared" si="33"/>
        <v>10319.225069476195</v>
      </c>
      <c r="M190" s="56">
        <f t="shared" si="33"/>
        <v>0</v>
      </c>
      <c r="N190" s="56">
        <f t="shared" si="33"/>
        <v>0</v>
      </c>
      <c r="O190" s="56">
        <f t="shared" si="33"/>
        <v>0</v>
      </c>
      <c r="P190" s="56">
        <f t="shared" si="33"/>
        <v>348.53879999999998</v>
      </c>
      <c r="Q190" s="56">
        <f t="shared" si="33"/>
        <v>1374106.9597785627</v>
      </c>
      <c r="R190" s="56">
        <f t="shared" si="33"/>
        <v>274821.39195571328</v>
      </c>
      <c r="S190" s="56">
        <f t="shared" si="33"/>
        <v>20611.60439667854</v>
      </c>
      <c r="T190" s="56">
        <f t="shared" si="33"/>
        <v>13741.069597785681</v>
      </c>
      <c r="U190" s="56">
        <f t="shared" si="33"/>
        <v>2748.2139195571326</v>
      </c>
      <c r="V190" s="56">
        <f t="shared" si="33"/>
        <v>34352.673994464159</v>
      </c>
      <c r="W190" s="56">
        <f t="shared" si="33"/>
        <v>109928.55678228545</v>
      </c>
      <c r="X190" s="56">
        <f t="shared" si="33"/>
        <v>41223.20879335708</v>
      </c>
      <c r="Y190" s="56">
        <f t="shared" si="33"/>
        <v>8244.6417586714178</v>
      </c>
      <c r="Z190" s="56">
        <f t="shared" si="33"/>
        <v>505671.36119851313</v>
      </c>
      <c r="AA190" s="56">
        <f t="shared" si="33"/>
        <v>114508.91331488076</v>
      </c>
      <c r="AB190" s="56">
        <f t="shared" si="33"/>
        <v>152678.55108650774</v>
      </c>
      <c r="AC190" s="56">
        <f t="shared" si="33"/>
        <v>98324.986899710653</v>
      </c>
      <c r="AD190" s="56">
        <f t="shared" si="33"/>
        <v>365512.45130109927</v>
      </c>
      <c r="AE190" s="56">
        <f t="shared" si="33"/>
        <v>88915.533845454585</v>
      </c>
      <c r="AF190" s="56">
        <f t="shared" si="33"/>
        <v>267055.59999999992</v>
      </c>
      <c r="AG190" s="56">
        <f t="shared" si="33"/>
        <v>3442.92</v>
      </c>
      <c r="AH190" s="56">
        <f t="shared" si="33"/>
        <v>22803.799999999981</v>
      </c>
      <c r="AI190" s="56">
        <f t="shared" si="33"/>
        <v>379.1</v>
      </c>
      <c r="AJ190" s="56">
        <f t="shared" si="33"/>
        <v>0</v>
      </c>
      <c r="AK190" s="56">
        <f t="shared" si="33"/>
        <v>3332.3199999999842</v>
      </c>
      <c r="AL190" s="56">
        <f t="shared" si="33"/>
        <v>64749.639999999934</v>
      </c>
      <c r="AM190" s="56">
        <f t="shared" si="33"/>
        <v>450678.9138454544</v>
      </c>
      <c r="AN190" s="56">
        <f t="shared" si="33"/>
        <v>1321862.7263450678</v>
      </c>
      <c r="AO190" s="56">
        <f t="shared" si="33"/>
        <v>6895.7161571449597</v>
      </c>
      <c r="AP190" s="56">
        <f t="shared" si="33"/>
        <v>551.65729257159694</v>
      </c>
      <c r="AQ190" s="56">
        <f t="shared" si="33"/>
        <v>275.82864628579847</v>
      </c>
      <c r="AR190" s="56">
        <f t="shared" si="33"/>
        <v>4809.3743592249875</v>
      </c>
      <c r="AS190" s="56">
        <f t="shared" si="33"/>
        <v>1769.8497641947956</v>
      </c>
      <c r="AT190" s="56">
        <f t="shared" si="33"/>
        <v>59086.599270478357</v>
      </c>
      <c r="AU190" s="56">
        <f t="shared" si="33"/>
        <v>2290.1782662976143</v>
      </c>
      <c r="AV190" s="56">
        <f t="shared" si="33"/>
        <v>75679.203756198083</v>
      </c>
      <c r="AW190" s="56">
        <f t="shared" si="33"/>
        <v>19084.818885813467</v>
      </c>
      <c r="AX190" s="56">
        <f t="shared" si="33"/>
        <v>11298.21278040158</v>
      </c>
      <c r="AY190" s="56">
        <f t="shared" si="33"/>
        <v>286.27228328720173</v>
      </c>
      <c r="AZ190" s="56">
        <f t="shared" si="33"/>
        <v>4580.3565325952286</v>
      </c>
      <c r="BA190" s="56">
        <f t="shared" si="33"/>
        <v>1781.2497626759202</v>
      </c>
      <c r="BB190" s="56">
        <f t="shared" si="33"/>
        <v>13627.374970076607</v>
      </c>
      <c r="BC190" s="56">
        <f t="shared" si="33"/>
        <v>50658.285214850053</v>
      </c>
      <c r="BD190" s="56">
        <f t="shared" si="33"/>
        <v>21075.75067325386</v>
      </c>
      <c r="BE190" s="56">
        <f t="shared" si="33"/>
        <v>21075.75067325386</v>
      </c>
      <c r="BF190" s="56">
        <f t="shared" si="33"/>
        <v>71734.03588810387</v>
      </c>
      <c r="BG190" s="56">
        <f t="shared" si="33"/>
        <v>45263.179950252554</v>
      </c>
      <c r="BH190" s="56">
        <f t="shared" si="33"/>
        <v>0</v>
      </c>
      <c r="BI190" s="56">
        <f t="shared" si="33"/>
        <v>77.535666666666671</v>
      </c>
      <c r="BJ190" s="56">
        <f t="shared" si="33"/>
        <v>0</v>
      </c>
      <c r="BK190" s="56">
        <f t="shared" si="33"/>
        <v>0</v>
      </c>
      <c r="BL190" s="56">
        <f t="shared" si="33"/>
        <v>45340.715616919224</v>
      </c>
      <c r="BM190" s="56">
        <f t="shared" si="33"/>
        <v>2888723.6413848493</v>
      </c>
      <c r="BN190" s="56">
        <f t="shared" si="33"/>
        <v>173323.41848309035</v>
      </c>
      <c r="BO190" s="56">
        <f t="shared" si="33"/>
        <v>122481.8823947177</v>
      </c>
      <c r="BP190" s="54"/>
      <c r="BQ190" s="54"/>
      <c r="BR190" s="54"/>
      <c r="BS190" s="54"/>
      <c r="BT190" s="54"/>
      <c r="BU190" s="54"/>
      <c r="BV190" s="56">
        <f>SUBTOTAL(9,BV6:BV189)</f>
        <v>457492.02640675084</v>
      </c>
      <c r="BW190" s="56">
        <f t="shared" ref="BW190" si="34">SUBTOTAL(9,BW6:BW189)</f>
        <v>753297.32728455821</v>
      </c>
      <c r="BX190" s="56">
        <f>SUBTOTAL(9,BX6:BX189)</f>
        <v>3642020.9686694113</v>
      </c>
      <c r="BY190" s="56">
        <f>SUBTOTAL(9,BY6:BY189)</f>
        <v>43704251.624032967</v>
      </c>
      <c r="BZ190" s="54"/>
      <c r="CA190" s="54"/>
      <c r="CB190" s="54"/>
    </row>
    <row r="191" spans="1:80">
      <c r="L191" s="58"/>
      <c r="Q191" s="58">
        <v>1279010.25</v>
      </c>
      <c r="AH191" s="58"/>
    </row>
    <row r="192" spans="1:80">
      <c r="N192" s="58"/>
      <c r="AH192" s="58"/>
      <c r="BM192" s="58">
        <f>BM190*12</f>
        <v>34664683.696618192</v>
      </c>
      <c r="BV192" s="58">
        <f>BV190*12</f>
        <v>5489904.3168810103</v>
      </c>
    </row>
    <row r="193" spans="65:77">
      <c r="BM193" s="58"/>
      <c r="BN193" s="58">
        <f>BM192+'[1]RESUMO GERAL LIMPEZA'!$BM$172</f>
        <v>44259523.913964987</v>
      </c>
      <c r="BV193" s="58">
        <f>BV192+'RESUMO GERAL LIMPEZA IMPOSTO CD'!BV173</f>
        <v>6938248.304473659</v>
      </c>
      <c r="BW193" s="58"/>
      <c r="BX193" s="58"/>
      <c r="BY193" s="58"/>
    </row>
    <row r="194" spans="65:77">
      <c r="BX194" s="58"/>
    </row>
    <row r="197" spans="65:77">
      <c r="BW197" s="58"/>
    </row>
  </sheetData>
  <autoFilter ref="A5:CB192"/>
  <mergeCells count="19">
    <mergeCell ref="BN2:BW3"/>
    <mergeCell ref="BM2:BM4"/>
    <mergeCell ref="R3:Z3"/>
    <mergeCell ref="AA3:AD3"/>
    <mergeCell ref="AE3:AM3"/>
    <mergeCell ref="AN3:AN4"/>
    <mergeCell ref="AW3:BC3"/>
    <mergeCell ref="BD3:BE3"/>
    <mergeCell ref="BF3:BF4"/>
    <mergeCell ref="H2:Q3"/>
    <mergeCell ref="R2:AN2"/>
    <mergeCell ref="AO2:AV3"/>
    <mergeCell ref="AW2:BF2"/>
    <mergeCell ref="BG2:BL3"/>
    <mergeCell ref="BX2:BX4"/>
    <mergeCell ref="BY2:BY4"/>
    <mergeCell ref="BZ2:BZ4"/>
    <mergeCell ref="CA2:CA4"/>
    <mergeCell ref="CB2:CB4"/>
  </mergeCells>
  <conditionalFormatting sqref="BZ6">
    <cfRule type="cellIs" dxfId="5" priority="2" operator="lessThan">
      <formula>2017</formula>
    </cfRule>
  </conditionalFormatting>
  <conditionalFormatting sqref="BZ7:BZ189">
    <cfRule type="cellIs" dxfId="4" priority="1" operator="lessThan">
      <formula>2017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75"/>
  <sheetViews>
    <sheetView showGridLines="0" topLeftCell="BF1" workbookViewId="0">
      <pane ySplit="5" topLeftCell="A160" activePane="bottomLeft" state="frozen"/>
      <selection activeCell="BR192" sqref="BR192"/>
      <selection pane="bottomLeft" activeCell="BR192" sqref="BR192"/>
    </sheetView>
  </sheetViews>
  <sheetFormatPr defaultColWidth="9.140625" defaultRowHeight="12.75"/>
  <cols>
    <col min="1" max="1" width="25.140625" style="10" customWidth="1"/>
    <col min="2" max="2" width="30.28515625" style="10" customWidth="1"/>
    <col min="3" max="4" width="26.57031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3.85546875" style="10" customWidth="1"/>
    <col min="9" max="9" width="14" style="10" customWidth="1"/>
    <col min="10" max="10" width="15.7109375" style="10" customWidth="1"/>
    <col min="11" max="11" width="14.140625" style="10" customWidth="1"/>
    <col min="12" max="16" width="12.5703125" style="10" customWidth="1"/>
    <col min="17" max="75" width="15" style="10" customWidth="1"/>
    <col min="76" max="76" width="18.140625" style="10" customWidth="1"/>
    <col min="77" max="77" width="17.7109375" style="10" customWidth="1"/>
    <col min="78" max="78" width="14.140625" style="10" customWidth="1"/>
    <col min="79" max="79" width="18.5703125" style="10" customWidth="1"/>
    <col min="80" max="80" width="21.140625" style="10" customWidth="1"/>
    <col min="81" max="16384" width="9.140625" style="10"/>
  </cols>
  <sheetData>
    <row r="1" spans="1:82" ht="35.25" customHeight="1">
      <c r="A1" s="8" t="s">
        <v>45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>
        <f>COUNTBLANK(D1:BW1)+1</f>
        <v>73</v>
      </c>
      <c r="BY1" s="8"/>
      <c r="BZ1" s="8"/>
      <c r="CA1" s="8"/>
      <c r="CB1" s="8"/>
    </row>
    <row r="2" spans="1:82" ht="35.25" customHeight="1">
      <c r="A2" s="8"/>
      <c r="B2" s="8"/>
      <c r="C2" s="8"/>
      <c r="D2" s="8"/>
      <c r="E2" s="8"/>
      <c r="F2" s="8"/>
      <c r="G2" s="8"/>
      <c r="H2" s="142" t="str">
        <f>'[1]BASE PLANILHAS'!A10</f>
        <v>MÓDULO 1 - COMPOSIÇÃO DA REMUNERAÇÃO</v>
      </c>
      <c r="I2" s="143"/>
      <c r="J2" s="143"/>
      <c r="K2" s="143"/>
      <c r="L2" s="143"/>
      <c r="M2" s="143"/>
      <c r="N2" s="143"/>
      <c r="O2" s="143"/>
      <c r="P2" s="143"/>
      <c r="Q2" s="144"/>
      <c r="R2" s="148" t="str">
        <f>'[1]BASE PLANILHAS'!A23</f>
        <v>MÓDULO 2 – ENCARGOS E BENEFÍCIOS MENSAIS E DIÁRIOS</v>
      </c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9" t="str">
        <f>'[1]BASE PLANILHAS'!A60</f>
        <v>MÓDULO 3 – PROVISÃO PARA RESCISÃO</v>
      </c>
      <c r="AP2" s="149"/>
      <c r="AQ2" s="149"/>
      <c r="AR2" s="149"/>
      <c r="AS2" s="149"/>
      <c r="AT2" s="149"/>
      <c r="AU2" s="149"/>
      <c r="AV2" s="149"/>
      <c r="AW2" s="150" t="str">
        <f>'[1]BASE PLANILHAS'!A72</f>
        <v>MÓDULO 4 – CUSTO DE REPOSIÇÃO DO PROFISSIONAL AUSENTE</v>
      </c>
      <c r="AX2" s="150"/>
      <c r="AY2" s="150"/>
      <c r="AZ2" s="150"/>
      <c r="BA2" s="150"/>
      <c r="BB2" s="150"/>
      <c r="BC2" s="150"/>
      <c r="BD2" s="150"/>
      <c r="BE2" s="150"/>
      <c r="BF2" s="150"/>
      <c r="BG2" s="151" t="str">
        <f>'[1]BASE PLANILHAS'!A92</f>
        <v>MÓDULO 5 – INSUMOS DIVERSOS</v>
      </c>
      <c r="BH2" s="151"/>
      <c r="BI2" s="151"/>
      <c r="BJ2" s="151"/>
      <c r="BK2" s="151"/>
      <c r="BL2" s="151"/>
      <c r="BM2" s="141" t="s">
        <v>46</v>
      </c>
      <c r="BN2" s="138" t="str">
        <f>'[1]BASE PLANILHAS'!A102</f>
        <v>MÓDULO 6 – CUSTOS INDIRETOS, TRIBUTOS E LUCRO</v>
      </c>
      <c r="BO2" s="138"/>
      <c r="BP2" s="138"/>
      <c r="BQ2" s="138"/>
      <c r="BR2" s="138"/>
      <c r="BS2" s="138"/>
      <c r="BT2" s="138"/>
      <c r="BU2" s="138"/>
      <c r="BV2" s="138"/>
      <c r="BW2" s="138"/>
      <c r="BX2" s="139" t="s">
        <v>47</v>
      </c>
      <c r="BY2" s="139" t="s">
        <v>19</v>
      </c>
      <c r="BZ2" s="140" t="s">
        <v>48</v>
      </c>
      <c r="CA2" s="140" t="s">
        <v>49</v>
      </c>
      <c r="CB2" s="140" t="s">
        <v>50</v>
      </c>
      <c r="CD2" s="128" t="s">
        <v>398</v>
      </c>
    </row>
    <row r="3" spans="1:82" ht="12.75" customHeight="1">
      <c r="H3" s="145"/>
      <c r="I3" s="146"/>
      <c r="J3" s="146"/>
      <c r="K3" s="146"/>
      <c r="L3" s="146"/>
      <c r="M3" s="146"/>
      <c r="N3" s="146"/>
      <c r="O3" s="146"/>
      <c r="P3" s="146"/>
      <c r="Q3" s="147"/>
      <c r="R3" s="129" t="str">
        <f>'[1]BASE PLANILHAS'!B25</f>
        <v>Submódulo 2.1 - Encargos Previdenciários, FGTS e Outras Contribuições</v>
      </c>
      <c r="S3" s="129"/>
      <c r="T3" s="129"/>
      <c r="U3" s="129"/>
      <c r="V3" s="129"/>
      <c r="W3" s="129"/>
      <c r="X3" s="129"/>
      <c r="Y3" s="129"/>
      <c r="Z3" s="129"/>
      <c r="AA3" s="130" t="str">
        <f>'[1]BASE PLANILHAS'!B36</f>
        <v>Submódulo 2.2 - 13º Salário, Férias e Adicional de Férias</v>
      </c>
      <c r="AB3" s="131"/>
      <c r="AC3" s="131"/>
      <c r="AD3" s="132"/>
      <c r="AE3" s="133" t="str">
        <f>'[1]BASE PLANILHAS'!B43</f>
        <v>Submódulo 2.3 - Benefícios Mensais e Diários</v>
      </c>
      <c r="AF3" s="133"/>
      <c r="AG3" s="133"/>
      <c r="AH3" s="133"/>
      <c r="AI3" s="133"/>
      <c r="AJ3" s="133"/>
      <c r="AK3" s="133"/>
      <c r="AL3" s="133"/>
      <c r="AM3" s="133"/>
      <c r="AN3" s="134" t="str">
        <f>'[1]BASE PLANILHAS'!A58</f>
        <v>Total do Módulo 2</v>
      </c>
      <c r="AO3" s="149"/>
      <c r="AP3" s="149"/>
      <c r="AQ3" s="149"/>
      <c r="AR3" s="149"/>
      <c r="AS3" s="149"/>
      <c r="AT3" s="149"/>
      <c r="AU3" s="149"/>
      <c r="AV3" s="149"/>
      <c r="AW3" s="135" t="str">
        <f>'[1]BASE PLANILHAS'!B74</f>
        <v>Submódulo 4.1 - Ausências Legais</v>
      </c>
      <c r="AX3" s="135"/>
      <c r="AY3" s="135"/>
      <c r="AZ3" s="135"/>
      <c r="BA3" s="135"/>
      <c r="BB3" s="135"/>
      <c r="BC3" s="135"/>
      <c r="BD3" s="136" t="str">
        <f>'[1]BASE PLANILHAS'!B83</f>
        <v>Submódulo 4.2 - Intrajornada</v>
      </c>
      <c r="BE3" s="137"/>
      <c r="BF3" s="59"/>
      <c r="BG3" s="151"/>
      <c r="BH3" s="151"/>
      <c r="BI3" s="151"/>
      <c r="BJ3" s="151"/>
      <c r="BK3" s="151"/>
      <c r="BL3" s="151"/>
      <c r="BM3" s="141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9"/>
      <c r="BY3" s="139"/>
      <c r="BZ3" s="140"/>
      <c r="CA3" s="140"/>
      <c r="CB3" s="140"/>
      <c r="CD3" s="128"/>
    </row>
    <row r="4" spans="1:82" ht="69.75" customHeight="1">
      <c r="A4" s="12" t="s">
        <v>51</v>
      </c>
      <c r="B4" s="12" t="s">
        <v>52</v>
      </c>
      <c r="C4" s="12" t="s">
        <v>53</v>
      </c>
      <c r="D4" s="12" t="s">
        <v>399</v>
      </c>
      <c r="E4" s="13" t="s">
        <v>55</v>
      </c>
      <c r="F4" s="13" t="s">
        <v>56</v>
      </c>
      <c r="G4" s="12" t="s">
        <v>57</v>
      </c>
      <c r="H4" s="14" t="str">
        <f>'[1]BASE PLANILHAS'!B13</f>
        <v>Salário Base</v>
      </c>
      <c r="I4" s="14" t="s">
        <v>400</v>
      </c>
      <c r="J4" s="14" t="str">
        <f>'[1]BASE PLANILHAS'!B14</f>
        <v xml:space="preserve">Adicional Periculosidade </v>
      </c>
      <c r="K4" s="14" t="str">
        <f>'[1]BASE PLANILHAS'!B15</f>
        <v>Adicional Insalubridade</v>
      </c>
      <c r="L4" s="14" t="str">
        <f>'[1]BASE PLANILHAS'!$B16</f>
        <v>Adicional Noturno</v>
      </c>
      <c r="M4" s="14" t="str">
        <f>'[1]BASE PLANILHAS'!$B17</f>
        <v>Adicional de Hora Noturna Reduzida</v>
      </c>
      <c r="N4" s="14" t="str">
        <f>'[1]BASE PLANILHAS'!$B18</f>
        <v>Intervalo Intrajornada</v>
      </c>
      <c r="O4" s="14" t="str">
        <f>'[1]BASE PLANILHAS'!$B19</f>
        <v>Feriado Nacional - Súmula 444/2012 - TST</v>
      </c>
      <c r="P4" s="14" t="str">
        <f>'[1]BASE PLANILHAS'!$B20</f>
        <v>Adicional de Acúmulo de função</v>
      </c>
      <c r="Q4" s="14" t="str">
        <f>'[1]BASE PLANILHAS'!A21</f>
        <v>Total do Módulo 1</v>
      </c>
      <c r="R4" s="15" t="str">
        <f>'[1]BASE PLANILHAS'!$B26</f>
        <v>INSS</v>
      </c>
      <c r="S4" s="15" t="str">
        <f>'[1]BASE PLANILHAS'!$B27</f>
        <v>SESI OU SENAC</v>
      </c>
      <c r="T4" s="15" t="str">
        <f>'[1]BASE PLANILHAS'!$B28</f>
        <v>SENAI OU SENAC</v>
      </c>
      <c r="U4" s="15" t="str">
        <f>'[1]BASE PLANILHAS'!$B29</f>
        <v>INCRA</v>
      </c>
      <c r="V4" s="15" t="str">
        <f>'[1]BASE PLANILHAS'!$B30</f>
        <v>Salário Educação</v>
      </c>
      <c r="W4" s="15" t="str">
        <f>'[1]BASE PLANILHAS'!$B31</f>
        <v>FGTS</v>
      </c>
      <c r="X4" s="15" t="str">
        <f>'[1]BASE PLANILHAS'!$B32</f>
        <v>RAT</v>
      </c>
      <c r="Y4" s="15" t="str">
        <f>'[1]BASE PLANILHAS'!$B33</f>
        <v>SEBRAE</v>
      </c>
      <c r="Z4" s="15" t="str">
        <f>'[1]BASE PLANILHAS'!$A34</f>
        <v>Total do Submódulo 2.1</v>
      </c>
      <c r="AA4" s="16" t="str">
        <f>'[1]BASE PLANILHAS'!$B37</f>
        <v>13º salário (titular)</v>
      </c>
      <c r="AB4" s="16" t="str">
        <f>'[1]BASE PLANILHAS'!$B38</f>
        <v>Férias e Adicional de Férias (titular)</v>
      </c>
      <c r="AC4" s="16" t="str">
        <f>'[1]BASE PLANILHAS'!$B40</f>
        <v>Incidência do Submódulo 2.1 sobre 13º Salário, Férias e Adicional de Férias</v>
      </c>
      <c r="AD4" s="16" t="str">
        <f>'[1]BASE PLANILHAS'!$A41</f>
        <v>Total do Submódulo 2.2</v>
      </c>
      <c r="AE4" s="15" t="str">
        <f>'[1]BASE PLANILHAS'!$B44</f>
        <v>Vale - Transporte (Descontada parcela do empregado)</v>
      </c>
      <c r="AF4" s="15" t="str">
        <f>'[1]BASE PLANILHAS'!$B45</f>
        <v>Vale - Alimentação (Descontada parcela do empregado)</v>
      </c>
      <c r="AG4" s="15" t="str">
        <f>'[1]BASE PLANILHAS'!$B46</f>
        <v>Cesta Básica</v>
      </c>
      <c r="AH4" s="15" t="str">
        <f>'[1]BASE PLANILHAS'!$B47</f>
        <v>PAF</v>
      </c>
      <c r="AI4" s="15" t="str">
        <f>'[1]BASE PLANILHAS'!$B48</f>
        <v>PQM</v>
      </c>
      <c r="AJ4" s="15" t="str">
        <f>'[1]BASE PLANILHAS'!$B49</f>
        <v>PAT</v>
      </c>
      <c r="AK4" s="15" t="str">
        <f>'[1]BASE PLANILHAS'!$B50</f>
        <v>Seguro de Vida</v>
      </c>
      <c r="AL4" s="15" t="str">
        <f>'[1]BASE PLANILHAS'!$B51</f>
        <v>Despesas de Viagem</v>
      </c>
      <c r="AM4" s="15" t="str">
        <f>'[1]BASE PLANILHAS'!$A52</f>
        <v>Total do Submódulo 2.3</v>
      </c>
      <c r="AN4" s="134"/>
      <c r="AO4" s="60" t="str">
        <f>'[1]BASE PLANILHAS'!$B63</f>
        <v>Aviso Prévio Indenizado (API) e Reflexo do Aviso Prévio Indenizado</v>
      </c>
      <c r="AP4" s="60" t="str">
        <f>'[1]BASE PLANILHAS'!$B64</f>
        <v>Incidência do FGTS sobre API e Reflexo do API</v>
      </c>
      <c r="AQ4" s="60" t="str">
        <f>'[1]BASE PLANILHAS'!$B65</f>
        <v>Multa do FGTS e Contribuição Social sobre o Aviso Prévio Indenizado</v>
      </c>
      <c r="AR4" s="60" t="str">
        <f>'[1]BASE PLANILHAS'!$B66</f>
        <v>Aviso Prévio Trabalhado - APT</v>
      </c>
      <c r="AS4" s="60" t="str">
        <f>'[1]BASE PLANILHAS'!$B67</f>
        <v>Incidência dos encargos do submódulo 2.1 sobre Aviso Prévio Trabalhado</v>
      </c>
      <c r="AT4" s="16" t="str">
        <f>'[1]BASE PLANILHAS'!$B68</f>
        <v>Multa do FGTS e Contribuição Social - Rescisão sem Justa Causa</v>
      </c>
      <c r="AU4" s="60" t="str">
        <f>'[1]BASE PLANILHAS'!$B69</f>
        <v>Indenização Adicional (Art. 9º da Lei nº 7.238/84)</v>
      </c>
      <c r="AV4" s="60" t="str">
        <f>'[1]BASE PLANILHAS'!A70</f>
        <v>Total do Módulo 3</v>
      </c>
      <c r="AW4" s="61" t="str">
        <f>'[1]BASE PLANILHAS'!$B75</f>
        <v>Ausência por Doença</v>
      </c>
      <c r="AX4" s="61" t="str">
        <f>'[1]BASE PLANILHAS'!$B76</f>
        <v>Ausências Legais</v>
      </c>
      <c r="AY4" s="61" t="str">
        <f>'[1]BASE PLANILHAS'!$B77</f>
        <v>Licença Paternidade</v>
      </c>
      <c r="AZ4" s="61" t="str">
        <f>'[1]BASE PLANILHAS'!$B78</f>
        <v>Ausência por Acidente de Trabalho</v>
      </c>
      <c r="BA4" s="61" t="str">
        <f>'[1]BASE PLANILHAS'!$B79</f>
        <v>Férias, Adicional de Férias e 13º  com empregada em gozo de Licença Maternidade</v>
      </c>
      <c r="BB4" s="61" t="str">
        <f>'[1]BASE PLANILHAS'!$B80</f>
        <v>Incidência do Submódulo 2.1 sobre Ausências Legais</v>
      </c>
      <c r="BC4" s="61" t="str">
        <f>'[1]BASE PLANILHAS'!$A81</f>
        <v>Total do Submódulo 4.1</v>
      </c>
      <c r="BD4" s="62" t="str">
        <f>'[1]BASE PLANILHAS'!B84</f>
        <v>Intervalo para Repouso ou Alimentação</v>
      </c>
      <c r="BE4" s="63" t="str">
        <f>'[1]BASE PLANILHAS'!A85</f>
        <v>Total do Submódulo 4.2</v>
      </c>
      <c r="BF4" s="64" t="str">
        <f>'[1]BASE PLANILHAS'!$A90</f>
        <v>Total do Módulo 4</v>
      </c>
      <c r="BG4" s="65" t="str">
        <f>'[1]BASE PLANILHAS'!$B95</f>
        <v>Uniformes e EPIs</v>
      </c>
      <c r="BH4" s="65" t="str">
        <f>'[1]BASE PLANILHAS'!$B96</f>
        <v>Materiais de Consumo</v>
      </c>
      <c r="BI4" s="65" t="str">
        <f>'[1]BASE PLANILHAS'!$B97</f>
        <v>Máquinas e Equipamentos (depreciação)</v>
      </c>
      <c r="BJ4" s="65" t="str">
        <f>'[1]BASE PLANILHAS'!$B98</f>
        <v>Produtos de Limpeza e Materiais de Higiene Pessoal</v>
      </c>
      <c r="BK4" s="65" t="str">
        <f>'[1]BASE PLANILHAS'!B99</f>
        <v>Outros (especificar)</v>
      </c>
      <c r="BL4" s="65" t="str">
        <f>'[1]BASE PLANILHAS'!$A100</f>
        <v>Total do Módulo 5</v>
      </c>
      <c r="BM4" s="141"/>
      <c r="BN4" s="22" t="str">
        <f>'[1]BASE PLANILHAS'!$B105</f>
        <v>Custos Indiretos</v>
      </c>
      <c r="BO4" s="22" t="str">
        <f>'[1]BASE PLANILHAS'!$B106</f>
        <v>Lucro</v>
      </c>
      <c r="BP4" s="22" t="s">
        <v>401</v>
      </c>
      <c r="BQ4" s="22" t="s">
        <v>402</v>
      </c>
      <c r="BR4" s="22" t="str">
        <f>'[1]BASE PLANILHAS'!$B110</f>
        <v>ISS</v>
      </c>
      <c r="BS4" s="22" t="s">
        <v>58</v>
      </c>
      <c r="BT4" s="23" t="s">
        <v>59</v>
      </c>
      <c r="BU4" s="23" t="s">
        <v>60</v>
      </c>
      <c r="BV4" s="21" t="s">
        <v>61</v>
      </c>
      <c r="BW4" s="22" t="str">
        <f>'[1]BASE PLANILHAS'!A112</f>
        <v>Total do Módulo 6</v>
      </c>
      <c r="BX4" s="139"/>
      <c r="BY4" s="139"/>
      <c r="BZ4" s="140"/>
      <c r="CA4" s="140"/>
      <c r="CB4" s="140"/>
      <c r="CD4" s="128"/>
    </row>
    <row r="5" spans="1:82">
      <c r="A5" s="12"/>
      <c r="B5" s="12"/>
      <c r="C5" s="12"/>
      <c r="D5" s="12"/>
      <c r="E5" s="13"/>
      <c r="F5" s="13"/>
      <c r="G5" s="12"/>
      <c r="H5" s="14"/>
      <c r="I5" s="14"/>
      <c r="J5" s="14"/>
      <c r="K5" s="14"/>
      <c r="L5" s="14"/>
      <c r="M5" s="14"/>
      <c r="N5" s="14"/>
      <c r="O5" s="14"/>
      <c r="P5" s="24">
        <f>'[1]BASE PLANILHAS'!D20</f>
        <v>0.12</v>
      </c>
      <c r="Q5" s="14"/>
      <c r="R5" s="26">
        <f>'[1]BASE PLANILHAS'!$D26</f>
        <v>0.2</v>
      </c>
      <c r="S5" s="26">
        <f>'[1]BASE PLANILHAS'!$D27</f>
        <v>1.4999999999999999E-2</v>
      </c>
      <c r="T5" s="26">
        <f>'[1]BASE PLANILHAS'!$D28</f>
        <v>0.01</v>
      </c>
      <c r="U5" s="26">
        <f>'[1]BASE PLANILHAS'!$D29</f>
        <v>2E-3</v>
      </c>
      <c r="V5" s="26">
        <f>'[1]BASE PLANILHAS'!$D30</f>
        <v>2.5000000000000001E-2</v>
      </c>
      <c r="W5" s="26">
        <f>'[1]BASE PLANILHAS'!$D31</f>
        <v>0.08</v>
      </c>
      <c r="X5" s="26">
        <f>'[1]BASE PLANILHAS'!$D32</f>
        <v>0.03</v>
      </c>
      <c r="Y5" s="26">
        <f>'[1]BASE PLANILHAS'!$D33</f>
        <v>6.0000000000000001E-3</v>
      </c>
      <c r="Z5" s="26">
        <f>'[1]BASE PLANILHAS'!$D34</f>
        <v>0.3680000000000001</v>
      </c>
      <c r="AA5" s="27">
        <f>'[1]BASE PLANILHAS'!$D37</f>
        <v>8.3333333333333329E-2</v>
      </c>
      <c r="AB5" s="27">
        <f>'[1]BASE PLANILHAS'!$D38</f>
        <v>0.1111</v>
      </c>
      <c r="AC5" s="27">
        <f>'[1]BASE PLANILHAS'!$D40</f>
        <v>7.1551466666666688E-2</v>
      </c>
      <c r="AD5" s="27">
        <f>'[1]BASE PLANILHAS'!$D41</f>
        <v>0.26598480000000002</v>
      </c>
      <c r="AE5" s="26"/>
      <c r="AF5" s="26"/>
      <c r="AG5" s="26"/>
      <c r="AH5" s="26"/>
      <c r="AI5" s="26"/>
      <c r="AJ5" s="26"/>
      <c r="AK5" s="28">
        <f>[1]PARAMETROS!B48</f>
        <v>4.72</v>
      </c>
      <c r="AL5" s="26"/>
      <c r="AM5" s="26"/>
      <c r="AN5" s="66"/>
      <c r="AO5" s="30">
        <f>'[1]BASE PLANILHAS'!$D63</f>
        <v>5.0183256172839511E-3</v>
      </c>
      <c r="AP5" s="30">
        <f>'[1]BASE PLANILHAS'!$D64</f>
        <v>4.0146604938271608E-4</v>
      </c>
      <c r="AQ5" s="30">
        <f>'[1]BASE PLANILHAS'!$D65</f>
        <v>2.0073302469135804E-4</v>
      </c>
      <c r="AR5" s="30">
        <f>'[1]BASE PLANILHAS'!$D66</f>
        <v>3.5000000000000005E-3</v>
      </c>
      <c r="AS5" s="30">
        <f>'[1]BASE PLANILHAS'!$D67</f>
        <v>1.2880000000000005E-3</v>
      </c>
      <c r="AT5" s="27">
        <f>'[1]BASE PLANILHAS'!$D68</f>
        <v>4.2999999999999997E-2</v>
      </c>
      <c r="AU5" s="30">
        <f>'[1]BASE PLANILHAS'!$D69</f>
        <v>1.6666666666666668E-3</v>
      </c>
      <c r="AV5" s="30">
        <f>'[1]BASE PLANILHAS'!$D70</f>
        <v>5.5075191358024689E-2</v>
      </c>
      <c r="AW5" s="31">
        <f>'[1]BASE PLANILHAS'!$D75</f>
        <v>1.3888888888888888E-2</v>
      </c>
      <c r="AX5" s="31">
        <f>'[1]BASE PLANILHAS'!$D76</f>
        <v>8.2222222222222228E-3</v>
      </c>
      <c r="AY5" s="31">
        <f>'[1]BASE PLANILHAS'!$D77</f>
        <v>2.0833333333333332E-4</v>
      </c>
      <c r="AZ5" s="31">
        <f>'[1]BASE PLANILHAS'!$D78</f>
        <v>3.3333333333333335E-3</v>
      </c>
      <c r="BA5" s="31">
        <f>'[1]BASE PLANILHAS'!$D79</f>
        <v>1.2962962962962963E-3</v>
      </c>
      <c r="BB5" s="31">
        <f>'[1]BASE PLANILHAS'!$D80</f>
        <v>9.9172592592592611E-3</v>
      </c>
      <c r="BC5" s="31">
        <f>'[1]BASE PLANILHAS'!$D81</f>
        <v>3.6866333333333334E-2</v>
      </c>
      <c r="BD5" s="32">
        <f>'[1]BASE PLANILHAS'!D84</f>
        <v>0</v>
      </c>
      <c r="BE5" s="32">
        <f>'[1]BASE PLANILHAS'!D85</f>
        <v>0</v>
      </c>
      <c r="BF5" s="33">
        <f>'[1]BASE PLANILHAS'!$D90</f>
        <v>3.6866333333333334E-2</v>
      </c>
      <c r="BG5" s="67"/>
      <c r="BH5" s="67"/>
      <c r="BI5" s="67"/>
      <c r="BJ5" s="67"/>
      <c r="BK5" s="67"/>
      <c r="BL5" s="67"/>
      <c r="BM5" s="68"/>
      <c r="BN5" s="36">
        <f>'[1]BASE PLANILHAS'!C105</f>
        <v>168.33053012889113</v>
      </c>
      <c r="BO5" s="36">
        <f>'[1]BASE PLANILHAS'!C106</f>
        <v>118.95357462441643</v>
      </c>
      <c r="BP5" s="69">
        <f>'[1]BASE PLANILHAS'!C108</f>
        <v>7.6</v>
      </c>
      <c r="BQ5" s="69">
        <f>'[1]BASE PLANILHAS'!C109</f>
        <v>1.65</v>
      </c>
      <c r="BR5" s="39"/>
      <c r="BS5" s="39"/>
      <c r="BT5" s="39"/>
      <c r="BU5" s="39"/>
      <c r="BV5" s="70"/>
      <c r="BW5" s="70"/>
      <c r="BX5" s="40"/>
      <c r="BY5" s="40"/>
      <c r="BZ5" s="41"/>
      <c r="CA5" s="41"/>
      <c r="CB5" s="41"/>
    </row>
    <row r="6" spans="1:82" s="75" customFormat="1">
      <c r="A6" s="43" t="s">
        <v>65</v>
      </c>
      <c r="B6" s="43" t="s">
        <v>1</v>
      </c>
      <c r="C6" s="43" t="s">
        <v>67</v>
      </c>
      <c r="D6" s="43" t="s">
        <v>405</v>
      </c>
      <c r="E6" s="44" t="s">
        <v>403</v>
      </c>
      <c r="F6" s="44" t="s">
        <v>63</v>
      </c>
      <c r="G6" s="44">
        <v>1</v>
      </c>
      <c r="H6" s="71">
        <v>520.79999999999995</v>
      </c>
      <c r="I6" s="71">
        <v>520.79999999999995</v>
      </c>
      <c r="J6" s="71"/>
      <c r="K6" s="71"/>
      <c r="L6" s="71"/>
      <c r="M6" s="71"/>
      <c r="N6" s="71"/>
      <c r="O6" s="71"/>
      <c r="P6" s="71">
        <v>17.044363636363634</v>
      </c>
      <c r="Q6" s="71">
        <v>537.8443636363636</v>
      </c>
      <c r="R6" s="71">
        <v>107.56887272727272</v>
      </c>
      <c r="S6" s="71">
        <v>8.0676654545454536</v>
      </c>
      <c r="T6" s="71">
        <v>5.3784436363636363</v>
      </c>
      <c r="U6" s="71">
        <v>1.0756887272727271</v>
      </c>
      <c r="V6" s="71">
        <v>13.44610909090909</v>
      </c>
      <c r="W6" s="71">
        <v>43.027549090909091</v>
      </c>
      <c r="X6" s="71">
        <v>16.135330909090907</v>
      </c>
      <c r="Y6" s="71">
        <v>3.2270661818181816</v>
      </c>
      <c r="Z6" s="71">
        <v>197.92672581818178</v>
      </c>
      <c r="AA6" s="71">
        <v>44.820363636363631</v>
      </c>
      <c r="AB6" s="71">
        <v>59.754508799999996</v>
      </c>
      <c r="AC6" s="71">
        <v>38.483553056581826</v>
      </c>
      <c r="AD6" s="71">
        <v>143.05842549294545</v>
      </c>
      <c r="AE6" s="71">
        <v>130.75200000000001</v>
      </c>
      <c r="AF6" s="71">
        <v>397</v>
      </c>
      <c r="AG6" s="71">
        <v>0</v>
      </c>
      <c r="AH6" s="71">
        <v>0</v>
      </c>
      <c r="AI6" s="71">
        <v>9.84</v>
      </c>
      <c r="AJ6" s="71">
        <v>0</v>
      </c>
      <c r="AK6" s="71">
        <v>4.72</v>
      </c>
      <c r="AL6" s="71">
        <v>0</v>
      </c>
      <c r="AM6" s="71">
        <v>542.31200000000001</v>
      </c>
      <c r="AN6" s="71">
        <v>883.29715131112732</v>
      </c>
      <c r="AO6" s="71">
        <v>2.6990781481481481</v>
      </c>
      <c r="AP6" s="71">
        <v>0.21592625185185185</v>
      </c>
      <c r="AQ6" s="71">
        <v>0.10796312592592593</v>
      </c>
      <c r="AR6" s="71">
        <v>1.8824552727272728</v>
      </c>
      <c r="AS6" s="71">
        <v>0.69274354036363661</v>
      </c>
      <c r="AT6" s="71">
        <v>23.127307636363632</v>
      </c>
      <c r="AU6" s="71">
        <v>0.89640727272727272</v>
      </c>
      <c r="AV6" s="71">
        <v>29.621881248107741</v>
      </c>
      <c r="AW6" s="71">
        <v>7.4700606060606054</v>
      </c>
      <c r="AX6" s="71">
        <v>4.4222758787878789</v>
      </c>
      <c r="AY6" s="71">
        <v>0.11205090909090908</v>
      </c>
      <c r="AZ6" s="71">
        <v>1.7928145454545454</v>
      </c>
      <c r="BA6" s="71">
        <v>0.69720565656565647</v>
      </c>
      <c r="BB6" s="71">
        <v>5.3339419953131317</v>
      </c>
      <c r="BC6" s="71">
        <v>19.82834959127273</v>
      </c>
      <c r="BD6" s="71"/>
      <c r="BE6" s="71">
        <v>0</v>
      </c>
      <c r="BF6" s="71">
        <v>19.82834959127273</v>
      </c>
      <c r="BG6" s="71">
        <v>30.371766666666673</v>
      </c>
      <c r="BH6" s="71">
        <v>3.9640903253863615</v>
      </c>
      <c r="BI6" s="71">
        <v>1.2263022831978319</v>
      </c>
      <c r="BJ6" s="71">
        <v>521.50147163627059</v>
      </c>
      <c r="BK6" s="71"/>
      <c r="BL6" s="71">
        <v>557.0636309115215</v>
      </c>
      <c r="BM6" s="71">
        <v>2027.655376698393</v>
      </c>
      <c r="BN6" s="71">
        <f>$BN$5*$G6</f>
        <v>168.33053012889113</v>
      </c>
      <c r="BO6" s="71">
        <f t="shared" ref="BO6:BO69" si="0">$BO$5*$G6</f>
        <v>118.95357462441643</v>
      </c>
      <c r="BP6" s="72">
        <f t="shared" ref="BP6:BP69" si="1">((100/((100-$BT6)%)-100)*$BP$5)/$BT6</f>
        <v>8.5633802816901436</v>
      </c>
      <c r="BQ6" s="72">
        <f t="shared" ref="BQ6:BQ69" si="2">((100/((100-$BT6)%)-100)*$BQ$5)/$BT6</f>
        <v>1.8591549295774654</v>
      </c>
      <c r="BR6" s="73">
        <v>2</v>
      </c>
      <c r="BS6" s="72">
        <f>((100/((100-$BT6)%)-100)*BR6)/$BT6</f>
        <v>2.2535211267605644</v>
      </c>
      <c r="BT6" s="72">
        <f>$BP$5+$BQ$5+BR6</f>
        <v>11.25</v>
      </c>
      <c r="BU6" s="72">
        <f>BP6+BQ6+BS6</f>
        <v>12.676056338028173</v>
      </c>
      <c r="BV6" s="71">
        <f>((BO6+BN6+BM6)*BU6)%</f>
        <v>293.44303286007482</v>
      </c>
      <c r="BW6" s="71">
        <f t="shared" ref="BW6:BW69" si="3">BV6+BO6+BN6</f>
        <v>580.72713761338241</v>
      </c>
      <c r="BX6" s="71">
        <f t="shared" ref="BX6:BX69" si="4">BW6+BM6</f>
        <v>2608.3825143117756</v>
      </c>
      <c r="BY6" s="71">
        <f>BX6*12</f>
        <v>31300.590171741307</v>
      </c>
      <c r="BZ6" s="49">
        <f>VLOOKUP($C6,[1]PARAMETROS!$A:$I,7,0)</f>
        <v>43101</v>
      </c>
      <c r="CA6" s="74"/>
      <c r="CB6" s="74"/>
    </row>
    <row r="7" spans="1:82" s="75" customFormat="1">
      <c r="A7" s="43" t="s">
        <v>406</v>
      </c>
      <c r="B7" s="43" t="s">
        <v>0</v>
      </c>
      <c r="C7" s="43" t="s">
        <v>407</v>
      </c>
      <c r="D7" s="43" t="s">
        <v>408</v>
      </c>
      <c r="E7" s="44" t="s">
        <v>403</v>
      </c>
      <c r="F7" s="44" t="s">
        <v>63</v>
      </c>
      <c r="G7" s="44">
        <v>1</v>
      </c>
      <c r="H7" s="71">
        <v>1041.5999999999999</v>
      </c>
      <c r="I7" s="71">
        <v>1041.5999999999999</v>
      </c>
      <c r="J7" s="71"/>
      <c r="K7" s="71"/>
      <c r="L7" s="71"/>
      <c r="M7" s="71"/>
      <c r="N7" s="71"/>
      <c r="O7" s="71"/>
      <c r="P7" s="71">
        <v>34.088727272727269</v>
      </c>
      <c r="Q7" s="71">
        <v>1075.6887272727272</v>
      </c>
      <c r="R7" s="71">
        <v>215.13774545454544</v>
      </c>
      <c r="S7" s="71">
        <v>16.135330909090907</v>
      </c>
      <c r="T7" s="71">
        <v>10.756887272727273</v>
      </c>
      <c r="U7" s="71">
        <v>2.1513774545454543</v>
      </c>
      <c r="V7" s="71">
        <v>26.89221818181818</v>
      </c>
      <c r="W7" s="71">
        <v>86.055098181818181</v>
      </c>
      <c r="X7" s="71">
        <v>32.270661818181814</v>
      </c>
      <c r="Y7" s="71">
        <v>6.4541323636363632</v>
      </c>
      <c r="Z7" s="71">
        <v>395.85345163636356</v>
      </c>
      <c r="AA7" s="71">
        <v>89.640727272727261</v>
      </c>
      <c r="AB7" s="71">
        <v>119.50901759999999</v>
      </c>
      <c r="AC7" s="71">
        <v>76.967106113163652</v>
      </c>
      <c r="AD7" s="71">
        <v>286.11685098589089</v>
      </c>
      <c r="AE7" s="71">
        <v>99.504000000000005</v>
      </c>
      <c r="AF7" s="71">
        <v>397</v>
      </c>
      <c r="AG7" s="71">
        <v>0</v>
      </c>
      <c r="AH7" s="71">
        <v>0</v>
      </c>
      <c r="AI7" s="71">
        <v>0</v>
      </c>
      <c r="AJ7" s="71">
        <v>0</v>
      </c>
      <c r="AK7" s="71">
        <v>4.72</v>
      </c>
      <c r="AL7" s="71">
        <v>0</v>
      </c>
      <c r="AM7" s="71">
        <v>501.22400000000005</v>
      </c>
      <c r="AN7" s="71">
        <v>1183.1943026222546</v>
      </c>
      <c r="AO7" s="71">
        <v>5.3981562962962961</v>
      </c>
      <c r="AP7" s="71">
        <v>0.43185250370370371</v>
      </c>
      <c r="AQ7" s="71">
        <v>0.21592625185185185</v>
      </c>
      <c r="AR7" s="71">
        <v>3.7649105454545455</v>
      </c>
      <c r="AS7" s="71">
        <v>1.3854870807272732</v>
      </c>
      <c r="AT7" s="71">
        <v>46.254615272727264</v>
      </c>
      <c r="AU7" s="71">
        <v>1.7928145454545454</v>
      </c>
      <c r="AV7" s="71">
        <v>59.243762496215481</v>
      </c>
      <c r="AW7" s="71">
        <v>14.940121212121211</v>
      </c>
      <c r="AX7" s="71">
        <v>8.8445517575757577</v>
      </c>
      <c r="AY7" s="71">
        <v>0.22410181818181815</v>
      </c>
      <c r="AZ7" s="71">
        <v>3.5856290909090909</v>
      </c>
      <c r="BA7" s="71">
        <v>1.3944113131313129</v>
      </c>
      <c r="BB7" s="71">
        <v>10.667883990626263</v>
      </c>
      <c r="BC7" s="71">
        <v>39.656699182545459</v>
      </c>
      <c r="BD7" s="71"/>
      <c r="BE7" s="71">
        <v>0</v>
      </c>
      <c r="BF7" s="71">
        <v>39.656699182545459</v>
      </c>
      <c r="BG7" s="71">
        <v>55.485199999999999</v>
      </c>
      <c r="BH7" s="71">
        <v>7.928180650772723</v>
      </c>
      <c r="BI7" s="71">
        <v>2.4526045663956633</v>
      </c>
      <c r="BJ7" s="71">
        <v>1043.0029432725412</v>
      </c>
      <c r="BK7" s="71"/>
      <c r="BL7" s="71">
        <v>1108.8689284897096</v>
      </c>
      <c r="BM7" s="71">
        <v>3466.6524200634522</v>
      </c>
      <c r="BN7" s="71">
        <f t="shared" ref="BN7:BN70" si="5">$BN$5*$G7</f>
        <v>168.33053012889113</v>
      </c>
      <c r="BO7" s="71">
        <f t="shared" si="0"/>
        <v>118.95357462441643</v>
      </c>
      <c r="BP7" s="72">
        <f t="shared" si="1"/>
        <v>8.8629737609329435</v>
      </c>
      <c r="BQ7" s="72">
        <f t="shared" si="2"/>
        <v>1.9241982507288626</v>
      </c>
      <c r="BR7" s="73">
        <v>5</v>
      </c>
      <c r="BS7" s="72">
        <f t="shared" ref="BS7:BS71" si="6">((100/((100-BT7)%)-100)*BR7)/BT7</f>
        <v>5.8309037900874632</v>
      </c>
      <c r="BT7" s="72">
        <f>$BP$5+$BQ$5+BR7</f>
        <v>14.25</v>
      </c>
      <c r="BU7" s="72">
        <f>BP7+BQ7+BS7</f>
        <v>16.618075801749271</v>
      </c>
      <c r="BV7" s="71">
        <f t="shared" ref="BV7:BV70" si="7">((BO7+BN7+BM7)*BU7)%</f>
        <v>623.8320172436014</v>
      </c>
      <c r="BW7" s="71">
        <f t="shared" si="3"/>
        <v>911.11612199690899</v>
      </c>
      <c r="BX7" s="71">
        <f t="shared" si="4"/>
        <v>4377.7685420603611</v>
      </c>
      <c r="BY7" s="71">
        <f t="shared" ref="BY7:BY71" si="8">BX7*12</f>
        <v>52533.222504724334</v>
      </c>
      <c r="BZ7" s="49">
        <f>VLOOKUP($C7,[1]PARAMETROS!$A:$I,7,0)</f>
        <v>43101</v>
      </c>
      <c r="CA7" s="74"/>
      <c r="CB7" s="74"/>
    </row>
    <row r="8" spans="1:82" s="75" customFormat="1">
      <c r="A8" s="43" t="s">
        <v>409</v>
      </c>
      <c r="B8" s="43" t="s">
        <v>2</v>
      </c>
      <c r="C8" s="43" t="s">
        <v>67</v>
      </c>
      <c r="D8" s="43" t="s">
        <v>410</v>
      </c>
      <c r="E8" s="44" t="s">
        <v>403</v>
      </c>
      <c r="F8" s="44" t="s">
        <v>63</v>
      </c>
      <c r="G8" s="44">
        <v>1</v>
      </c>
      <c r="H8" s="71">
        <v>260.39999999999998</v>
      </c>
      <c r="I8" s="71">
        <v>260.39999999999998</v>
      </c>
      <c r="J8" s="71"/>
      <c r="K8" s="71"/>
      <c r="L8" s="71"/>
      <c r="M8" s="71"/>
      <c r="N8" s="71"/>
      <c r="O8" s="71"/>
      <c r="P8" s="71">
        <v>8.5221818181818172</v>
      </c>
      <c r="Q8" s="71">
        <v>268.9221818181818</v>
      </c>
      <c r="R8" s="71">
        <v>53.78443636363636</v>
      </c>
      <c r="S8" s="71">
        <v>4.0338327272727268</v>
      </c>
      <c r="T8" s="71">
        <v>2.6892218181818182</v>
      </c>
      <c r="U8" s="71">
        <v>0.53784436363636356</v>
      </c>
      <c r="V8" s="71">
        <v>6.723054545454545</v>
      </c>
      <c r="W8" s="71">
        <v>21.513774545454545</v>
      </c>
      <c r="X8" s="71">
        <v>8.0676654545454536</v>
      </c>
      <c r="Y8" s="71">
        <v>1.6135330909090908</v>
      </c>
      <c r="Z8" s="71">
        <v>98.96336290909089</v>
      </c>
      <c r="AA8" s="71">
        <v>22.410181818181815</v>
      </c>
      <c r="AB8" s="71">
        <v>29.877254399999998</v>
      </c>
      <c r="AC8" s="71">
        <v>19.241776528290913</v>
      </c>
      <c r="AD8" s="71">
        <v>71.529212746472723</v>
      </c>
      <c r="AE8" s="71">
        <v>146.376</v>
      </c>
      <c r="AF8" s="71">
        <v>397</v>
      </c>
      <c r="AG8" s="71">
        <v>0</v>
      </c>
      <c r="AH8" s="71">
        <v>0</v>
      </c>
      <c r="AI8" s="71">
        <v>9.84</v>
      </c>
      <c r="AJ8" s="71">
        <v>0</v>
      </c>
      <c r="AK8" s="71">
        <v>4.72</v>
      </c>
      <c r="AL8" s="71">
        <v>0</v>
      </c>
      <c r="AM8" s="71">
        <v>557.93600000000004</v>
      </c>
      <c r="AN8" s="71">
        <v>728.42857565556358</v>
      </c>
      <c r="AO8" s="71">
        <v>1.349539074074074</v>
      </c>
      <c r="AP8" s="71">
        <v>0.10796312592592593</v>
      </c>
      <c r="AQ8" s="71">
        <v>5.3981562962962963E-2</v>
      </c>
      <c r="AR8" s="71">
        <v>0.94122763636363638</v>
      </c>
      <c r="AS8" s="71">
        <v>0.34637177018181831</v>
      </c>
      <c r="AT8" s="71">
        <v>11.563653818181816</v>
      </c>
      <c r="AU8" s="71">
        <v>0.44820363636363636</v>
      </c>
      <c r="AV8" s="71">
        <v>14.81094062405387</v>
      </c>
      <c r="AW8" s="71">
        <v>3.7350303030303027</v>
      </c>
      <c r="AX8" s="71">
        <v>2.2111379393939394</v>
      </c>
      <c r="AY8" s="71">
        <v>5.6025454545454538E-2</v>
      </c>
      <c r="AZ8" s="71">
        <v>0.89640727272727272</v>
      </c>
      <c r="BA8" s="71">
        <v>0.34860282828282824</v>
      </c>
      <c r="BB8" s="71">
        <v>2.6669709976565659</v>
      </c>
      <c r="BC8" s="71">
        <v>9.9141747956363648</v>
      </c>
      <c r="BD8" s="71"/>
      <c r="BE8" s="71">
        <v>0</v>
      </c>
      <c r="BF8" s="71">
        <v>9.9141747956363648</v>
      </c>
      <c r="BG8" s="71">
        <v>30.371766666666673</v>
      </c>
      <c r="BH8" s="71">
        <v>1.9820451626931808</v>
      </c>
      <c r="BI8" s="71">
        <v>0.61315114159891593</v>
      </c>
      <c r="BJ8" s="71">
        <v>260.75073581813524</v>
      </c>
      <c r="BK8" s="71"/>
      <c r="BL8" s="71">
        <v>293.71769878909402</v>
      </c>
      <c r="BM8" s="71">
        <v>1315.7935716825295</v>
      </c>
      <c r="BN8" s="71">
        <f t="shared" si="5"/>
        <v>168.33053012889113</v>
      </c>
      <c r="BO8" s="71">
        <f t="shared" si="0"/>
        <v>118.95357462441643</v>
      </c>
      <c r="BP8" s="72">
        <f t="shared" si="1"/>
        <v>8.8629737609329435</v>
      </c>
      <c r="BQ8" s="72">
        <f t="shared" si="2"/>
        <v>1.9241982507288626</v>
      </c>
      <c r="BR8" s="73">
        <v>5</v>
      </c>
      <c r="BS8" s="72">
        <f t="shared" si="6"/>
        <v>5.8309037900874632</v>
      </c>
      <c r="BT8" s="72">
        <f t="shared" ref="BT8:BT71" si="9">$BP$5+$BQ$5+BR8</f>
        <v>14.25</v>
      </c>
      <c r="BU8" s="72">
        <f t="shared" ref="BU8:BU71" si="10">BP8+BQ8+BS8</f>
        <v>16.618075801749271</v>
      </c>
      <c r="BV8" s="71">
        <f t="shared" si="7"/>
        <v>266.40066343102831</v>
      </c>
      <c r="BW8" s="71">
        <f t="shared" si="3"/>
        <v>553.68476818433589</v>
      </c>
      <c r="BX8" s="71">
        <f t="shared" si="4"/>
        <v>1869.4783398668656</v>
      </c>
      <c r="BY8" s="71">
        <f t="shared" si="8"/>
        <v>22433.740078402385</v>
      </c>
      <c r="BZ8" s="49">
        <f>VLOOKUP($C8,[1]PARAMETROS!$A:$I,7,0)</f>
        <v>43101</v>
      </c>
      <c r="CA8" s="74"/>
      <c r="CB8" s="74"/>
    </row>
    <row r="9" spans="1:82" s="75" customFormat="1">
      <c r="A9" s="43" t="s">
        <v>411</v>
      </c>
      <c r="B9" s="43" t="s">
        <v>1</v>
      </c>
      <c r="C9" s="43" t="s">
        <v>165</v>
      </c>
      <c r="D9" s="43" t="s">
        <v>412</v>
      </c>
      <c r="E9" s="44" t="s">
        <v>403</v>
      </c>
      <c r="F9" s="44" t="s">
        <v>63</v>
      </c>
      <c r="G9" s="44">
        <v>1</v>
      </c>
      <c r="H9" s="71">
        <v>520.79999999999995</v>
      </c>
      <c r="I9" s="71">
        <v>520.79999999999995</v>
      </c>
      <c r="J9" s="71"/>
      <c r="K9" s="71"/>
      <c r="L9" s="71"/>
      <c r="M9" s="71"/>
      <c r="N9" s="71"/>
      <c r="O9" s="71"/>
      <c r="P9" s="71">
        <v>17.044363636363634</v>
      </c>
      <c r="Q9" s="71">
        <v>537.8443636363636</v>
      </c>
      <c r="R9" s="71">
        <v>107.56887272727272</v>
      </c>
      <c r="S9" s="71">
        <v>8.0676654545454536</v>
      </c>
      <c r="T9" s="71">
        <v>5.3784436363636363</v>
      </c>
      <c r="U9" s="71">
        <v>1.0756887272727271</v>
      </c>
      <c r="V9" s="71">
        <v>13.44610909090909</v>
      </c>
      <c r="W9" s="71">
        <v>43.027549090909091</v>
      </c>
      <c r="X9" s="71">
        <v>16.135330909090907</v>
      </c>
      <c r="Y9" s="71">
        <v>3.2270661818181816</v>
      </c>
      <c r="Z9" s="71">
        <v>197.92672581818178</v>
      </c>
      <c r="AA9" s="71">
        <v>44.820363636363631</v>
      </c>
      <c r="AB9" s="71">
        <v>59.754508799999996</v>
      </c>
      <c r="AC9" s="71">
        <v>38.483553056581826</v>
      </c>
      <c r="AD9" s="71">
        <v>143.05842549294545</v>
      </c>
      <c r="AE9" s="71">
        <v>130.75200000000001</v>
      </c>
      <c r="AF9" s="71">
        <v>397</v>
      </c>
      <c r="AG9" s="71">
        <v>0</v>
      </c>
      <c r="AH9" s="71">
        <v>0</v>
      </c>
      <c r="AI9" s="71">
        <v>0</v>
      </c>
      <c r="AJ9" s="71">
        <v>0</v>
      </c>
      <c r="AK9" s="71">
        <v>4.72</v>
      </c>
      <c r="AL9" s="71">
        <v>0</v>
      </c>
      <c r="AM9" s="71">
        <v>532.47199999999998</v>
      </c>
      <c r="AN9" s="71">
        <v>873.45715131112718</v>
      </c>
      <c r="AO9" s="71">
        <v>2.6990781481481481</v>
      </c>
      <c r="AP9" s="71">
        <v>0.21592625185185185</v>
      </c>
      <c r="AQ9" s="71">
        <v>0.10796312592592593</v>
      </c>
      <c r="AR9" s="71">
        <v>1.8824552727272728</v>
      </c>
      <c r="AS9" s="71">
        <v>0.69274354036363661</v>
      </c>
      <c r="AT9" s="71">
        <v>23.127307636363632</v>
      </c>
      <c r="AU9" s="71">
        <v>0.89640727272727272</v>
      </c>
      <c r="AV9" s="71">
        <v>29.621881248107741</v>
      </c>
      <c r="AW9" s="71">
        <v>7.4700606060606054</v>
      </c>
      <c r="AX9" s="71">
        <v>4.4222758787878789</v>
      </c>
      <c r="AY9" s="71">
        <v>0.11205090909090908</v>
      </c>
      <c r="AZ9" s="71">
        <v>1.7928145454545454</v>
      </c>
      <c r="BA9" s="71">
        <v>0.69720565656565647</v>
      </c>
      <c r="BB9" s="71">
        <v>5.3339419953131317</v>
      </c>
      <c r="BC9" s="71">
        <v>19.82834959127273</v>
      </c>
      <c r="BD9" s="71"/>
      <c r="BE9" s="71">
        <v>0</v>
      </c>
      <c r="BF9" s="71">
        <v>19.82834959127273</v>
      </c>
      <c r="BG9" s="71">
        <v>30.371766666666673</v>
      </c>
      <c r="BH9" s="71">
        <v>3.9640903253863615</v>
      </c>
      <c r="BI9" s="71">
        <v>1.2263022831978319</v>
      </c>
      <c r="BJ9" s="71">
        <v>521.50147163627059</v>
      </c>
      <c r="BK9" s="71"/>
      <c r="BL9" s="71">
        <v>557.0636309115215</v>
      </c>
      <c r="BM9" s="71">
        <v>2017.8153766983928</v>
      </c>
      <c r="BN9" s="71">
        <f t="shared" si="5"/>
        <v>168.33053012889113</v>
      </c>
      <c r="BO9" s="71">
        <f t="shared" si="0"/>
        <v>118.95357462441643</v>
      </c>
      <c r="BP9" s="72">
        <f t="shared" si="1"/>
        <v>8.6609686609686669</v>
      </c>
      <c r="BQ9" s="72">
        <f t="shared" si="2"/>
        <v>1.8803418803418819</v>
      </c>
      <c r="BR9" s="73">
        <v>3</v>
      </c>
      <c r="BS9" s="72">
        <f t="shared" si="6"/>
        <v>3.4188034188034218</v>
      </c>
      <c r="BT9" s="72">
        <f t="shared" si="9"/>
        <v>12.25</v>
      </c>
      <c r="BU9" s="72">
        <f t="shared" si="10"/>
        <v>13.960113960113972</v>
      </c>
      <c r="BV9" s="71">
        <f t="shared" si="7"/>
        <v>321.79451450465359</v>
      </c>
      <c r="BW9" s="71">
        <f t="shared" si="3"/>
        <v>609.07861925796112</v>
      </c>
      <c r="BX9" s="71">
        <f t="shared" si="4"/>
        <v>2626.893995956354</v>
      </c>
      <c r="BY9" s="71">
        <f t="shared" si="8"/>
        <v>31522.727951476249</v>
      </c>
      <c r="BZ9" s="49">
        <f>VLOOKUP($C9,[1]PARAMETROS!$A:$I,7,0)</f>
        <v>43101</v>
      </c>
      <c r="CA9" s="74"/>
      <c r="CB9" s="74"/>
    </row>
    <row r="10" spans="1:82" s="75" customFormat="1">
      <c r="A10" s="43" t="s">
        <v>413</v>
      </c>
      <c r="B10" s="43" t="s">
        <v>0</v>
      </c>
      <c r="C10" s="43" t="s">
        <v>165</v>
      </c>
      <c r="D10" s="43" t="s">
        <v>414</v>
      </c>
      <c r="E10" s="44" t="s">
        <v>403</v>
      </c>
      <c r="F10" s="44" t="s">
        <v>63</v>
      </c>
      <c r="G10" s="44">
        <v>1</v>
      </c>
      <c r="H10" s="71">
        <v>1041.5999999999999</v>
      </c>
      <c r="I10" s="71">
        <v>1041.5999999999999</v>
      </c>
      <c r="J10" s="71"/>
      <c r="K10" s="71"/>
      <c r="L10" s="71"/>
      <c r="M10" s="71"/>
      <c r="N10" s="71"/>
      <c r="O10" s="71"/>
      <c r="P10" s="71">
        <v>34.088727272727269</v>
      </c>
      <c r="Q10" s="71">
        <v>1075.6887272727272</v>
      </c>
      <c r="R10" s="71">
        <v>215.13774545454544</v>
      </c>
      <c r="S10" s="71">
        <v>16.135330909090907</v>
      </c>
      <c r="T10" s="71">
        <v>10.756887272727273</v>
      </c>
      <c r="U10" s="71">
        <v>2.1513774545454543</v>
      </c>
      <c r="V10" s="71">
        <v>26.89221818181818</v>
      </c>
      <c r="W10" s="71">
        <v>86.055098181818181</v>
      </c>
      <c r="X10" s="71">
        <v>32.270661818181814</v>
      </c>
      <c r="Y10" s="71">
        <v>6.4541323636363632</v>
      </c>
      <c r="Z10" s="71">
        <v>395.85345163636356</v>
      </c>
      <c r="AA10" s="71">
        <v>89.640727272727261</v>
      </c>
      <c r="AB10" s="71">
        <v>119.50901759999999</v>
      </c>
      <c r="AC10" s="71">
        <v>76.967106113163652</v>
      </c>
      <c r="AD10" s="71">
        <v>286.11685098589089</v>
      </c>
      <c r="AE10" s="71">
        <v>99.504000000000005</v>
      </c>
      <c r="AF10" s="71">
        <v>397</v>
      </c>
      <c r="AG10" s="71">
        <v>0</v>
      </c>
      <c r="AH10" s="71">
        <v>0</v>
      </c>
      <c r="AI10" s="71">
        <v>0</v>
      </c>
      <c r="AJ10" s="71">
        <v>0</v>
      </c>
      <c r="AK10" s="71">
        <v>4.72</v>
      </c>
      <c r="AL10" s="71">
        <v>0</v>
      </c>
      <c r="AM10" s="71">
        <v>501.22400000000005</v>
      </c>
      <c r="AN10" s="71">
        <v>1183.1943026222546</v>
      </c>
      <c r="AO10" s="71">
        <v>5.3981562962962961</v>
      </c>
      <c r="AP10" s="71">
        <v>0.43185250370370371</v>
      </c>
      <c r="AQ10" s="71">
        <v>0.21592625185185185</v>
      </c>
      <c r="AR10" s="71">
        <v>3.7649105454545455</v>
      </c>
      <c r="AS10" s="71">
        <v>1.3854870807272732</v>
      </c>
      <c r="AT10" s="71">
        <v>46.254615272727264</v>
      </c>
      <c r="AU10" s="71">
        <v>1.7928145454545454</v>
      </c>
      <c r="AV10" s="71">
        <v>59.243762496215481</v>
      </c>
      <c r="AW10" s="71">
        <v>14.940121212121211</v>
      </c>
      <c r="AX10" s="71">
        <v>8.8445517575757577</v>
      </c>
      <c r="AY10" s="71">
        <v>0.22410181818181815</v>
      </c>
      <c r="AZ10" s="71">
        <v>3.5856290909090909</v>
      </c>
      <c r="BA10" s="71">
        <v>1.3944113131313129</v>
      </c>
      <c r="BB10" s="71">
        <v>10.667883990626263</v>
      </c>
      <c r="BC10" s="71">
        <v>39.656699182545459</v>
      </c>
      <c r="BD10" s="71"/>
      <c r="BE10" s="71">
        <v>0</v>
      </c>
      <c r="BF10" s="71">
        <v>39.656699182545459</v>
      </c>
      <c r="BG10" s="71">
        <v>55.485199999999999</v>
      </c>
      <c r="BH10" s="71">
        <v>7.928180650772723</v>
      </c>
      <c r="BI10" s="71">
        <v>2.4526045663956633</v>
      </c>
      <c r="BJ10" s="71">
        <v>1043.0029432725412</v>
      </c>
      <c r="BK10" s="71"/>
      <c r="BL10" s="71">
        <v>1108.8689284897096</v>
      </c>
      <c r="BM10" s="71">
        <v>3466.6524200634522</v>
      </c>
      <c r="BN10" s="71">
        <f t="shared" si="5"/>
        <v>168.33053012889113</v>
      </c>
      <c r="BO10" s="71">
        <f t="shared" si="0"/>
        <v>118.95357462441643</v>
      </c>
      <c r="BP10" s="72">
        <f t="shared" si="1"/>
        <v>8.8629737609329435</v>
      </c>
      <c r="BQ10" s="72">
        <f t="shared" si="2"/>
        <v>1.9241982507288626</v>
      </c>
      <c r="BR10" s="73">
        <v>5</v>
      </c>
      <c r="BS10" s="72">
        <f t="shared" si="6"/>
        <v>5.8309037900874632</v>
      </c>
      <c r="BT10" s="72">
        <f t="shared" si="9"/>
        <v>14.25</v>
      </c>
      <c r="BU10" s="72">
        <f t="shared" si="10"/>
        <v>16.618075801749271</v>
      </c>
      <c r="BV10" s="71">
        <f t="shared" si="7"/>
        <v>623.8320172436014</v>
      </c>
      <c r="BW10" s="71">
        <f t="shared" si="3"/>
        <v>911.11612199690899</v>
      </c>
      <c r="BX10" s="71">
        <f t="shared" si="4"/>
        <v>4377.7685420603611</v>
      </c>
      <c r="BY10" s="71">
        <f t="shared" si="8"/>
        <v>52533.222504724334</v>
      </c>
      <c r="BZ10" s="49">
        <f>VLOOKUP($C10,[1]PARAMETROS!$A:$I,7,0)</f>
        <v>43101</v>
      </c>
      <c r="CA10" s="74"/>
      <c r="CB10" s="74"/>
    </row>
    <row r="11" spans="1:82" s="75" customFormat="1">
      <c r="A11" s="43" t="s">
        <v>69</v>
      </c>
      <c r="B11" s="43" t="s">
        <v>0</v>
      </c>
      <c r="C11" s="43" t="s">
        <v>70</v>
      </c>
      <c r="D11" s="43" t="s">
        <v>415</v>
      </c>
      <c r="E11" s="44" t="s">
        <v>403</v>
      </c>
      <c r="F11" s="44" t="s">
        <v>63</v>
      </c>
      <c r="G11" s="44">
        <v>1</v>
      </c>
      <c r="H11" s="71">
        <v>1041.5999999999999</v>
      </c>
      <c r="I11" s="71">
        <v>1041.5999999999999</v>
      </c>
      <c r="J11" s="71"/>
      <c r="K11" s="71"/>
      <c r="L11" s="71"/>
      <c r="M11" s="71"/>
      <c r="N11" s="71"/>
      <c r="O11" s="71"/>
      <c r="P11" s="71">
        <v>34.088727272727269</v>
      </c>
      <c r="Q11" s="71">
        <v>1075.6887272727272</v>
      </c>
      <c r="R11" s="71">
        <v>215.13774545454544</v>
      </c>
      <c r="S11" s="71">
        <v>16.135330909090907</v>
      </c>
      <c r="T11" s="71">
        <v>10.756887272727273</v>
      </c>
      <c r="U11" s="71">
        <v>2.1513774545454543</v>
      </c>
      <c r="V11" s="71">
        <v>26.89221818181818</v>
      </c>
      <c r="W11" s="71">
        <v>86.055098181818181</v>
      </c>
      <c r="X11" s="71">
        <v>32.270661818181814</v>
      </c>
      <c r="Y11" s="71">
        <v>6.4541323636363632</v>
      </c>
      <c r="Z11" s="71">
        <v>395.85345163636356</v>
      </c>
      <c r="AA11" s="71">
        <v>89.640727272727261</v>
      </c>
      <c r="AB11" s="71">
        <v>119.50901759999999</v>
      </c>
      <c r="AC11" s="71">
        <v>76.967106113163652</v>
      </c>
      <c r="AD11" s="71">
        <v>286.11685098589089</v>
      </c>
      <c r="AE11" s="71">
        <v>99.504000000000005</v>
      </c>
      <c r="AF11" s="71">
        <v>397</v>
      </c>
      <c r="AG11" s="71">
        <v>0</v>
      </c>
      <c r="AH11" s="71">
        <v>32.619999999999997</v>
      </c>
      <c r="AI11" s="71">
        <v>0</v>
      </c>
      <c r="AJ11" s="71">
        <v>0</v>
      </c>
      <c r="AK11" s="71">
        <v>4.72</v>
      </c>
      <c r="AL11" s="71">
        <v>0</v>
      </c>
      <c r="AM11" s="71">
        <v>533.84400000000005</v>
      </c>
      <c r="AN11" s="71">
        <v>1215.8143026222544</v>
      </c>
      <c r="AO11" s="71">
        <v>5.3981562962962961</v>
      </c>
      <c r="AP11" s="71">
        <v>0.43185250370370371</v>
      </c>
      <c r="AQ11" s="71">
        <v>0.21592625185185185</v>
      </c>
      <c r="AR11" s="71">
        <v>3.7649105454545455</v>
      </c>
      <c r="AS11" s="71">
        <v>1.3854870807272732</v>
      </c>
      <c r="AT11" s="71">
        <v>46.254615272727264</v>
      </c>
      <c r="AU11" s="71">
        <v>1.7928145454545454</v>
      </c>
      <c r="AV11" s="71">
        <v>59.243762496215481</v>
      </c>
      <c r="AW11" s="71">
        <v>14.940121212121211</v>
      </c>
      <c r="AX11" s="71">
        <v>8.8445517575757577</v>
      </c>
      <c r="AY11" s="71">
        <v>0.22410181818181815</v>
      </c>
      <c r="AZ11" s="71">
        <v>3.5856290909090909</v>
      </c>
      <c r="BA11" s="71">
        <v>1.3944113131313129</v>
      </c>
      <c r="BB11" s="71">
        <v>10.667883990626263</v>
      </c>
      <c r="BC11" s="71">
        <v>39.656699182545459</v>
      </c>
      <c r="BD11" s="71"/>
      <c r="BE11" s="71">
        <v>0</v>
      </c>
      <c r="BF11" s="71">
        <v>39.656699182545459</v>
      </c>
      <c r="BG11" s="71">
        <v>55.485199999999999</v>
      </c>
      <c r="BH11" s="71">
        <v>7.928180650772723</v>
      </c>
      <c r="BI11" s="71">
        <v>2.4526045663956633</v>
      </c>
      <c r="BJ11" s="71">
        <v>1043.0029432725412</v>
      </c>
      <c r="BK11" s="71"/>
      <c r="BL11" s="71">
        <v>1108.8689284897096</v>
      </c>
      <c r="BM11" s="71">
        <v>3499.272420063452</v>
      </c>
      <c r="BN11" s="71">
        <f t="shared" si="5"/>
        <v>168.33053012889113</v>
      </c>
      <c r="BO11" s="71">
        <f t="shared" si="0"/>
        <v>118.95357462441643</v>
      </c>
      <c r="BP11" s="72">
        <f t="shared" si="1"/>
        <v>8.8629737609329435</v>
      </c>
      <c r="BQ11" s="72">
        <f t="shared" si="2"/>
        <v>1.9241982507288626</v>
      </c>
      <c r="BR11" s="73">
        <v>5</v>
      </c>
      <c r="BS11" s="72">
        <f t="shared" si="6"/>
        <v>5.8309037900874632</v>
      </c>
      <c r="BT11" s="72">
        <f t="shared" si="9"/>
        <v>14.25</v>
      </c>
      <c r="BU11" s="72">
        <f t="shared" si="10"/>
        <v>16.618075801749271</v>
      </c>
      <c r="BV11" s="71">
        <f t="shared" si="7"/>
        <v>629.25283357013211</v>
      </c>
      <c r="BW11" s="71">
        <f t="shared" si="3"/>
        <v>916.5369383234397</v>
      </c>
      <c r="BX11" s="71">
        <f t="shared" si="4"/>
        <v>4415.8093583868922</v>
      </c>
      <c r="BY11" s="71">
        <f t="shared" si="8"/>
        <v>52989.712300642706</v>
      </c>
      <c r="BZ11" s="49">
        <f>VLOOKUP($C11,[1]PARAMETROS!$A:$I,7,0)</f>
        <v>43101</v>
      </c>
      <c r="CA11" s="74"/>
      <c r="CB11" s="74"/>
    </row>
    <row r="12" spans="1:82" s="75" customFormat="1">
      <c r="A12" s="43" t="s">
        <v>416</v>
      </c>
      <c r="B12" s="43" t="s">
        <v>2</v>
      </c>
      <c r="C12" s="43" t="s">
        <v>417</v>
      </c>
      <c r="D12" s="43" t="s">
        <v>418</v>
      </c>
      <c r="E12" s="44" t="s">
        <v>403</v>
      </c>
      <c r="F12" s="44" t="s">
        <v>63</v>
      </c>
      <c r="G12" s="44">
        <v>1</v>
      </c>
      <c r="H12" s="71">
        <v>260.39999999999998</v>
      </c>
      <c r="I12" s="71">
        <v>260.39999999999998</v>
      </c>
      <c r="J12" s="71"/>
      <c r="K12" s="71"/>
      <c r="L12" s="71"/>
      <c r="M12" s="71"/>
      <c r="N12" s="71"/>
      <c r="O12" s="71"/>
      <c r="P12" s="71">
        <v>8.5221818181818172</v>
      </c>
      <c r="Q12" s="71">
        <v>268.9221818181818</v>
      </c>
      <c r="R12" s="71">
        <v>53.78443636363636</v>
      </c>
      <c r="S12" s="71">
        <v>4.0338327272727268</v>
      </c>
      <c r="T12" s="71">
        <v>2.6892218181818182</v>
      </c>
      <c r="U12" s="71">
        <v>0.53784436363636356</v>
      </c>
      <c r="V12" s="71">
        <v>6.723054545454545</v>
      </c>
      <c r="W12" s="71">
        <v>21.513774545454545</v>
      </c>
      <c r="X12" s="71">
        <v>8.0676654545454536</v>
      </c>
      <c r="Y12" s="71">
        <v>1.6135330909090908</v>
      </c>
      <c r="Z12" s="71">
        <v>98.96336290909089</v>
      </c>
      <c r="AA12" s="71">
        <v>22.410181818181815</v>
      </c>
      <c r="AB12" s="71">
        <v>29.877254399999998</v>
      </c>
      <c r="AC12" s="71">
        <v>19.241776528290913</v>
      </c>
      <c r="AD12" s="71">
        <v>71.529212746472723</v>
      </c>
      <c r="AE12" s="71">
        <v>146.376</v>
      </c>
      <c r="AF12" s="71">
        <v>397</v>
      </c>
      <c r="AG12" s="71">
        <v>0</v>
      </c>
      <c r="AH12" s="71">
        <v>0</v>
      </c>
      <c r="AI12" s="71">
        <v>0</v>
      </c>
      <c r="AJ12" s="71">
        <v>0</v>
      </c>
      <c r="AK12" s="71">
        <v>4.72</v>
      </c>
      <c r="AL12" s="71">
        <v>0</v>
      </c>
      <c r="AM12" s="71">
        <v>548.096</v>
      </c>
      <c r="AN12" s="71">
        <v>718.58857565556355</v>
      </c>
      <c r="AO12" s="71">
        <v>1.349539074074074</v>
      </c>
      <c r="AP12" s="71">
        <v>0.10796312592592593</v>
      </c>
      <c r="AQ12" s="71">
        <v>5.3981562962962963E-2</v>
      </c>
      <c r="AR12" s="71">
        <v>0.94122763636363638</v>
      </c>
      <c r="AS12" s="71">
        <v>0.34637177018181831</v>
      </c>
      <c r="AT12" s="71">
        <v>11.563653818181816</v>
      </c>
      <c r="AU12" s="71">
        <v>0.44820363636363636</v>
      </c>
      <c r="AV12" s="71">
        <v>14.81094062405387</v>
      </c>
      <c r="AW12" s="71">
        <v>3.7350303030303027</v>
      </c>
      <c r="AX12" s="71">
        <v>2.2111379393939394</v>
      </c>
      <c r="AY12" s="71">
        <v>5.6025454545454538E-2</v>
      </c>
      <c r="AZ12" s="71">
        <v>0.89640727272727272</v>
      </c>
      <c r="BA12" s="71">
        <v>0.34860282828282824</v>
      </c>
      <c r="BB12" s="71">
        <v>2.6669709976565659</v>
      </c>
      <c r="BC12" s="71">
        <v>9.9141747956363648</v>
      </c>
      <c r="BD12" s="71"/>
      <c r="BE12" s="71">
        <v>0</v>
      </c>
      <c r="BF12" s="71">
        <v>9.9141747956363648</v>
      </c>
      <c r="BG12" s="71">
        <v>30.371766666666673</v>
      </c>
      <c r="BH12" s="71">
        <v>1.9820451626931808</v>
      </c>
      <c r="BI12" s="71">
        <v>0.61315114159891593</v>
      </c>
      <c r="BJ12" s="71">
        <v>260.75073581813524</v>
      </c>
      <c r="BK12" s="71"/>
      <c r="BL12" s="71">
        <v>293.71769878909402</v>
      </c>
      <c r="BM12" s="71">
        <v>1305.9535716825296</v>
      </c>
      <c r="BN12" s="71">
        <f t="shared" si="5"/>
        <v>168.33053012889113</v>
      </c>
      <c r="BO12" s="71">
        <f t="shared" si="0"/>
        <v>118.95357462441643</v>
      </c>
      <c r="BP12" s="72">
        <f t="shared" si="1"/>
        <v>8.6118980169971699</v>
      </c>
      <c r="BQ12" s="72">
        <f t="shared" si="2"/>
        <v>1.8696883852691222</v>
      </c>
      <c r="BR12" s="73">
        <v>2.5</v>
      </c>
      <c r="BS12" s="72">
        <f t="shared" si="6"/>
        <v>2.8328611898017004</v>
      </c>
      <c r="BT12" s="72">
        <f t="shared" si="9"/>
        <v>11.75</v>
      </c>
      <c r="BU12" s="72">
        <f t="shared" si="10"/>
        <v>13.314447592067992</v>
      </c>
      <c r="BV12" s="71">
        <f t="shared" si="7"/>
        <v>212.13079544613137</v>
      </c>
      <c r="BW12" s="71">
        <f t="shared" si="3"/>
        <v>499.41490019943899</v>
      </c>
      <c r="BX12" s="71">
        <f t="shared" si="4"/>
        <v>1805.3684718819686</v>
      </c>
      <c r="BY12" s="71">
        <f t="shared" si="8"/>
        <v>21664.421662583623</v>
      </c>
      <c r="BZ12" s="49">
        <f>VLOOKUP($C12,[1]PARAMETROS!$A:$I,7,0)</f>
        <v>43101</v>
      </c>
      <c r="CA12" s="74"/>
      <c r="CB12" s="74"/>
    </row>
    <row r="13" spans="1:82" s="75" customFormat="1">
      <c r="A13" s="43" t="s">
        <v>419</v>
      </c>
      <c r="B13" s="43" t="s">
        <v>1</v>
      </c>
      <c r="C13" s="43" t="s">
        <v>165</v>
      </c>
      <c r="D13" s="43" t="s">
        <v>420</v>
      </c>
      <c r="E13" s="44" t="s">
        <v>403</v>
      </c>
      <c r="F13" s="44" t="s">
        <v>63</v>
      </c>
      <c r="G13" s="44">
        <v>1</v>
      </c>
      <c r="H13" s="71">
        <v>520.79999999999995</v>
      </c>
      <c r="I13" s="71">
        <v>520.79999999999995</v>
      </c>
      <c r="J13" s="71"/>
      <c r="K13" s="71"/>
      <c r="L13" s="71"/>
      <c r="M13" s="71"/>
      <c r="N13" s="71"/>
      <c r="O13" s="71"/>
      <c r="P13" s="71">
        <v>17.044363636363634</v>
      </c>
      <c r="Q13" s="71">
        <v>537.8443636363636</v>
      </c>
      <c r="R13" s="71">
        <v>107.56887272727272</v>
      </c>
      <c r="S13" s="71">
        <v>8.0676654545454536</v>
      </c>
      <c r="T13" s="71">
        <v>5.3784436363636363</v>
      </c>
      <c r="U13" s="71">
        <v>1.0756887272727271</v>
      </c>
      <c r="V13" s="71">
        <v>13.44610909090909</v>
      </c>
      <c r="W13" s="71">
        <v>43.027549090909091</v>
      </c>
      <c r="X13" s="71">
        <v>16.135330909090907</v>
      </c>
      <c r="Y13" s="71">
        <v>3.2270661818181816</v>
      </c>
      <c r="Z13" s="71">
        <v>197.92672581818178</v>
      </c>
      <c r="AA13" s="71">
        <v>44.820363636363631</v>
      </c>
      <c r="AB13" s="71">
        <v>59.754508799999996</v>
      </c>
      <c r="AC13" s="71">
        <v>38.483553056581826</v>
      </c>
      <c r="AD13" s="71">
        <v>143.05842549294545</v>
      </c>
      <c r="AE13" s="71">
        <v>130.75200000000001</v>
      </c>
      <c r="AF13" s="71">
        <v>397</v>
      </c>
      <c r="AG13" s="71">
        <v>0</v>
      </c>
      <c r="AH13" s="71">
        <v>0</v>
      </c>
      <c r="AI13" s="71">
        <v>0</v>
      </c>
      <c r="AJ13" s="71">
        <v>0</v>
      </c>
      <c r="AK13" s="71">
        <v>4.72</v>
      </c>
      <c r="AL13" s="71">
        <v>0</v>
      </c>
      <c r="AM13" s="71">
        <v>532.47199999999998</v>
      </c>
      <c r="AN13" s="71">
        <v>873.45715131112718</v>
      </c>
      <c r="AO13" s="71">
        <v>2.6990781481481481</v>
      </c>
      <c r="AP13" s="71">
        <v>0.21592625185185185</v>
      </c>
      <c r="AQ13" s="71">
        <v>0.10796312592592593</v>
      </c>
      <c r="AR13" s="71">
        <v>1.8824552727272728</v>
      </c>
      <c r="AS13" s="71">
        <v>0.69274354036363661</v>
      </c>
      <c r="AT13" s="71">
        <v>23.127307636363632</v>
      </c>
      <c r="AU13" s="71">
        <v>0.89640727272727272</v>
      </c>
      <c r="AV13" s="71">
        <v>29.621881248107741</v>
      </c>
      <c r="AW13" s="71">
        <v>7.4700606060606054</v>
      </c>
      <c r="AX13" s="71">
        <v>4.4222758787878789</v>
      </c>
      <c r="AY13" s="71">
        <v>0.11205090909090908</v>
      </c>
      <c r="AZ13" s="71">
        <v>1.7928145454545454</v>
      </c>
      <c r="BA13" s="71">
        <v>0.69720565656565647</v>
      </c>
      <c r="BB13" s="71">
        <v>5.3339419953131317</v>
      </c>
      <c r="BC13" s="71">
        <v>19.82834959127273</v>
      </c>
      <c r="BD13" s="71"/>
      <c r="BE13" s="71">
        <v>0</v>
      </c>
      <c r="BF13" s="71">
        <v>19.82834959127273</v>
      </c>
      <c r="BG13" s="71">
        <v>30.371766666666673</v>
      </c>
      <c r="BH13" s="71">
        <v>3.9640903253863615</v>
      </c>
      <c r="BI13" s="71">
        <v>1.2263022831978319</v>
      </c>
      <c r="BJ13" s="71">
        <v>521.50147163627059</v>
      </c>
      <c r="BK13" s="71"/>
      <c r="BL13" s="71">
        <v>557.0636309115215</v>
      </c>
      <c r="BM13" s="71">
        <v>2017.8153766983928</v>
      </c>
      <c r="BN13" s="71">
        <f t="shared" si="5"/>
        <v>168.33053012889113</v>
      </c>
      <c r="BO13" s="71">
        <f t="shared" si="0"/>
        <v>118.95357462441643</v>
      </c>
      <c r="BP13" s="72">
        <f t="shared" si="1"/>
        <v>8.8629737609329435</v>
      </c>
      <c r="BQ13" s="72">
        <f t="shared" si="2"/>
        <v>1.9241982507288626</v>
      </c>
      <c r="BR13" s="73">
        <v>5</v>
      </c>
      <c r="BS13" s="72">
        <f t="shared" si="6"/>
        <v>5.8309037900874632</v>
      </c>
      <c r="BT13" s="72">
        <f t="shared" si="9"/>
        <v>14.25</v>
      </c>
      <c r="BU13" s="72">
        <f t="shared" si="10"/>
        <v>16.618075801749271</v>
      </c>
      <c r="BV13" s="71">
        <f t="shared" si="7"/>
        <v>383.0631791333729</v>
      </c>
      <c r="BW13" s="71">
        <f t="shared" si="3"/>
        <v>670.34728388668043</v>
      </c>
      <c r="BX13" s="71">
        <f t="shared" si="4"/>
        <v>2688.1626605850734</v>
      </c>
      <c r="BY13" s="71">
        <f t="shared" si="8"/>
        <v>32257.95192702088</v>
      </c>
      <c r="BZ13" s="49">
        <f>VLOOKUP($C13,[1]PARAMETROS!$A:$I,7,0)</f>
        <v>43101</v>
      </c>
      <c r="CA13" s="74"/>
      <c r="CB13" s="74"/>
    </row>
    <row r="14" spans="1:82" s="75" customFormat="1">
      <c r="A14" s="43" t="s">
        <v>421</v>
      </c>
      <c r="B14" s="43" t="s">
        <v>2</v>
      </c>
      <c r="C14" s="43" t="s">
        <v>165</v>
      </c>
      <c r="D14" s="43" t="s">
        <v>422</v>
      </c>
      <c r="E14" s="44" t="s">
        <v>403</v>
      </c>
      <c r="F14" s="44" t="s">
        <v>63</v>
      </c>
      <c r="G14" s="44">
        <v>1</v>
      </c>
      <c r="H14" s="71">
        <v>260.39999999999998</v>
      </c>
      <c r="I14" s="71">
        <v>260.39999999999998</v>
      </c>
      <c r="J14" s="71"/>
      <c r="K14" s="71"/>
      <c r="L14" s="71"/>
      <c r="M14" s="71"/>
      <c r="N14" s="71"/>
      <c r="O14" s="71"/>
      <c r="P14" s="71">
        <v>8.5221818181818172</v>
      </c>
      <c r="Q14" s="71">
        <v>268.9221818181818</v>
      </c>
      <c r="R14" s="71">
        <v>53.78443636363636</v>
      </c>
      <c r="S14" s="71">
        <v>4.0338327272727268</v>
      </c>
      <c r="T14" s="71">
        <v>2.6892218181818182</v>
      </c>
      <c r="U14" s="71">
        <v>0.53784436363636356</v>
      </c>
      <c r="V14" s="71">
        <v>6.723054545454545</v>
      </c>
      <c r="W14" s="71">
        <v>21.513774545454545</v>
      </c>
      <c r="X14" s="71">
        <v>8.0676654545454536</v>
      </c>
      <c r="Y14" s="71">
        <v>1.6135330909090908</v>
      </c>
      <c r="Z14" s="71">
        <v>98.96336290909089</v>
      </c>
      <c r="AA14" s="71">
        <v>22.410181818181815</v>
      </c>
      <c r="AB14" s="71">
        <v>29.877254399999998</v>
      </c>
      <c r="AC14" s="71">
        <v>19.241776528290913</v>
      </c>
      <c r="AD14" s="71">
        <v>71.529212746472723</v>
      </c>
      <c r="AE14" s="71">
        <v>146.376</v>
      </c>
      <c r="AF14" s="71">
        <v>397</v>
      </c>
      <c r="AG14" s="71">
        <v>0</v>
      </c>
      <c r="AH14" s="71">
        <v>0</v>
      </c>
      <c r="AI14" s="71">
        <v>0</v>
      </c>
      <c r="AJ14" s="71">
        <v>0</v>
      </c>
      <c r="AK14" s="71">
        <v>4.72</v>
      </c>
      <c r="AL14" s="71">
        <v>0</v>
      </c>
      <c r="AM14" s="71">
        <v>548.096</v>
      </c>
      <c r="AN14" s="71">
        <v>718.58857565556355</v>
      </c>
      <c r="AO14" s="71">
        <v>1.349539074074074</v>
      </c>
      <c r="AP14" s="71">
        <v>0.10796312592592593</v>
      </c>
      <c r="AQ14" s="71">
        <v>5.3981562962962963E-2</v>
      </c>
      <c r="AR14" s="71">
        <v>0.94122763636363638</v>
      </c>
      <c r="AS14" s="71">
        <v>0.34637177018181831</v>
      </c>
      <c r="AT14" s="71">
        <v>11.563653818181816</v>
      </c>
      <c r="AU14" s="71">
        <v>0.44820363636363636</v>
      </c>
      <c r="AV14" s="71">
        <v>14.81094062405387</v>
      </c>
      <c r="AW14" s="71">
        <v>3.7350303030303027</v>
      </c>
      <c r="AX14" s="71">
        <v>2.2111379393939394</v>
      </c>
      <c r="AY14" s="71">
        <v>5.6025454545454538E-2</v>
      </c>
      <c r="AZ14" s="71">
        <v>0.89640727272727272</v>
      </c>
      <c r="BA14" s="71">
        <v>0.34860282828282824</v>
      </c>
      <c r="BB14" s="71">
        <v>2.6669709976565659</v>
      </c>
      <c r="BC14" s="71">
        <v>9.9141747956363648</v>
      </c>
      <c r="BD14" s="71"/>
      <c r="BE14" s="71">
        <v>0</v>
      </c>
      <c r="BF14" s="71">
        <v>9.9141747956363648</v>
      </c>
      <c r="BG14" s="71">
        <v>30.371766666666673</v>
      </c>
      <c r="BH14" s="71">
        <v>1.9820451626931808</v>
      </c>
      <c r="BI14" s="71">
        <v>0.61315114159891593</v>
      </c>
      <c r="BJ14" s="71">
        <v>260.75073581813524</v>
      </c>
      <c r="BK14" s="71"/>
      <c r="BL14" s="71">
        <v>293.71769878909402</v>
      </c>
      <c r="BM14" s="71">
        <v>1305.9535716825296</v>
      </c>
      <c r="BN14" s="71">
        <f t="shared" si="5"/>
        <v>168.33053012889113</v>
      </c>
      <c r="BO14" s="71">
        <f t="shared" si="0"/>
        <v>118.95357462441643</v>
      </c>
      <c r="BP14" s="72">
        <f t="shared" si="1"/>
        <v>8.6609686609686669</v>
      </c>
      <c r="BQ14" s="72">
        <f t="shared" si="2"/>
        <v>1.8803418803418819</v>
      </c>
      <c r="BR14" s="73">
        <v>3</v>
      </c>
      <c r="BS14" s="72">
        <f t="shared" si="6"/>
        <v>3.4188034188034218</v>
      </c>
      <c r="BT14" s="72">
        <f t="shared" si="9"/>
        <v>12.25</v>
      </c>
      <c r="BU14" s="72">
        <f t="shared" si="10"/>
        <v>13.960113960113972</v>
      </c>
      <c r="BV14" s="71">
        <f t="shared" si="7"/>
        <v>222.41779528591479</v>
      </c>
      <c r="BW14" s="71">
        <f t="shared" si="3"/>
        <v>509.70190003922232</v>
      </c>
      <c r="BX14" s="71">
        <f t="shared" si="4"/>
        <v>1815.6554717217518</v>
      </c>
      <c r="BY14" s="71">
        <f t="shared" si="8"/>
        <v>21787.865660661024</v>
      </c>
      <c r="BZ14" s="49">
        <f>VLOOKUP($C14,[1]PARAMETROS!$A:$I,7,0)</f>
        <v>43101</v>
      </c>
      <c r="CA14" s="74"/>
      <c r="CB14" s="74"/>
    </row>
    <row r="15" spans="1:82" s="75" customFormat="1">
      <c r="A15" s="43" t="s">
        <v>423</v>
      </c>
      <c r="B15" s="43" t="s">
        <v>1</v>
      </c>
      <c r="C15" s="43" t="s">
        <v>67</v>
      </c>
      <c r="D15" s="43" t="s">
        <v>424</v>
      </c>
      <c r="E15" s="44" t="s">
        <v>403</v>
      </c>
      <c r="F15" s="44" t="s">
        <v>63</v>
      </c>
      <c r="G15" s="44">
        <v>1</v>
      </c>
      <c r="H15" s="71">
        <v>520.79999999999995</v>
      </c>
      <c r="I15" s="71">
        <v>520.79999999999995</v>
      </c>
      <c r="J15" s="71"/>
      <c r="K15" s="71"/>
      <c r="L15" s="71"/>
      <c r="M15" s="71"/>
      <c r="N15" s="71"/>
      <c r="O15" s="71"/>
      <c r="P15" s="71">
        <v>17.044363636363634</v>
      </c>
      <c r="Q15" s="71">
        <v>537.8443636363636</v>
      </c>
      <c r="R15" s="71">
        <v>107.56887272727272</v>
      </c>
      <c r="S15" s="71">
        <v>8.0676654545454536</v>
      </c>
      <c r="T15" s="71">
        <v>5.3784436363636363</v>
      </c>
      <c r="U15" s="71">
        <v>1.0756887272727271</v>
      </c>
      <c r="V15" s="71">
        <v>13.44610909090909</v>
      </c>
      <c r="W15" s="71">
        <v>43.027549090909091</v>
      </c>
      <c r="X15" s="71">
        <v>16.135330909090907</v>
      </c>
      <c r="Y15" s="71">
        <v>3.2270661818181816</v>
      </c>
      <c r="Z15" s="71">
        <v>197.92672581818178</v>
      </c>
      <c r="AA15" s="71">
        <v>44.820363636363631</v>
      </c>
      <c r="AB15" s="71">
        <v>59.754508799999996</v>
      </c>
      <c r="AC15" s="71">
        <v>38.483553056581826</v>
      </c>
      <c r="AD15" s="71">
        <v>143.05842549294545</v>
      </c>
      <c r="AE15" s="71">
        <v>130.75200000000001</v>
      </c>
      <c r="AF15" s="71">
        <v>397</v>
      </c>
      <c r="AG15" s="71">
        <v>0</v>
      </c>
      <c r="AH15" s="71">
        <v>0</v>
      </c>
      <c r="AI15" s="71">
        <v>9.84</v>
      </c>
      <c r="AJ15" s="71">
        <v>0</v>
      </c>
      <c r="AK15" s="71">
        <v>4.72</v>
      </c>
      <c r="AL15" s="71">
        <v>0</v>
      </c>
      <c r="AM15" s="71">
        <v>542.31200000000001</v>
      </c>
      <c r="AN15" s="71">
        <v>883.29715131112732</v>
      </c>
      <c r="AO15" s="71">
        <v>2.6990781481481481</v>
      </c>
      <c r="AP15" s="71">
        <v>0.21592625185185185</v>
      </c>
      <c r="AQ15" s="71">
        <v>0.10796312592592593</v>
      </c>
      <c r="AR15" s="71">
        <v>1.8824552727272728</v>
      </c>
      <c r="AS15" s="71">
        <v>0.69274354036363661</v>
      </c>
      <c r="AT15" s="71">
        <v>23.127307636363632</v>
      </c>
      <c r="AU15" s="71">
        <v>0.89640727272727272</v>
      </c>
      <c r="AV15" s="71">
        <v>29.621881248107741</v>
      </c>
      <c r="AW15" s="71">
        <v>7.4700606060606054</v>
      </c>
      <c r="AX15" s="71">
        <v>4.4222758787878789</v>
      </c>
      <c r="AY15" s="71">
        <v>0.11205090909090908</v>
      </c>
      <c r="AZ15" s="71">
        <v>1.7928145454545454</v>
      </c>
      <c r="BA15" s="71">
        <v>0.69720565656565647</v>
      </c>
      <c r="BB15" s="71">
        <v>5.3339419953131317</v>
      </c>
      <c r="BC15" s="71">
        <v>19.82834959127273</v>
      </c>
      <c r="BD15" s="71"/>
      <c r="BE15" s="71">
        <v>0</v>
      </c>
      <c r="BF15" s="71">
        <v>19.82834959127273</v>
      </c>
      <c r="BG15" s="71">
        <v>30.371766666666673</v>
      </c>
      <c r="BH15" s="71">
        <v>3.9640903253863615</v>
      </c>
      <c r="BI15" s="71">
        <v>1.2263022831978319</v>
      </c>
      <c r="BJ15" s="71">
        <v>521.50147163627059</v>
      </c>
      <c r="BK15" s="71"/>
      <c r="BL15" s="71">
        <v>557.0636309115215</v>
      </c>
      <c r="BM15" s="71">
        <v>2027.655376698393</v>
      </c>
      <c r="BN15" s="71">
        <f t="shared" si="5"/>
        <v>168.33053012889113</v>
      </c>
      <c r="BO15" s="71">
        <f t="shared" si="0"/>
        <v>118.95357462441643</v>
      </c>
      <c r="BP15" s="72">
        <f t="shared" si="1"/>
        <v>8.6609686609686669</v>
      </c>
      <c r="BQ15" s="72">
        <f t="shared" si="2"/>
        <v>1.8803418803418819</v>
      </c>
      <c r="BR15" s="73">
        <v>3</v>
      </c>
      <c r="BS15" s="72">
        <f t="shared" si="6"/>
        <v>3.4188034188034218</v>
      </c>
      <c r="BT15" s="72">
        <f t="shared" si="9"/>
        <v>12.25</v>
      </c>
      <c r="BU15" s="72">
        <f t="shared" si="10"/>
        <v>13.960113960113972</v>
      </c>
      <c r="BV15" s="71">
        <f t="shared" si="7"/>
        <v>323.16818971832885</v>
      </c>
      <c r="BW15" s="71">
        <f t="shared" si="3"/>
        <v>610.45229447163638</v>
      </c>
      <c r="BX15" s="71">
        <f t="shared" si="4"/>
        <v>2638.1076711700293</v>
      </c>
      <c r="BY15" s="71">
        <f t="shared" si="8"/>
        <v>31657.29205404035</v>
      </c>
      <c r="BZ15" s="49">
        <f>VLOOKUP($C15,[1]PARAMETROS!$A:$I,7,0)</f>
        <v>43101</v>
      </c>
      <c r="CA15" s="74"/>
      <c r="CB15" s="74"/>
    </row>
    <row r="16" spans="1:82" s="75" customFormat="1">
      <c r="A16" s="43" t="s">
        <v>72</v>
      </c>
      <c r="B16" s="43" t="s">
        <v>0</v>
      </c>
      <c r="C16" s="43" t="s">
        <v>74</v>
      </c>
      <c r="D16" s="43" t="s">
        <v>425</v>
      </c>
      <c r="E16" s="44" t="s">
        <v>403</v>
      </c>
      <c r="F16" s="44" t="s">
        <v>63</v>
      </c>
      <c r="G16" s="44">
        <v>2</v>
      </c>
      <c r="H16" s="71">
        <v>1041.5999999999999</v>
      </c>
      <c r="I16" s="71">
        <v>2083.1999999999998</v>
      </c>
      <c r="J16" s="71"/>
      <c r="K16" s="71"/>
      <c r="L16" s="71"/>
      <c r="M16" s="71"/>
      <c r="N16" s="71"/>
      <c r="O16" s="71"/>
      <c r="P16" s="71">
        <v>68.177454545454538</v>
      </c>
      <c r="Q16" s="71">
        <v>2151.3774545454544</v>
      </c>
      <c r="R16" s="71">
        <v>430.27549090909088</v>
      </c>
      <c r="S16" s="71">
        <v>32.270661818181814</v>
      </c>
      <c r="T16" s="71">
        <v>21.513774545454545</v>
      </c>
      <c r="U16" s="71">
        <v>4.3027549090909085</v>
      </c>
      <c r="V16" s="71">
        <v>53.78443636363636</v>
      </c>
      <c r="W16" s="71">
        <v>172.11019636363636</v>
      </c>
      <c r="X16" s="71">
        <v>64.541323636363629</v>
      </c>
      <c r="Y16" s="71">
        <v>12.908264727272726</v>
      </c>
      <c r="Z16" s="71">
        <v>791.70690327272712</v>
      </c>
      <c r="AA16" s="71">
        <v>179.28145454545452</v>
      </c>
      <c r="AB16" s="71">
        <v>239.01803519999999</v>
      </c>
      <c r="AC16" s="71">
        <v>153.9342122263273</v>
      </c>
      <c r="AD16" s="71">
        <v>572.23370197178178</v>
      </c>
      <c r="AE16" s="71">
        <v>199.00800000000001</v>
      </c>
      <c r="AF16" s="71">
        <v>0</v>
      </c>
      <c r="AG16" s="71">
        <v>529.67999999999995</v>
      </c>
      <c r="AH16" s="71">
        <v>54.02</v>
      </c>
      <c r="AI16" s="71">
        <v>0</v>
      </c>
      <c r="AJ16" s="71">
        <v>0</v>
      </c>
      <c r="AK16" s="71">
        <v>9.44</v>
      </c>
      <c r="AL16" s="71">
        <v>0</v>
      </c>
      <c r="AM16" s="71">
        <v>792.14800000000002</v>
      </c>
      <c r="AN16" s="71">
        <v>2156.0886052445089</v>
      </c>
      <c r="AO16" s="71">
        <v>10.796312592592592</v>
      </c>
      <c r="AP16" s="71">
        <v>0.86370500740740741</v>
      </c>
      <c r="AQ16" s="71">
        <v>0.43185250370370371</v>
      </c>
      <c r="AR16" s="71">
        <v>7.529821090909091</v>
      </c>
      <c r="AS16" s="71">
        <v>2.7709741614545464</v>
      </c>
      <c r="AT16" s="71">
        <v>92.509230545454528</v>
      </c>
      <c r="AU16" s="71">
        <v>3.5856290909090909</v>
      </c>
      <c r="AV16" s="71">
        <v>118.48752499243096</v>
      </c>
      <c r="AW16" s="71">
        <v>29.880242424242422</v>
      </c>
      <c r="AX16" s="71">
        <v>17.689103515151515</v>
      </c>
      <c r="AY16" s="71">
        <v>0.4482036363636363</v>
      </c>
      <c r="AZ16" s="71">
        <v>7.1712581818181818</v>
      </c>
      <c r="BA16" s="71">
        <v>2.7888226262626259</v>
      </c>
      <c r="BB16" s="71">
        <v>21.335767981252527</v>
      </c>
      <c r="BC16" s="71">
        <v>79.313398365090919</v>
      </c>
      <c r="BD16" s="71"/>
      <c r="BE16" s="71">
        <v>0</v>
      </c>
      <c r="BF16" s="71">
        <v>79.313398365090919</v>
      </c>
      <c r="BG16" s="71">
        <v>110.9704</v>
      </c>
      <c r="BH16" s="71">
        <v>15.856361301545446</v>
      </c>
      <c r="BI16" s="71">
        <v>4.9052091327913265</v>
      </c>
      <c r="BJ16" s="71">
        <v>2086.0058865450824</v>
      </c>
      <c r="BK16" s="71"/>
      <c r="BL16" s="71">
        <v>2217.7378569794191</v>
      </c>
      <c r="BM16" s="71">
        <v>6723.004840126905</v>
      </c>
      <c r="BN16" s="71">
        <f t="shared" si="5"/>
        <v>336.66106025778225</v>
      </c>
      <c r="BO16" s="71">
        <f t="shared" si="0"/>
        <v>237.90714924883287</v>
      </c>
      <c r="BP16" s="72">
        <f t="shared" si="1"/>
        <v>8.6609686609686669</v>
      </c>
      <c r="BQ16" s="72">
        <f t="shared" si="2"/>
        <v>1.8803418803418819</v>
      </c>
      <c r="BR16" s="73">
        <v>3</v>
      </c>
      <c r="BS16" s="72">
        <f t="shared" si="6"/>
        <v>3.4188034188034218</v>
      </c>
      <c r="BT16" s="72">
        <f t="shared" si="9"/>
        <v>12.25</v>
      </c>
      <c r="BU16" s="72">
        <f t="shared" si="10"/>
        <v>13.960113960113972</v>
      </c>
      <c r="BV16" s="71">
        <f t="shared" si="7"/>
        <v>1018.7495140514039</v>
      </c>
      <c r="BW16" s="71">
        <f t="shared" si="3"/>
        <v>1593.317723558019</v>
      </c>
      <c r="BX16" s="71">
        <f t="shared" si="4"/>
        <v>8316.3225636849238</v>
      </c>
      <c r="BY16" s="71">
        <f t="shared" si="8"/>
        <v>99795.870764219086</v>
      </c>
      <c r="BZ16" s="49">
        <f>VLOOKUP($C16,[1]PARAMETROS!$A:$I,7,0)</f>
        <v>43101</v>
      </c>
      <c r="CA16" s="74"/>
      <c r="CB16" s="74"/>
    </row>
    <row r="17" spans="1:80" s="75" customFormat="1">
      <c r="A17" s="43" t="s">
        <v>77</v>
      </c>
      <c r="B17" s="43" t="s">
        <v>0</v>
      </c>
      <c r="C17" s="43" t="s">
        <v>77</v>
      </c>
      <c r="D17" s="43" t="s">
        <v>426</v>
      </c>
      <c r="E17" s="44" t="s">
        <v>403</v>
      </c>
      <c r="F17" s="44" t="s">
        <v>63</v>
      </c>
      <c r="G17" s="44">
        <v>2</v>
      </c>
      <c r="H17" s="71">
        <v>1076.08</v>
      </c>
      <c r="I17" s="71">
        <v>2152.16</v>
      </c>
      <c r="J17" s="71"/>
      <c r="K17" s="71"/>
      <c r="L17" s="71"/>
      <c r="M17" s="71"/>
      <c r="N17" s="71"/>
      <c r="O17" s="71"/>
      <c r="P17" s="71">
        <v>70.434327272727273</v>
      </c>
      <c r="Q17" s="71">
        <v>2222.5943272727272</v>
      </c>
      <c r="R17" s="71">
        <v>444.51886545454545</v>
      </c>
      <c r="S17" s="71">
        <v>33.33891490909091</v>
      </c>
      <c r="T17" s="71">
        <v>22.225943272727275</v>
      </c>
      <c r="U17" s="71">
        <v>4.4451886545454542</v>
      </c>
      <c r="V17" s="71">
        <v>55.564858181818181</v>
      </c>
      <c r="W17" s="71">
        <v>177.8075461818182</v>
      </c>
      <c r="X17" s="71">
        <v>66.67782981818182</v>
      </c>
      <c r="Y17" s="71">
        <v>13.335565963636364</v>
      </c>
      <c r="Z17" s="71">
        <v>817.91471243636374</v>
      </c>
      <c r="AA17" s="71">
        <v>185.21619393939392</v>
      </c>
      <c r="AB17" s="71">
        <v>246.93022976</v>
      </c>
      <c r="AC17" s="71">
        <v>159.02988392137701</v>
      </c>
      <c r="AD17" s="71">
        <v>591.17630762077101</v>
      </c>
      <c r="AE17" s="71">
        <v>194.87040000000002</v>
      </c>
      <c r="AF17" s="71">
        <v>794</v>
      </c>
      <c r="AG17" s="71">
        <v>0</v>
      </c>
      <c r="AH17" s="71">
        <v>73.84</v>
      </c>
      <c r="AI17" s="71">
        <v>0</v>
      </c>
      <c r="AJ17" s="71">
        <v>0</v>
      </c>
      <c r="AK17" s="71">
        <v>9.44</v>
      </c>
      <c r="AL17" s="71">
        <v>0</v>
      </c>
      <c r="AM17" s="71">
        <v>1072.1504</v>
      </c>
      <c r="AN17" s="71">
        <v>2481.2414200571347</v>
      </c>
      <c r="AO17" s="71">
        <v>11.153702049382717</v>
      </c>
      <c r="AP17" s="71">
        <v>0.89229616395061728</v>
      </c>
      <c r="AQ17" s="71">
        <v>0.44614808197530864</v>
      </c>
      <c r="AR17" s="71">
        <v>7.7790801454545466</v>
      </c>
      <c r="AS17" s="71">
        <v>2.8627014935272737</v>
      </c>
      <c r="AT17" s="71">
        <v>95.571556072727262</v>
      </c>
      <c r="AU17" s="71">
        <v>3.7043238787878789</v>
      </c>
      <c r="AV17" s="71">
        <v>122.40980788580561</v>
      </c>
      <c r="AW17" s="71">
        <v>30.869365656565655</v>
      </c>
      <c r="AX17" s="71">
        <v>18.274664468686868</v>
      </c>
      <c r="AY17" s="71">
        <v>0.46304048484848481</v>
      </c>
      <c r="AZ17" s="71">
        <v>7.4086477575757579</v>
      </c>
      <c r="BA17" s="71">
        <v>2.8811407946127945</v>
      </c>
      <c r="BB17" s="71">
        <v>22.042044171722562</v>
      </c>
      <c r="BC17" s="71">
        <v>81.938903334012124</v>
      </c>
      <c r="BD17" s="71"/>
      <c r="BE17" s="71">
        <v>0</v>
      </c>
      <c r="BF17" s="71">
        <v>81.938903334012124</v>
      </c>
      <c r="BG17" s="71">
        <v>110.9704</v>
      </c>
      <c r="BH17" s="71">
        <v>15.856361301545446</v>
      </c>
      <c r="BI17" s="71">
        <v>4.9052091327913265</v>
      </c>
      <c r="BJ17" s="71">
        <v>2086.0058865450824</v>
      </c>
      <c r="BK17" s="71"/>
      <c r="BL17" s="71">
        <v>2217.7378569794191</v>
      </c>
      <c r="BM17" s="71">
        <v>7125.9223155290983</v>
      </c>
      <c r="BN17" s="71">
        <f t="shared" si="5"/>
        <v>336.66106025778225</v>
      </c>
      <c r="BO17" s="71">
        <f t="shared" si="0"/>
        <v>237.90714924883287</v>
      </c>
      <c r="BP17" s="72">
        <f t="shared" si="1"/>
        <v>8.5633802816901436</v>
      </c>
      <c r="BQ17" s="72">
        <f t="shared" si="2"/>
        <v>1.8591549295774654</v>
      </c>
      <c r="BR17" s="73">
        <v>2</v>
      </c>
      <c r="BS17" s="72">
        <f t="shared" si="6"/>
        <v>2.2535211267605644</v>
      </c>
      <c r="BT17" s="72">
        <f t="shared" si="9"/>
        <v>11.25</v>
      </c>
      <c r="BU17" s="72">
        <f t="shared" si="10"/>
        <v>12.676056338028173</v>
      </c>
      <c r="BV17" s="71">
        <f t="shared" si="7"/>
        <v>976.11851725804854</v>
      </c>
      <c r="BW17" s="71">
        <f t="shared" si="3"/>
        <v>1550.6867267646637</v>
      </c>
      <c r="BX17" s="71">
        <f t="shared" si="4"/>
        <v>8676.6090422937614</v>
      </c>
      <c r="BY17" s="71">
        <f t="shared" si="8"/>
        <v>104119.30850752513</v>
      </c>
      <c r="BZ17" s="49">
        <f>VLOOKUP($C17,[1]PARAMETROS!$A:$I,7,0)</f>
        <v>43101</v>
      </c>
      <c r="CA17" s="74"/>
      <c r="CB17" s="74"/>
    </row>
    <row r="18" spans="1:80" s="75" customFormat="1">
      <c r="A18" s="43" t="s">
        <v>83</v>
      </c>
      <c r="B18" s="43" t="s">
        <v>2</v>
      </c>
      <c r="C18" s="43" t="s">
        <v>84</v>
      </c>
      <c r="D18" s="43" t="s">
        <v>427</v>
      </c>
      <c r="E18" s="44" t="s">
        <v>403</v>
      </c>
      <c r="F18" s="44" t="s">
        <v>63</v>
      </c>
      <c r="G18" s="44">
        <v>1</v>
      </c>
      <c r="H18" s="71">
        <v>260.39999999999998</v>
      </c>
      <c r="I18" s="71">
        <v>260.39999999999998</v>
      </c>
      <c r="J18" s="71"/>
      <c r="K18" s="71"/>
      <c r="L18" s="71"/>
      <c r="M18" s="71"/>
      <c r="N18" s="71"/>
      <c r="O18" s="71"/>
      <c r="P18" s="71">
        <v>8.5221818181818172</v>
      </c>
      <c r="Q18" s="71">
        <v>268.9221818181818</v>
      </c>
      <c r="R18" s="71">
        <v>53.78443636363636</v>
      </c>
      <c r="S18" s="71">
        <v>4.0338327272727268</v>
      </c>
      <c r="T18" s="71">
        <v>2.6892218181818182</v>
      </c>
      <c r="U18" s="71">
        <v>0.53784436363636356</v>
      </c>
      <c r="V18" s="71">
        <v>6.723054545454545</v>
      </c>
      <c r="W18" s="71">
        <v>21.513774545454545</v>
      </c>
      <c r="X18" s="71">
        <v>8.0676654545454536</v>
      </c>
      <c r="Y18" s="71">
        <v>1.6135330909090908</v>
      </c>
      <c r="Z18" s="71">
        <v>98.96336290909089</v>
      </c>
      <c r="AA18" s="71">
        <v>22.410181818181815</v>
      </c>
      <c r="AB18" s="71">
        <v>29.877254399999998</v>
      </c>
      <c r="AC18" s="71">
        <v>19.241776528290913</v>
      </c>
      <c r="AD18" s="71">
        <v>71.529212746472723</v>
      </c>
      <c r="AE18" s="71">
        <v>146.376</v>
      </c>
      <c r="AF18" s="71">
        <v>397</v>
      </c>
      <c r="AG18" s="71">
        <v>0</v>
      </c>
      <c r="AH18" s="71">
        <v>32.619999999999997</v>
      </c>
      <c r="AI18" s="71">
        <v>0</v>
      </c>
      <c r="AJ18" s="71">
        <v>0</v>
      </c>
      <c r="AK18" s="71">
        <v>4.72</v>
      </c>
      <c r="AL18" s="71">
        <v>0</v>
      </c>
      <c r="AM18" s="71">
        <v>580.71600000000001</v>
      </c>
      <c r="AN18" s="71">
        <v>751.20857565556355</v>
      </c>
      <c r="AO18" s="71">
        <v>1.349539074074074</v>
      </c>
      <c r="AP18" s="71">
        <v>0.10796312592592593</v>
      </c>
      <c r="AQ18" s="71">
        <v>5.3981562962962963E-2</v>
      </c>
      <c r="AR18" s="71">
        <v>0.94122763636363638</v>
      </c>
      <c r="AS18" s="71">
        <v>0.34637177018181831</v>
      </c>
      <c r="AT18" s="71">
        <v>11.563653818181816</v>
      </c>
      <c r="AU18" s="71">
        <v>0.44820363636363636</v>
      </c>
      <c r="AV18" s="71">
        <v>14.81094062405387</v>
      </c>
      <c r="AW18" s="71">
        <v>3.7350303030303027</v>
      </c>
      <c r="AX18" s="71">
        <v>2.2111379393939394</v>
      </c>
      <c r="AY18" s="71">
        <v>5.6025454545454538E-2</v>
      </c>
      <c r="AZ18" s="71">
        <v>0.89640727272727272</v>
      </c>
      <c r="BA18" s="71">
        <v>0.34860282828282824</v>
      </c>
      <c r="BB18" s="71">
        <v>2.6669709976565659</v>
      </c>
      <c r="BC18" s="71">
        <v>9.9141747956363648</v>
      </c>
      <c r="BD18" s="71"/>
      <c r="BE18" s="71">
        <v>0</v>
      </c>
      <c r="BF18" s="71">
        <v>9.9141747956363648</v>
      </c>
      <c r="BG18" s="71">
        <v>30.371766666666673</v>
      </c>
      <c r="BH18" s="71">
        <v>1.9820451626931808</v>
      </c>
      <c r="BI18" s="71">
        <v>0.61315114159891593</v>
      </c>
      <c r="BJ18" s="71">
        <v>260.75073581813524</v>
      </c>
      <c r="BK18" s="71"/>
      <c r="BL18" s="71">
        <v>293.71769878909402</v>
      </c>
      <c r="BM18" s="71">
        <v>1338.5735716825297</v>
      </c>
      <c r="BN18" s="71">
        <f t="shared" si="5"/>
        <v>168.33053012889113</v>
      </c>
      <c r="BO18" s="71">
        <f t="shared" si="0"/>
        <v>118.95357462441643</v>
      </c>
      <c r="BP18" s="72">
        <f t="shared" si="1"/>
        <v>8.5633802816901436</v>
      </c>
      <c r="BQ18" s="72">
        <f t="shared" si="2"/>
        <v>1.8591549295774654</v>
      </c>
      <c r="BR18" s="73">
        <v>2</v>
      </c>
      <c r="BS18" s="72">
        <f t="shared" si="6"/>
        <v>2.2535211267605644</v>
      </c>
      <c r="BT18" s="72">
        <f t="shared" si="9"/>
        <v>11.25</v>
      </c>
      <c r="BU18" s="72">
        <f t="shared" si="10"/>
        <v>12.676056338028173</v>
      </c>
      <c r="BV18" s="71">
        <f t="shared" si="7"/>
        <v>206.09463504116255</v>
      </c>
      <c r="BW18" s="71">
        <f t="shared" si="3"/>
        <v>493.37873979447011</v>
      </c>
      <c r="BX18" s="71">
        <f t="shared" si="4"/>
        <v>1831.952311477</v>
      </c>
      <c r="BY18" s="71">
        <f t="shared" si="8"/>
        <v>21983.427737724</v>
      </c>
      <c r="BZ18" s="49">
        <f>VLOOKUP($C18,[1]PARAMETROS!$A:$I,7,0)</f>
        <v>43101</v>
      </c>
      <c r="CA18" s="74"/>
      <c r="CB18" s="74"/>
    </row>
    <row r="19" spans="1:80" s="75" customFormat="1">
      <c r="A19" s="43" t="s">
        <v>86</v>
      </c>
      <c r="B19" s="43" t="s">
        <v>2</v>
      </c>
      <c r="C19" s="43" t="s">
        <v>67</v>
      </c>
      <c r="D19" s="43" t="s">
        <v>428</v>
      </c>
      <c r="E19" s="44" t="s">
        <v>403</v>
      </c>
      <c r="F19" s="44" t="s">
        <v>63</v>
      </c>
      <c r="G19" s="44">
        <v>1</v>
      </c>
      <c r="H19" s="71">
        <v>260.39999999999998</v>
      </c>
      <c r="I19" s="71">
        <v>260.39999999999998</v>
      </c>
      <c r="J19" s="71"/>
      <c r="K19" s="71"/>
      <c r="L19" s="71"/>
      <c r="M19" s="71"/>
      <c r="N19" s="71"/>
      <c r="O19" s="71"/>
      <c r="P19" s="71">
        <v>8.5221818181818172</v>
      </c>
      <c r="Q19" s="71">
        <v>268.9221818181818</v>
      </c>
      <c r="R19" s="71">
        <v>53.78443636363636</v>
      </c>
      <c r="S19" s="71">
        <v>4.0338327272727268</v>
      </c>
      <c r="T19" s="71">
        <v>2.6892218181818182</v>
      </c>
      <c r="U19" s="71">
        <v>0.53784436363636356</v>
      </c>
      <c r="V19" s="71">
        <v>6.723054545454545</v>
      </c>
      <c r="W19" s="71">
        <v>21.513774545454545</v>
      </c>
      <c r="X19" s="71">
        <v>8.0676654545454536</v>
      </c>
      <c r="Y19" s="71">
        <v>1.6135330909090908</v>
      </c>
      <c r="Z19" s="71">
        <v>98.96336290909089</v>
      </c>
      <c r="AA19" s="71">
        <v>22.410181818181815</v>
      </c>
      <c r="AB19" s="71">
        <v>29.877254399999998</v>
      </c>
      <c r="AC19" s="71">
        <v>19.241776528290913</v>
      </c>
      <c r="AD19" s="71">
        <v>71.529212746472723</v>
      </c>
      <c r="AE19" s="71">
        <v>146.376</v>
      </c>
      <c r="AF19" s="71">
        <v>397</v>
      </c>
      <c r="AG19" s="71">
        <v>0</v>
      </c>
      <c r="AH19" s="71">
        <v>0</v>
      </c>
      <c r="AI19" s="71">
        <v>9.84</v>
      </c>
      <c r="AJ19" s="71">
        <v>0</v>
      </c>
      <c r="AK19" s="71">
        <v>4.72</v>
      </c>
      <c r="AL19" s="71">
        <v>0</v>
      </c>
      <c r="AM19" s="71">
        <v>557.93600000000004</v>
      </c>
      <c r="AN19" s="71">
        <v>728.42857565556358</v>
      </c>
      <c r="AO19" s="71">
        <v>1.349539074074074</v>
      </c>
      <c r="AP19" s="71">
        <v>0.10796312592592593</v>
      </c>
      <c r="AQ19" s="71">
        <v>5.3981562962962963E-2</v>
      </c>
      <c r="AR19" s="71">
        <v>0.94122763636363638</v>
      </c>
      <c r="AS19" s="71">
        <v>0.34637177018181831</v>
      </c>
      <c r="AT19" s="71">
        <v>11.563653818181816</v>
      </c>
      <c r="AU19" s="71">
        <v>0.44820363636363636</v>
      </c>
      <c r="AV19" s="71">
        <v>14.81094062405387</v>
      </c>
      <c r="AW19" s="71">
        <v>3.7350303030303027</v>
      </c>
      <c r="AX19" s="71">
        <v>2.2111379393939394</v>
      </c>
      <c r="AY19" s="71">
        <v>5.6025454545454538E-2</v>
      </c>
      <c r="AZ19" s="71">
        <v>0.89640727272727272</v>
      </c>
      <c r="BA19" s="71">
        <v>0.34860282828282824</v>
      </c>
      <c r="BB19" s="71">
        <v>2.6669709976565659</v>
      </c>
      <c r="BC19" s="71">
        <v>9.9141747956363648</v>
      </c>
      <c r="BD19" s="71"/>
      <c r="BE19" s="71">
        <v>0</v>
      </c>
      <c r="BF19" s="71">
        <v>9.9141747956363648</v>
      </c>
      <c r="BG19" s="71">
        <v>30.371766666666673</v>
      </c>
      <c r="BH19" s="71">
        <v>1.9820451626931808</v>
      </c>
      <c r="BI19" s="71">
        <v>0.61315114159891593</v>
      </c>
      <c r="BJ19" s="71">
        <v>260.75073581813524</v>
      </c>
      <c r="BK19" s="71"/>
      <c r="BL19" s="71">
        <v>293.71769878909402</v>
      </c>
      <c r="BM19" s="71">
        <v>1315.7935716825295</v>
      </c>
      <c r="BN19" s="71">
        <f t="shared" si="5"/>
        <v>168.33053012889113</v>
      </c>
      <c r="BO19" s="71">
        <f t="shared" si="0"/>
        <v>118.95357462441643</v>
      </c>
      <c r="BP19" s="72">
        <f t="shared" si="1"/>
        <v>8.6609686609686669</v>
      </c>
      <c r="BQ19" s="72">
        <f t="shared" si="2"/>
        <v>1.8803418803418819</v>
      </c>
      <c r="BR19" s="73">
        <v>3</v>
      </c>
      <c r="BS19" s="72">
        <f t="shared" si="6"/>
        <v>3.4188034188034218</v>
      </c>
      <c r="BT19" s="72">
        <f t="shared" si="9"/>
        <v>12.25</v>
      </c>
      <c r="BU19" s="72">
        <f t="shared" si="10"/>
        <v>13.960113960113972</v>
      </c>
      <c r="BV19" s="71">
        <f t="shared" si="7"/>
        <v>223.79147049958996</v>
      </c>
      <c r="BW19" s="71">
        <f t="shared" si="3"/>
        <v>511.07557525289758</v>
      </c>
      <c r="BX19" s="71">
        <f t="shared" si="4"/>
        <v>1826.8691469354271</v>
      </c>
      <c r="BY19" s="71">
        <f t="shared" si="8"/>
        <v>21922.429763225125</v>
      </c>
      <c r="BZ19" s="49">
        <f>VLOOKUP($C19,[1]PARAMETROS!$A:$I,7,0)</f>
        <v>43101</v>
      </c>
      <c r="CA19" s="74"/>
      <c r="CB19" s="74"/>
    </row>
    <row r="20" spans="1:80" s="75" customFormat="1">
      <c r="A20" s="43" t="s">
        <v>429</v>
      </c>
      <c r="B20" s="43" t="s">
        <v>2</v>
      </c>
      <c r="C20" s="43" t="s">
        <v>165</v>
      </c>
      <c r="D20" s="43" t="s">
        <v>430</v>
      </c>
      <c r="E20" s="44" t="s">
        <v>403</v>
      </c>
      <c r="F20" s="44" t="s">
        <v>63</v>
      </c>
      <c r="G20" s="44">
        <v>1</v>
      </c>
      <c r="H20" s="71">
        <v>260.39999999999998</v>
      </c>
      <c r="I20" s="71">
        <v>260.39999999999998</v>
      </c>
      <c r="J20" s="71"/>
      <c r="K20" s="71"/>
      <c r="L20" s="71"/>
      <c r="M20" s="71"/>
      <c r="N20" s="71"/>
      <c r="O20" s="71"/>
      <c r="P20" s="71">
        <v>8.5221818181818172</v>
      </c>
      <c r="Q20" s="71">
        <v>268.9221818181818</v>
      </c>
      <c r="R20" s="71">
        <v>53.78443636363636</v>
      </c>
      <c r="S20" s="71">
        <v>4.0338327272727268</v>
      </c>
      <c r="T20" s="71">
        <v>2.6892218181818182</v>
      </c>
      <c r="U20" s="71">
        <v>0.53784436363636356</v>
      </c>
      <c r="V20" s="71">
        <v>6.723054545454545</v>
      </c>
      <c r="W20" s="71">
        <v>21.513774545454545</v>
      </c>
      <c r="X20" s="71">
        <v>8.0676654545454536</v>
      </c>
      <c r="Y20" s="71">
        <v>1.6135330909090908</v>
      </c>
      <c r="Z20" s="71">
        <v>98.96336290909089</v>
      </c>
      <c r="AA20" s="71">
        <v>22.410181818181815</v>
      </c>
      <c r="AB20" s="71">
        <v>29.877254399999998</v>
      </c>
      <c r="AC20" s="71">
        <v>19.241776528290913</v>
      </c>
      <c r="AD20" s="71">
        <v>71.529212746472723</v>
      </c>
      <c r="AE20" s="71">
        <v>146.376</v>
      </c>
      <c r="AF20" s="71">
        <v>397</v>
      </c>
      <c r="AG20" s="71">
        <v>0</v>
      </c>
      <c r="AH20" s="71">
        <v>0</v>
      </c>
      <c r="AI20" s="71">
        <v>0</v>
      </c>
      <c r="AJ20" s="71">
        <v>0</v>
      </c>
      <c r="AK20" s="71">
        <v>4.72</v>
      </c>
      <c r="AL20" s="71">
        <v>0</v>
      </c>
      <c r="AM20" s="71">
        <v>548.096</v>
      </c>
      <c r="AN20" s="71">
        <v>718.58857565556355</v>
      </c>
      <c r="AO20" s="71">
        <v>1.349539074074074</v>
      </c>
      <c r="AP20" s="71">
        <v>0.10796312592592593</v>
      </c>
      <c r="AQ20" s="71">
        <v>5.3981562962962963E-2</v>
      </c>
      <c r="AR20" s="71">
        <v>0.94122763636363638</v>
      </c>
      <c r="AS20" s="71">
        <v>0.34637177018181831</v>
      </c>
      <c r="AT20" s="71">
        <v>11.563653818181816</v>
      </c>
      <c r="AU20" s="71">
        <v>0.44820363636363636</v>
      </c>
      <c r="AV20" s="71">
        <v>14.81094062405387</v>
      </c>
      <c r="AW20" s="71">
        <v>3.7350303030303027</v>
      </c>
      <c r="AX20" s="71">
        <v>2.2111379393939394</v>
      </c>
      <c r="AY20" s="71">
        <v>5.6025454545454538E-2</v>
      </c>
      <c r="AZ20" s="71">
        <v>0.89640727272727272</v>
      </c>
      <c r="BA20" s="71">
        <v>0.34860282828282824</v>
      </c>
      <c r="BB20" s="71">
        <v>2.6669709976565659</v>
      </c>
      <c r="BC20" s="71">
        <v>9.9141747956363648</v>
      </c>
      <c r="BD20" s="71"/>
      <c r="BE20" s="71">
        <v>0</v>
      </c>
      <c r="BF20" s="71">
        <v>9.9141747956363648</v>
      </c>
      <c r="BG20" s="71">
        <v>30.371766666666673</v>
      </c>
      <c r="BH20" s="71">
        <v>1.9820451626931808</v>
      </c>
      <c r="BI20" s="71">
        <v>0.61315114159891593</v>
      </c>
      <c r="BJ20" s="71">
        <v>260.75073581813524</v>
      </c>
      <c r="BK20" s="71"/>
      <c r="BL20" s="71">
        <v>293.71769878909402</v>
      </c>
      <c r="BM20" s="71">
        <v>1305.9535716825296</v>
      </c>
      <c r="BN20" s="71">
        <f t="shared" si="5"/>
        <v>168.33053012889113</v>
      </c>
      <c r="BO20" s="71">
        <f t="shared" si="0"/>
        <v>118.95357462441643</v>
      </c>
      <c r="BP20" s="72">
        <f t="shared" si="1"/>
        <v>8.6609686609686669</v>
      </c>
      <c r="BQ20" s="72">
        <f t="shared" si="2"/>
        <v>1.8803418803418819</v>
      </c>
      <c r="BR20" s="73">
        <v>3</v>
      </c>
      <c r="BS20" s="72">
        <f t="shared" si="6"/>
        <v>3.4188034188034218</v>
      </c>
      <c r="BT20" s="72">
        <f t="shared" si="9"/>
        <v>12.25</v>
      </c>
      <c r="BU20" s="72">
        <f t="shared" si="10"/>
        <v>13.960113960113972</v>
      </c>
      <c r="BV20" s="71">
        <f t="shared" si="7"/>
        <v>222.41779528591479</v>
      </c>
      <c r="BW20" s="71">
        <f t="shared" si="3"/>
        <v>509.70190003922232</v>
      </c>
      <c r="BX20" s="71">
        <f t="shared" si="4"/>
        <v>1815.6554717217518</v>
      </c>
      <c r="BY20" s="71">
        <f t="shared" si="8"/>
        <v>21787.865660661024</v>
      </c>
      <c r="BZ20" s="49">
        <f>VLOOKUP($C20,[1]PARAMETROS!$A:$I,7,0)</f>
        <v>43101</v>
      </c>
      <c r="CA20" s="74"/>
      <c r="CB20" s="74"/>
    </row>
    <row r="21" spans="1:80" s="75" customFormat="1">
      <c r="A21" s="43" t="s">
        <v>88</v>
      </c>
      <c r="B21" s="43" t="s">
        <v>0</v>
      </c>
      <c r="C21" s="43" t="s">
        <v>175</v>
      </c>
      <c r="D21" s="43" t="s">
        <v>431</v>
      </c>
      <c r="E21" s="44" t="s">
        <v>403</v>
      </c>
      <c r="F21" s="44" t="s">
        <v>63</v>
      </c>
      <c r="G21" s="44">
        <v>2</v>
      </c>
      <c r="H21" s="71">
        <v>1041.5999999999999</v>
      </c>
      <c r="I21" s="71">
        <v>2083.1999999999998</v>
      </c>
      <c r="J21" s="71"/>
      <c r="K21" s="71"/>
      <c r="L21" s="71"/>
      <c r="M21" s="71"/>
      <c r="N21" s="71"/>
      <c r="O21" s="71"/>
      <c r="P21" s="71">
        <v>68.177454545454538</v>
      </c>
      <c r="Q21" s="71">
        <v>2151.3774545454544</v>
      </c>
      <c r="R21" s="71">
        <v>430.27549090909088</v>
      </c>
      <c r="S21" s="71">
        <v>32.270661818181814</v>
      </c>
      <c r="T21" s="71">
        <v>21.513774545454545</v>
      </c>
      <c r="U21" s="71">
        <v>4.3027549090909085</v>
      </c>
      <c r="V21" s="71">
        <v>53.78443636363636</v>
      </c>
      <c r="W21" s="71">
        <v>172.11019636363636</v>
      </c>
      <c r="X21" s="71">
        <v>64.541323636363629</v>
      </c>
      <c r="Y21" s="71">
        <v>12.908264727272726</v>
      </c>
      <c r="Z21" s="71">
        <v>791.70690327272712</v>
      </c>
      <c r="AA21" s="71">
        <v>179.28145454545452</v>
      </c>
      <c r="AB21" s="71">
        <v>239.01803519999999</v>
      </c>
      <c r="AC21" s="71">
        <v>153.9342122263273</v>
      </c>
      <c r="AD21" s="71">
        <v>572.23370197178178</v>
      </c>
      <c r="AE21" s="71">
        <v>199.00800000000001</v>
      </c>
      <c r="AF21" s="71">
        <v>794</v>
      </c>
      <c r="AG21" s="71">
        <v>0</v>
      </c>
      <c r="AH21" s="71">
        <v>0</v>
      </c>
      <c r="AI21" s="71">
        <v>0</v>
      </c>
      <c r="AJ21" s="71">
        <v>0</v>
      </c>
      <c r="AK21" s="71">
        <v>9.44</v>
      </c>
      <c r="AL21" s="71">
        <v>0</v>
      </c>
      <c r="AM21" s="71">
        <v>1002.4480000000001</v>
      </c>
      <c r="AN21" s="71">
        <v>2366.3886052445091</v>
      </c>
      <c r="AO21" s="71">
        <v>10.796312592592592</v>
      </c>
      <c r="AP21" s="71">
        <v>0.86370500740740741</v>
      </c>
      <c r="AQ21" s="71">
        <v>0.43185250370370371</v>
      </c>
      <c r="AR21" s="71">
        <v>7.529821090909091</v>
      </c>
      <c r="AS21" s="71">
        <v>2.7709741614545464</v>
      </c>
      <c r="AT21" s="71">
        <v>92.509230545454528</v>
      </c>
      <c r="AU21" s="71">
        <v>3.5856290909090909</v>
      </c>
      <c r="AV21" s="71">
        <v>118.48752499243096</v>
      </c>
      <c r="AW21" s="71">
        <v>29.880242424242422</v>
      </c>
      <c r="AX21" s="71">
        <v>17.689103515151515</v>
      </c>
      <c r="AY21" s="71">
        <v>0.4482036363636363</v>
      </c>
      <c r="AZ21" s="71">
        <v>7.1712581818181818</v>
      </c>
      <c r="BA21" s="71">
        <v>2.7888226262626259</v>
      </c>
      <c r="BB21" s="71">
        <v>21.335767981252527</v>
      </c>
      <c r="BC21" s="71">
        <v>79.313398365090919</v>
      </c>
      <c r="BD21" s="71"/>
      <c r="BE21" s="71">
        <v>0</v>
      </c>
      <c r="BF21" s="71">
        <v>79.313398365090919</v>
      </c>
      <c r="BG21" s="71">
        <v>110.9704</v>
      </c>
      <c r="BH21" s="71">
        <v>15.856361301545446</v>
      </c>
      <c r="BI21" s="71">
        <v>4.9052091327913265</v>
      </c>
      <c r="BJ21" s="71">
        <v>2086.0058865450824</v>
      </c>
      <c r="BK21" s="71"/>
      <c r="BL21" s="71">
        <v>2217.7378569794191</v>
      </c>
      <c r="BM21" s="71">
        <v>6933.3048401269043</v>
      </c>
      <c r="BN21" s="71">
        <f t="shared" si="5"/>
        <v>336.66106025778225</v>
      </c>
      <c r="BO21" s="71">
        <f t="shared" si="0"/>
        <v>237.90714924883287</v>
      </c>
      <c r="BP21" s="72">
        <f t="shared" si="1"/>
        <v>8.6118980169971699</v>
      </c>
      <c r="BQ21" s="72">
        <f t="shared" si="2"/>
        <v>1.8696883852691222</v>
      </c>
      <c r="BR21" s="73">
        <v>2.5</v>
      </c>
      <c r="BS21" s="72">
        <f t="shared" si="6"/>
        <v>2.8328611898017004</v>
      </c>
      <c r="BT21" s="72">
        <f t="shared" si="9"/>
        <v>11.75</v>
      </c>
      <c r="BU21" s="72">
        <f t="shared" si="10"/>
        <v>13.314447592067992</v>
      </c>
      <c r="BV21" s="71">
        <f t="shared" si="7"/>
        <v>999.63182247245186</v>
      </c>
      <c r="BW21" s="71">
        <f t="shared" si="3"/>
        <v>1574.200031979067</v>
      </c>
      <c r="BX21" s="71">
        <f t="shared" si="4"/>
        <v>8507.504872105972</v>
      </c>
      <c r="BY21" s="71">
        <f t="shared" si="8"/>
        <v>102090.05846527166</v>
      </c>
      <c r="BZ21" s="49">
        <f>VLOOKUP($C21,[1]PARAMETROS!$A:$I,7,0)</f>
        <v>43101</v>
      </c>
      <c r="CA21" s="74"/>
      <c r="CB21" s="74"/>
    </row>
    <row r="22" spans="1:80" s="75" customFormat="1">
      <c r="A22" s="43" t="s">
        <v>91</v>
      </c>
      <c r="B22" s="43" t="s">
        <v>432</v>
      </c>
      <c r="C22" s="43" t="s">
        <v>433</v>
      </c>
      <c r="D22" s="43" t="s">
        <v>434</v>
      </c>
      <c r="E22" s="76" t="s">
        <v>403</v>
      </c>
      <c r="F22" s="44" t="s">
        <v>63</v>
      </c>
      <c r="G22" s="44">
        <v>2</v>
      </c>
      <c r="H22" s="71">
        <v>1928.74</v>
      </c>
      <c r="I22" s="71">
        <v>3857.48</v>
      </c>
      <c r="J22" s="71"/>
      <c r="K22" s="71"/>
      <c r="L22" s="71"/>
      <c r="M22" s="71"/>
      <c r="N22" s="71"/>
      <c r="O22" s="71"/>
      <c r="P22" s="71">
        <v>0</v>
      </c>
      <c r="Q22" s="71">
        <v>3857.48</v>
      </c>
      <c r="R22" s="71">
        <v>771.49600000000009</v>
      </c>
      <c r="S22" s="71">
        <v>57.862200000000001</v>
      </c>
      <c r="T22" s="71">
        <v>38.574800000000003</v>
      </c>
      <c r="U22" s="71">
        <v>7.7149600000000005</v>
      </c>
      <c r="V22" s="71">
        <v>96.437000000000012</v>
      </c>
      <c r="W22" s="71">
        <v>308.59840000000003</v>
      </c>
      <c r="X22" s="71">
        <v>115.7244</v>
      </c>
      <c r="Y22" s="71">
        <v>23.144880000000001</v>
      </c>
      <c r="Z22" s="71">
        <v>1419.5526400000003</v>
      </c>
      <c r="AA22" s="71">
        <v>321.45666666666665</v>
      </c>
      <c r="AB22" s="71">
        <v>428.56602800000002</v>
      </c>
      <c r="AC22" s="71">
        <v>276.00835163733342</v>
      </c>
      <c r="AD22" s="71">
        <v>1026.031046304</v>
      </c>
      <c r="AE22" s="71">
        <v>320.55119999999999</v>
      </c>
      <c r="AF22" s="71">
        <v>794</v>
      </c>
      <c r="AG22" s="71">
        <v>0</v>
      </c>
      <c r="AH22" s="71">
        <v>97.16</v>
      </c>
      <c r="AI22" s="71">
        <v>0</v>
      </c>
      <c r="AJ22" s="71">
        <v>0</v>
      </c>
      <c r="AK22" s="71">
        <v>9.44</v>
      </c>
      <c r="AL22" s="71">
        <v>20.38</v>
      </c>
      <c r="AM22" s="71">
        <v>1241.5312000000001</v>
      </c>
      <c r="AN22" s="71">
        <v>3687.1148863040003</v>
      </c>
      <c r="AO22" s="71">
        <v>19.358090702160496</v>
      </c>
      <c r="AP22" s="71">
        <v>1.5486472561728397</v>
      </c>
      <c r="AQ22" s="71">
        <v>0.77432362808641986</v>
      </c>
      <c r="AR22" s="71">
        <v>13.501180000000002</v>
      </c>
      <c r="AS22" s="71">
        <v>4.9684342400000023</v>
      </c>
      <c r="AT22" s="71">
        <v>165.87163999999999</v>
      </c>
      <c r="AU22" s="71">
        <v>6.4291333333333336</v>
      </c>
      <c r="AV22" s="71">
        <v>212.45144915975308</v>
      </c>
      <c r="AW22" s="71">
        <v>53.576111111111111</v>
      </c>
      <c r="AX22" s="71">
        <v>31.717057777777779</v>
      </c>
      <c r="AY22" s="71">
        <v>0.80364166666666659</v>
      </c>
      <c r="AZ22" s="71">
        <v>12.858266666666667</v>
      </c>
      <c r="BA22" s="71">
        <v>5.0004370370370372</v>
      </c>
      <c r="BB22" s="71">
        <v>38.255629247407413</v>
      </c>
      <c r="BC22" s="71">
        <v>142.21114350666664</v>
      </c>
      <c r="BD22" s="71"/>
      <c r="BE22" s="71">
        <v>0</v>
      </c>
      <c r="BF22" s="71">
        <v>142.21114350666664</v>
      </c>
      <c r="BG22" s="71">
        <v>132.23097222222222</v>
      </c>
      <c r="BH22" s="71">
        <v>0</v>
      </c>
      <c r="BI22" s="71">
        <v>0</v>
      </c>
      <c r="BJ22" s="71">
        <v>0</v>
      </c>
      <c r="BK22" s="71"/>
      <c r="BL22" s="71">
        <v>132.23097222222222</v>
      </c>
      <c r="BM22" s="71">
        <v>8031.488451192643</v>
      </c>
      <c r="BN22" s="71">
        <f t="shared" si="5"/>
        <v>336.66106025778225</v>
      </c>
      <c r="BO22" s="71">
        <f t="shared" si="0"/>
        <v>237.90714924883287</v>
      </c>
      <c r="BP22" s="72">
        <f t="shared" si="1"/>
        <v>8.8629737609329435</v>
      </c>
      <c r="BQ22" s="72">
        <f t="shared" si="2"/>
        <v>1.9241982507288626</v>
      </c>
      <c r="BR22" s="73">
        <v>5</v>
      </c>
      <c r="BS22" s="72">
        <f t="shared" si="6"/>
        <v>5.8309037900874632</v>
      </c>
      <c r="BT22" s="72">
        <f t="shared" si="9"/>
        <v>14.25</v>
      </c>
      <c r="BU22" s="72">
        <f t="shared" si="10"/>
        <v>16.618075801749271</v>
      </c>
      <c r="BV22" s="71">
        <f t="shared" si="7"/>
        <v>1430.1610194164948</v>
      </c>
      <c r="BW22" s="71">
        <f t="shared" si="3"/>
        <v>2004.72922892311</v>
      </c>
      <c r="BX22" s="71">
        <f t="shared" si="4"/>
        <v>10036.217680115753</v>
      </c>
      <c r="BY22" s="71">
        <f t="shared" si="8"/>
        <v>120434.61216138903</v>
      </c>
      <c r="BZ22" s="49">
        <f>VLOOKUP($C22,[1]PARAMETROS!$A:$I,7,0)</f>
        <v>43101</v>
      </c>
      <c r="CA22" s="74"/>
      <c r="CB22" s="74"/>
    </row>
    <row r="23" spans="1:80" s="75" customFormat="1">
      <c r="A23" s="43" t="s">
        <v>91</v>
      </c>
      <c r="B23" s="43" t="s">
        <v>435</v>
      </c>
      <c r="C23" s="43" t="s">
        <v>433</v>
      </c>
      <c r="D23" s="43" t="s">
        <v>436</v>
      </c>
      <c r="E23" s="76" t="s">
        <v>403</v>
      </c>
      <c r="F23" s="44" t="s">
        <v>63</v>
      </c>
      <c r="G23" s="44">
        <v>4</v>
      </c>
      <c r="H23" s="71">
        <v>1178.4000000000001</v>
      </c>
      <c r="I23" s="71">
        <v>4713.6000000000004</v>
      </c>
      <c r="J23" s="71"/>
      <c r="K23" s="71"/>
      <c r="L23" s="71"/>
      <c r="M23" s="71"/>
      <c r="N23" s="71"/>
      <c r="O23" s="71"/>
      <c r="P23" s="71">
        <v>0</v>
      </c>
      <c r="Q23" s="71">
        <v>4713.6000000000004</v>
      </c>
      <c r="R23" s="71">
        <v>942.72000000000014</v>
      </c>
      <c r="S23" s="71">
        <v>70.704000000000008</v>
      </c>
      <c r="T23" s="71">
        <v>47.136000000000003</v>
      </c>
      <c r="U23" s="71">
        <v>9.4272000000000009</v>
      </c>
      <c r="V23" s="71">
        <v>117.84000000000002</v>
      </c>
      <c r="W23" s="71">
        <v>377.08800000000002</v>
      </c>
      <c r="X23" s="71">
        <v>141.40800000000002</v>
      </c>
      <c r="Y23" s="71">
        <v>28.281600000000005</v>
      </c>
      <c r="Z23" s="71">
        <v>1734.6048000000003</v>
      </c>
      <c r="AA23" s="71">
        <v>392.8</v>
      </c>
      <c r="AB23" s="71">
        <v>523.68096000000003</v>
      </c>
      <c r="AC23" s="71">
        <v>337.26499328000011</v>
      </c>
      <c r="AD23" s="71">
        <v>1253.7459532800003</v>
      </c>
      <c r="AE23" s="71">
        <v>821.18399999999997</v>
      </c>
      <c r="AF23" s="71">
        <v>1588</v>
      </c>
      <c r="AG23" s="71">
        <v>0</v>
      </c>
      <c r="AH23" s="71">
        <v>194.32</v>
      </c>
      <c r="AI23" s="71">
        <v>0</v>
      </c>
      <c r="AJ23" s="71">
        <v>0</v>
      </c>
      <c r="AK23" s="71">
        <v>18.88</v>
      </c>
      <c r="AL23" s="71">
        <v>40.76</v>
      </c>
      <c r="AM23" s="71">
        <v>2663.1440000000007</v>
      </c>
      <c r="AN23" s="71">
        <v>5651.4947532800015</v>
      </c>
      <c r="AO23" s="71">
        <v>23.654379629629634</v>
      </c>
      <c r="AP23" s="71">
        <v>1.8923503703703706</v>
      </c>
      <c r="AQ23" s="71">
        <v>0.94617518518518529</v>
      </c>
      <c r="AR23" s="71">
        <v>16.497600000000002</v>
      </c>
      <c r="AS23" s="71">
        <v>6.0711168000000031</v>
      </c>
      <c r="AT23" s="71">
        <v>202.6848</v>
      </c>
      <c r="AU23" s="71">
        <v>7.8560000000000008</v>
      </c>
      <c r="AV23" s="71">
        <v>259.60242198518517</v>
      </c>
      <c r="AW23" s="71">
        <v>65.466666666666669</v>
      </c>
      <c r="AX23" s="71">
        <v>38.756266666666676</v>
      </c>
      <c r="AY23" s="71">
        <v>0.98199999999999998</v>
      </c>
      <c r="AZ23" s="71">
        <v>15.712000000000002</v>
      </c>
      <c r="BA23" s="71">
        <v>6.1102222222222222</v>
      </c>
      <c r="BB23" s="71">
        <v>46.745993244444456</v>
      </c>
      <c r="BC23" s="71">
        <v>173.77314880000003</v>
      </c>
      <c r="BD23" s="71"/>
      <c r="BE23" s="71">
        <v>0</v>
      </c>
      <c r="BF23" s="71">
        <v>173.77314880000003</v>
      </c>
      <c r="BG23" s="71">
        <v>207.08633333333333</v>
      </c>
      <c r="BH23" s="71">
        <v>0</v>
      </c>
      <c r="BI23" s="71">
        <v>28.540833333333335</v>
      </c>
      <c r="BJ23" s="71">
        <v>0</v>
      </c>
      <c r="BK23" s="71"/>
      <c r="BL23" s="71">
        <v>235.62716666666665</v>
      </c>
      <c r="BM23" s="71">
        <v>11034.097490731854</v>
      </c>
      <c r="BN23" s="71">
        <f t="shared" si="5"/>
        <v>673.32212051556451</v>
      </c>
      <c r="BO23" s="71">
        <f t="shared" si="0"/>
        <v>475.81429849766573</v>
      </c>
      <c r="BP23" s="72">
        <f t="shared" si="1"/>
        <v>8.8629737609329435</v>
      </c>
      <c r="BQ23" s="72">
        <f t="shared" si="2"/>
        <v>1.9241982507288626</v>
      </c>
      <c r="BR23" s="73">
        <v>5</v>
      </c>
      <c r="BS23" s="72">
        <f t="shared" si="6"/>
        <v>5.8309037900874632</v>
      </c>
      <c r="BT23" s="72">
        <f t="shared" si="9"/>
        <v>14.25</v>
      </c>
      <c r="BU23" s="72">
        <f t="shared" si="10"/>
        <v>16.618075801749271</v>
      </c>
      <c r="BV23" s="71">
        <f t="shared" si="7"/>
        <v>2024.6190462258594</v>
      </c>
      <c r="BW23" s="71">
        <f t="shared" si="3"/>
        <v>3173.7554652390895</v>
      </c>
      <c r="BX23" s="71">
        <f t="shared" si="4"/>
        <v>14207.852955970944</v>
      </c>
      <c r="BY23" s="71">
        <f t="shared" si="8"/>
        <v>170494.23547165134</v>
      </c>
      <c r="BZ23" s="49">
        <f>VLOOKUP($C23,[1]PARAMETROS!$A:$I,7,0)</f>
        <v>43101</v>
      </c>
      <c r="CA23" s="74"/>
      <c r="CB23" s="74"/>
    </row>
    <row r="24" spans="1:80" s="75" customFormat="1">
      <c r="A24" s="43" t="s">
        <v>91</v>
      </c>
      <c r="B24" s="43" t="s">
        <v>2</v>
      </c>
      <c r="C24" s="43" t="s">
        <v>433</v>
      </c>
      <c r="D24" s="43" t="s">
        <v>437</v>
      </c>
      <c r="E24" s="76" t="s">
        <v>403</v>
      </c>
      <c r="F24" s="44" t="s">
        <v>63</v>
      </c>
      <c r="G24" s="44">
        <v>1</v>
      </c>
      <c r="H24" s="71">
        <v>269.02</v>
      </c>
      <c r="I24" s="71">
        <v>269.02</v>
      </c>
      <c r="J24" s="71"/>
      <c r="K24" s="71"/>
      <c r="L24" s="71"/>
      <c r="M24" s="71"/>
      <c r="N24" s="71"/>
      <c r="O24" s="71"/>
      <c r="P24" s="71">
        <v>8.8042909090909092</v>
      </c>
      <c r="Q24" s="71">
        <v>277.82429090909091</v>
      </c>
      <c r="R24" s="71">
        <v>55.564858181818181</v>
      </c>
      <c r="S24" s="71">
        <v>4.1673643636363638</v>
      </c>
      <c r="T24" s="71">
        <v>2.7782429090909093</v>
      </c>
      <c r="U24" s="71">
        <v>0.55564858181818177</v>
      </c>
      <c r="V24" s="71">
        <v>6.9456072727272726</v>
      </c>
      <c r="W24" s="71">
        <v>22.225943272727275</v>
      </c>
      <c r="X24" s="71">
        <v>8.3347287272727275</v>
      </c>
      <c r="Y24" s="71">
        <v>1.6669457454545455</v>
      </c>
      <c r="Z24" s="71">
        <v>102.23933905454547</v>
      </c>
      <c r="AA24" s="71">
        <v>23.15202424242424</v>
      </c>
      <c r="AB24" s="71">
        <v>30.86627872</v>
      </c>
      <c r="AC24" s="71">
        <v>19.878735490172126</v>
      </c>
      <c r="AD24" s="71">
        <v>73.897038452596377</v>
      </c>
      <c r="AE24" s="71">
        <v>259.85879999999997</v>
      </c>
      <c r="AF24" s="71">
        <v>397</v>
      </c>
      <c r="AG24" s="71">
        <v>0</v>
      </c>
      <c r="AH24" s="71">
        <v>48.58</v>
      </c>
      <c r="AI24" s="71">
        <v>0</v>
      </c>
      <c r="AJ24" s="71">
        <v>0</v>
      </c>
      <c r="AK24" s="71">
        <v>4.72</v>
      </c>
      <c r="AL24" s="71">
        <v>10.19</v>
      </c>
      <c r="AM24" s="71">
        <v>720.3488000000001</v>
      </c>
      <c r="AN24" s="71">
        <v>896.48517750714188</v>
      </c>
      <c r="AO24" s="71">
        <v>1.3942127561728397</v>
      </c>
      <c r="AP24" s="71">
        <v>0.11153702049382716</v>
      </c>
      <c r="AQ24" s="71">
        <v>5.576851024691358E-2</v>
      </c>
      <c r="AR24" s="71">
        <v>0.97238501818181833</v>
      </c>
      <c r="AS24" s="71">
        <v>0.35783768669090921</v>
      </c>
      <c r="AT24" s="71">
        <v>11.946444509090908</v>
      </c>
      <c r="AU24" s="71">
        <v>0.46304048484848487</v>
      </c>
      <c r="AV24" s="71">
        <v>15.301225985725701</v>
      </c>
      <c r="AW24" s="71">
        <v>3.8586707070707069</v>
      </c>
      <c r="AX24" s="71">
        <v>2.2843330585858586</v>
      </c>
      <c r="AY24" s="71">
        <v>5.7880060606060602E-2</v>
      </c>
      <c r="AZ24" s="71">
        <v>0.92608096969696974</v>
      </c>
      <c r="BA24" s="71">
        <v>0.36014259932659931</v>
      </c>
      <c r="BB24" s="71">
        <v>2.7552555214653203</v>
      </c>
      <c r="BC24" s="71">
        <v>10.242362916751516</v>
      </c>
      <c r="BD24" s="71"/>
      <c r="BE24" s="71">
        <v>0</v>
      </c>
      <c r="BF24" s="71">
        <v>10.242362916751516</v>
      </c>
      <c r="BG24" s="71">
        <v>30.371766666666673</v>
      </c>
      <c r="BH24" s="71">
        <v>1.9820451626931808</v>
      </c>
      <c r="BI24" s="71">
        <v>0.61315114159891593</v>
      </c>
      <c r="BJ24" s="71">
        <v>260.75073581813524</v>
      </c>
      <c r="BK24" s="71"/>
      <c r="BL24" s="71">
        <v>293.71769878909402</v>
      </c>
      <c r="BM24" s="71">
        <v>1493.5707561078041</v>
      </c>
      <c r="BN24" s="71">
        <f t="shared" si="5"/>
        <v>168.33053012889113</v>
      </c>
      <c r="BO24" s="71">
        <f t="shared" si="0"/>
        <v>118.95357462441643</v>
      </c>
      <c r="BP24" s="72">
        <f t="shared" si="1"/>
        <v>8.8629737609329435</v>
      </c>
      <c r="BQ24" s="72">
        <f t="shared" si="2"/>
        <v>1.9241982507288626</v>
      </c>
      <c r="BR24" s="73">
        <v>5</v>
      </c>
      <c r="BS24" s="72">
        <f t="shared" si="6"/>
        <v>5.8309037900874632</v>
      </c>
      <c r="BT24" s="72">
        <f t="shared" si="9"/>
        <v>14.25</v>
      </c>
      <c r="BU24" s="72">
        <f t="shared" si="10"/>
        <v>16.618075801749271</v>
      </c>
      <c r="BV24" s="71">
        <f t="shared" si="7"/>
        <v>295.94381069703604</v>
      </c>
      <c r="BW24" s="71">
        <f t="shared" si="3"/>
        <v>583.22791545034363</v>
      </c>
      <c r="BX24" s="71">
        <f t="shared" si="4"/>
        <v>2076.7986715581478</v>
      </c>
      <c r="BY24" s="71">
        <f t="shared" si="8"/>
        <v>24921.584058697772</v>
      </c>
      <c r="BZ24" s="49">
        <f>VLOOKUP($C24,[1]PARAMETROS!$A:$I,7,0)</f>
        <v>43101</v>
      </c>
      <c r="CA24" s="74"/>
      <c r="CB24" s="74"/>
    </row>
    <row r="25" spans="1:80" s="75" customFormat="1">
      <c r="A25" s="43" t="s">
        <v>91</v>
      </c>
      <c r="B25" s="43" t="s">
        <v>1</v>
      </c>
      <c r="C25" s="43" t="s">
        <v>433</v>
      </c>
      <c r="D25" s="43" t="s">
        <v>438</v>
      </c>
      <c r="E25" s="76" t="s">
        <v>403</v>
      </c>
      <c r="F25" s="44" t="s">
        <v>63</v>
      </c>
      <c r="G25" s="44">
        <v>6</v>
      </c>
      <c r="H25" s="71">
        <v>538.04</v>
      </c>
      <c r="I25" s="71">
        <v>3228.24</v>
      </c>
      <c r="J25" s="71"/>
      <c r="K25" s="71"/>
      <c r="L25" s="71"/>
      <c r="M25" s="71"/>
      <c r="N25" s="71"/>
      <c r="O25" s="71"/>
      <c r="P25" s="71">
        <v>105.65149090909091</v>
      </c>
      <c r="Q25" s="71">
        <v>3333.8914909090909</v>
      </c>
      <c r="R25" s="71">
        <v>666.77829818181817</v>
      </c>
      <c r="S25" s="71">
        <v>50.008372363636362</v>
      </c>
      <c r="T25" s="71">
        <v>33.33891490909091</v>
      </c>
      <c r="U25" s="71">
        <v>6.6677829818181822</v>
      </c>
      <c r="V25" s="71">
        <v>83.347287272727272</v>
      </c>
      <c r="W25" s="71">
        <v>266.71131927272728</v>
      </c>
      <c r="X25" s="71">
        <v>100.01674472727272</v>
      </c>
      <c r="Y25" s="71">
        <v>20.003348945454544</v>
      </c>
      <c r="Z25" s="71">
        <v>1226.8720686545453</v>
      </c>
      <c r="AA25" s="71">
        <v>277.82429090909091</v>
      </c>
      <c r="AB25" s="71">
        <v>370.39534464000002</v>
      </c>
      <c r="AC25" s="71">
        <v>238.54482588206551</v>
      </c>
      <c r="AD25" s="71">
        <v>886.76446143115652</v>
      </c>
      <c r="AE25" s="71">
        <v>1462.3056000000001</v>
      </c>
      <c r="AF25" s="71">
        <v>2382</v>
      </c>
      <c r="AG25" s="71">
        <v>0</v>
      </c>
      <c r="AH25" s="71">
        <v>291.48</v>
      </c>
      <c r="AI25" s="71">
        <v>0</v>
      </c>
      <c r="AJ25" s="71">
        <v>0</v>
      </c>
      <c r="AK25" s="71">
        <v>28.32</v>
      </c>
      <c r="AL25" s="71">
        <v>61.14</v>
      </c>
      <c r="AM25" s="71">
        <v>4225.2456000000002</v>
      </c>
      <c r="AN25" s="71">
        <v>6338.8821300857016</v>
      </c>
      <c r="AO25" s="71">
        <v>16.730553074074077</v>
      </c>
      <c r="AP25" s="71">
        <v>1.338444245925926</v>
      </c>
      <c r="AQ25" s="71">
        <v>0.66922212296296302</v>
      </c>
      <c r="AR25" s="71">
        <v>11.66862021818182</v>
      </c>
      <c r="AS25" s="71">
        <v>4.2940522402909105</v>
      </c>
      <c r="AT25" s="71">
        <v>143.35733410909089</v>
      </c>
      <c r="AU25" s="71">
        <v>5.5564858181818186</v>
      </c>
      <c r="AV25" s="71">
        <v>183.61471182870841</v>
      </c>
      <c r="AW25" s="71">
        <v>46.304048484848479</v>
      </c>
      <c r="AX25" s="71">
        <v>27.411996703030304</v>
      </c>
      <c r="AY25" s="71">
        <v>0.69456072727272722</v>
      </c>
      <c r="AZ25" s="71">
        <v>11.112971636363637</v>
      </c>
      <c r="BA25" s="71">
        <v>4.3217111919191922</v>
      </c>
      <c r="BB25" s="71">
        <v>33.063066257583841</v>
      </c>
      <c r="BC25" s="71">
        <v>122.90835500101819</v>
      </c>
      <c r="BD25" s="71"/>
      <c r="BE25" s="71">
        <v>0</v>
      </c>
      <c r="BF25" s="71">
        <v>122.90835500101819</v>
      </c>
      <c r="BG25" s="71">
        <v>182.23060000000004</v>
      </c>
      <c r="BH25" s="71">
        <v>23.784541952318168</v>
      </c>
      <c r="BI25" s="71">
        <v>7.3578136991869911</v>
      </c>
      <c r="BJ25" s="71">
        <v>3129.0088298176233</v>
      </c>
      <c r="BK25" s="71"/>
      <c r="BL25" s="71">
        <v>3342.3817854691288</v>
      </c>
      <c r="BM25" s="71">
        <v>13321.678473293648</v>
      </c>
      <c r="BN25" s="71">
        <f t="shared" si="5"/>
        <v>1009.9831807733467</v>
      </c>
      <c r="BO25" s="71">
        <f t="shared" si="0"/>
        <v>713.7214477464986</v>
      </c>
      <c r="BP25" s="72">
        <f t="shared" si="1"/>
        <v>8.8629737609329435</v>
      </c>
      <c r="BQ25" s="72">
        <f t="shared" si="2"/>
        <v>1.9241982507288626</v>
      </c>
      <c r="BR25" s="73">
        <v>5</v>
      </c>
      <c r="BS25" s="72">
        <f t="shared" si="6"/>
        <v>5.8309037900874632</v>
      </c>
      <c r="BT25" s="72">
        <f t="shared" si="9"/>
        <v>14.25</v>
      </c>
      <c r="BU25" s="72">
        <f t="shared" si="10"/>
        <v>16.618075801749271</v>
      </c>
      <c r="BV25" s="71">
        <f t="shared" si="7"/>
        <v>2500.2531685229419</v>
      </c>
      <c r="BW25" s="71">
        <f t="shared" si="3"/>
        <v>4223.9577970427872</v>
      </c>
      <c r="BX25" s="71">
        <f t="shared" si="4"/>
        <v>17545.636270336436</v>
      </c>
      <c r="BY25" s="71">
        <f t="shared" si="8"/>
        <v>210547.63524403723</v>
      </c>
      <c r="BZ25" s="49">
        <f>VLOOKUP($C25,[1]PARAMETROS!$A:$I,7,0)</f>
        <v>43101</v>
      </c>
      <c r="CA25" s="74"/>
      <c r="CB25" s="74"/>
    </row>
    <row r="26" spans="1:80" s="75" customFormat="1">
      <c r="A26" s="43" t="s">
        <v>91</v>
      </c>
      <c r="B26" s="43" t="s">
        <v>439</v>
      </c>
      <c r="C26" s="43" t="s">
        <v>433</v>
      </c>
      <c r="D26" s="43" t="s">
        <v>440</v>
      </c>
      <c r="E26" s="76" t="s">
        <v>403</v>
      </c>
      <c r="F26" s="44" t="s">
        <v>63</v>
      </c>
      <c r="G26" s="44">
        <v>1</v>
      </c>
      <c r="H26" s="71">
        <v>733.69</v>
      </c>
      <c r="I26" s="71">
        <v>733.69</v>
      </c>
      <c r="J26" s="71"/>
      <c r="K26" s="71"/>
      <c r="L26" s="71"/>
      <c r="M26" s="71"/>
      <c r="N26" s="71"/>
      <c r="O26" s="71"/>
      <c r="P26" s="71">
        <v>26.412839999999999</v>
      </c>
      <c r="Q26" s="71">
        <v>760.10284000000001</v>
      </c>
      <c r="R26" s="71">
        <v>152.020568</v>
      </c>
      <c r="S26" s="71">
        <v>11.401542599999999</v>
      </c>
      <c r="T26" s="71">
        <v>7.6010284000000006</v>
      </c>
      <c r="U26" s="71">
        <v>1.5202056800000001</v>
      </c>
      <c r="V26" s="71">
        <v>19.002571</v>
      </c>
      <c r="W26" s="71">
        <v>60.808227200000005</v>
      </c>
      <c r="X26" s="71">
        <v>22.803085199999998</v>
      </c>
      <c r="Y26" s="71">
        <v>4.5606170400000003</v>
      </c>
      <c r="Z26" s="71">
        <v>279.71784511999999</v>
      </c>
      <c r="AA26" s="71">
        <v>63.341903333333335</v>
      </c>
      <c r="AB26" s="71">
        <v>84.44742552400001</v>
      </c>
      <c r="AC26" s="71">
        <v>54.386473019498688</v>
      </c>
      <c r="AD26" s="71">
        <v>202.17580187683203</v>
      </c>
      <c r="AE26" s="71">
        <v>231.9786</v>
      </c>
      <c r="AF26" s="71">
        <v>397</v>
      </c>
      <c r="AG26" s="71">
        <v>0</v>
      </c>
      <c r="AH26" s="71">
        <v>48.58</v>
      </c>
      <c r="AI26" s="71">
        <v>0</v>
      </c>
      <c r="AJ26" s="71">
        <v>0</v>
      </c>
      <c r="AK26" s="71">
        <v>4.72</v>
      </c>
      <c r="AL26" s="71">
        <v>10.19</v>
      </c>
      <c r="AM26" s="71">
        <v>692.46860000000015</v>
      </c>
      <c r="AN26" s="71">
        <v>1174.3622469968323</v>
      </c>
      <c r="AO26" s="71">
        <v>3.8144435537422843</v>
      </c>
      <c r="AP26" s="71">
        <v>0.30515548429938272</v>
      </c>
      <c r="AQ26" s="71">
        <v>0.15257774214969136</v>
      </c>
      <c r="AR26" s="71">
        <v>2.6603599400000006</v>
      </c>
      <c r="AS26" s="71">
        <v>0.97901245792000036</v>
      </c>
      <c r="AT26" s="71">
        <v>32.684422120000001</v>
      </c>
      <c r="AU26" s="71">
        <v>1.2668380666666668</v>
      </c>
      <c r="AV26" s="71">
        <v>41.862809364778023</v>
      </c>
      <c r="AW26" s="71">
        <v>10.556983888888889</v>
      </c>
      <c r="AX26" s="71">
        <v>6.2497344622222224</v>
      </c>
      <c r="AY26" s="71">
        <v>0.15835475833333332</v>
      </c>
      <c r="AZ26" s="71">
        <v>2.5336761333333335</v>
      </c>
      <c r="BA26" s="71">
        <v>0.98531849629629631</v>
      </c>
      <c r="BB26" s="71">
        <v>7.5381369279792612</v>
      </c>
      <c r="BC26" s="71">
        <v>28.022204667053337</v>
      </c>
      <c r="BD26" s="71"/>
      <c r="BE26" s="71">
        <v>0</v>
      </c>
      <c r="BF26" s="71">
        <v>28.022204667053337</v>
      </c>
      <c r="BG26" s="71">
        <v>55.485199999999999</v>
      </c>
      <c r="BH26" s="71">
        <v>5.4055777164359471</v>
      </c>
      <c r="BI26" s="71">
        <v>1.6722303861788619</v>
      </c>
      <c r="BJ26" s="71">
        <v>711.13837041309614</v>
      </c>
      <c r="BK26" s="71"/>
      <c r="BL26" s="71">
        <v>773.70137851571099</v>
      </c>
      <c r="BM26" s="71">
        <v>2778.0514795443746</v>
      </c>
      <c r="BN26" s="71">
        <f t="shared" si="5"/>
        <v>168.33053012889113</v>
      </c>
      <c r="BO26" s="71">
        <f t="shared" si="0"/>
        <v>118.95357462441643</v>
      </c>
      <c r="BP26" s="72">
        <f t="shared" si="1"/>
        <v>8.8629737609329435</v>
      </c>
      <c r="BQ26" s="72">
        <f t="shared" si="2"/>
        <v>1.9241982507288626</v>
      </c>
      <c r="BR26" s="73">
        <v>5</v>
      </c>
      <c r="BS26" s="72">
        <f t="shared" si="6"/>
        <v>5.8309037900874632</v>
      </c>
      <c r="BT26" s="72">
        <f t="shared" si="9"/>
        <v>14.25</v>
      </c>
      <c r="BU26" s="72">
        <f t="shared" si="10"/>
        <v>16.618075801749271</v>
      </c>
      <c r="BV26" s="71">
        <f t="shared" si="7"/>
        <v>509.39979097658272</v>
      </c>
      <c r="BW26" s="71">
        <f t="shared" si="3"/>
        <v>796.68389572989031</v>
      </c>
      <c r="BX26" s="71">
        <f t="shared" si="4"/>
        <v>3574.7353752742647</v>
      </c>
      <c r="BY26" s="71">
        <f t="shared" si="8"/>
        <v>42896.82450329118</v>
      </c>
      <c r="BZ26" s="49">
        <f>VLOOKUP($C26,[1]PARAMETROS!$A:$I,7,0)</f>
        <v>43101</v>
      </c>
      <c r="CA26" s="74"/>
      <c r="CB26" s="74"/>
    </row>
    <row r="27" spans="1:80" s="75" customFormat="1">
      <c r="A27" s="43" t="s">
        <v>91</v>
      </c>
      <c r="B27" s="43" t="s">
        <v>0</v>
      </c>
      <c r="C27" s="43" t="s">
        <v>433</v>
      </c>
      <c r="D27" s="43" t="s">
        <v>441</v>
      </c>
      <c r="E27" s="76" t="s">
        <v>403</v>
      </c>
      <c r="F27" s="44" t="s">
        <v>63</v>
      </c>
      <c r="G27" s="44">
        <v>69</v>
      </c>
      <c r="H27" s="71">
        <v>1076.08</v>
      </c>
      <c r="I27" s="71">
        <v>74249.51999999999</v>
      </c>
      <c r="J27" s="71"/>
      <c r="K27" s="71"/>
      <c r="L27" s="71"/>
      <c r="M27" s="71"/>
      <c r="N27" s="71"/>
      <c r="O27" s="71"/>
      <c r="P27" s="71">
        <v>2429.9842909090908</v>
      </c>
      <c r="Q27" s="71">
        <v>76679.504290909084</v>
      </c>
      <c r="R27" s="71">
        <v>15335.900858181818</v>
      </c>
      <c r="S27" s="71">
        <v>1150.1925643636362</v>
      </c>
      <c r="T27" s="71">
        <v>766.79504290909085</v>
      </c>
      <c r="U27" s="71">
        <v>153.35900858181816</v>
      </c>
      <c r="V27" s="71">
        <v>1916.9876072727272</v>
      </c>
      <c r="W27" s="71">
        <v>6134.3603432727268</v>
      </c>
      <c r="X27" s="71">
        <v>2300.3851287272723</v>
      </c>
      <c r="Y27" s="71">
        <v>460.07702574545453</v>
      </c>
      <c r="Z27" s="71">
        <v>28218.057579054548</v>
      </c>
      <c r="AA27" s="71">
        <v>6389.9586909090904</v>
      </c>
      <c r="AB27" s="71">
        <v>8519.092926719999</v>
      </c>
      <c r="AC27" s="71">
        <v>5486.5309952875068</v>
      </c>
      <c r="AD27" s="71">
        <v>20395.582612916594</v>
      </c>
      <c r="AE27" s="71">
        <v>14589.0288</v>
      </c>
      <c r="AF27" s="71">
        <v>27393</v>
      </c>
      <c r="AG27" s="71">
        <v>0</v>
      </c>
      <c r="AH27" s="71">
        <v>3352.02</v>
      </c>
      <c r="AI27" s="71">
        <v>0</v>
      </c>
      <c r="AJ27" s="71">
        <v>0</v>
      </c>
      <c r="AK27" s="71">
        <v>325.68</v>
      </c>
      <c r="AL27" s="71">
        <v>703.11</v>
      </c>
      <c r="AM27" s="71">
        <v>46362.838799999998</v>
      </c>
      <c r="AN27" s="71">
        <v>94976.478991971147</v>
      </c>
      <c r="AO27" s="71">
        <v>384.8027207037037</v>
      </c>
      <c r="AP27" s="71">
        <v>30.784217656296295</v>
      </c>
      <c r="AQ27" s="71">
        <v>15.392108828148148</v>
      </c>
      <c r="AR27" s="71">
        <v>268.37826501818182</v>
      </c>
      <c r="AS27" s="71">
        <v>98.763201526690935</v>
      </c>
      <c r="AT27" s="71">
        <v>3297.2186845090905</v>
      </c>
      <c r="AU27" s="71">
        <v>127.79917381818181</v>
      </c>
      <c r="AV27" s="71">
        <v>4223.1383720602935</v>
      </c>
      <c r="AW27" s="71">
        <v>1064.993115151515</v>
      </c>
      <c r="AX27" s="71">
        <v>630.47592416969701</v>
      </c>
      <c r="AY27" s="71">
        <v>15.974896727272725</v>
      </c>
      <c r="AZ27" s="71">
        <v>255.59834763636363</v>
      </c>
      <c r="BA27" s="71">
        <v>99.399357414141406</v>
      </c>
      <c r="BB27" s="71">
        <v>760.45052392442835</v>
      </c>
      <c r="BC27" s="71">
        <v>2826.8921650234179</v>
      </c>
      <c r="BD27" s="71"/>
      <c r="BE27" s="71">
        <v>0</v>
      </c>
      <c r="BF27" s="71">
        <v>2826.8921650234179</v>
      </c>
      <c r="BG27" s="71">
        <v>3828.4787999999999</v>
      </c>
      <c r="BH27" s="71">
        <v>547.04446490331793</v>
      </c>
      <c r="BI27" s="71">
        <v>169.22971508130075</v>
      </c>
      <c r="BJ27" s="71">
        <v>71967.203085805348</v>
      </c>
      <c r="BK27" s="71"/>
      <c r="BL27" s="71">
        <v>76511.956065789971</v>
      </c>
      <c r="BM27" s="71">
        <v>255217.96988575393</v>
      </c>
      <c r="BN27" s="71">
        <f t="shared" si="5"/>
        <v>11614.806578893487</v>
      </c>
      <c r="BO27" s="71">
        <f t="shared" si="0"/>
        <v>8207.7966490847339</v>
      </c>
      <c r="BP27" s="72">
        <f t="shared" si="1"/>
        <v>8.8629737609329435</v>
      </c>
      <c r="BQ27" s="72">
        <f t="shared" si="2"/>
        <v>1.9241982507288626</v>
      </c>
      <c r="BR27" s="73">
        <v>5</v>
      </c>
      <c r="BS27" s="72">
        <f t="shared" si="6"/>
        <v>5.8309037900874632</v>
      </c>
      <c r="BT27" s="72">
        <f t="shared" si="9"/>
        <v>14.25</v>
      </c>
      <c r="BU27" s="72">
        <f t="shared" si="10"/>
        <v>16.618075801749271</v>
      </c>
      <c r="BV27" s="71">
        <f t="shared" si="7"/>
        <v>45706.450925605634</v>
      </c>
      <c r="BW27" s="71">
        <f t="shared" si="3"/>
        <v>65529.054153583857</v>
      </c>
      <c r="BX27" s="71">
        <f t="shared" si="4"/>
        <v>320747.02403933776</v>
      </c>
      <c r="BY27" s="71">
        <f t="shared" si="8"/>
        <v>3848964.2884720531</v>
      </c>
      <c r="BZ27" s="49">
        <f>VLOOKUP($C27,[1]PARAMETROS!$A:$I,7,0)</f>
        <v>43101</v>
      </c>
      <c r="CA27" s="74"/>
      <c r="CB27" s="74"/>
    </row>
    <row r="28" spans="1:80" s="75" customFormat="1">
      <c r="A28" s="43" t="s">
        <v>158</v>
      </c>
      <c r="B28" s="43" t="s">
        <v>1</v>
      </c>
      <c r="C28" s="43" t="s">
        <v>161</v>
      </c>
      <c r="D28" s="43" t="s">
        <v>442</v>
      </c>
      <c r="E28" s="76" t="s">
        <v>403</v>
      </c>
      <c r="F28" s="44" t="s">
        <v>63</v>
      </c>
      <c r="G28" s="44">
        <v>1</v>
      </c>
      <c r="H28" s="71">
        <v>538.04</v>
      </c>
      <c r="I28" s="71">
        <v>538.04</v>
      </c>
      <c r="J28" s="71"/>
      <c r="K28" s="71"/>
      <c r="L28" s="71"/>
      <c r="M28" s="71"/>
      <c r="N28" s="71"/>
      <c r="O28" s="71"/>
      <c r="P28" s="71">
        <v>17.608581818181818</v>
      </c>
      <c r="Q28" s="71">
        <v>555.64858181818181</v>
      </c>
      <c r="R28" s="71">
        <v>111.12971636363636</v>
      </c>
      <c r="S28" s="71">
        <v>8.3347287272727275</v>
      </c>
      <c r="T28" s="71">
        <v>5.5564858181818186</v>
      </c>
      <c r="U28" s="71">
        <v>1.1112971636363635</v>
      </c>
      <c r="V28" s="71">
        <v>13.891214545454545</v>
      </c>
      <c r="W28" s="71">
        <v>44.451886545454549</v>
      </c>
      <c r="X28" s="71">
        <v>16.669457454545455</v>
      </c>
      <c r="Y28" s="71">
        <v>3.3338914909090911</v>
      </c>
      <c r="Z28" s="71">
        <v>204.47867810909094</v>
      </c>
      <c r="AA28" s="71">
        <v>46.304048484848479</v>
      </c>
      <c r="AB28" s="71">
        <v>61.732557440000001</v>
      </c>
      <c r="AC28" s="71">
        <v>39.757470980344252</v>
      </c>
      <c r="AD28" s="71">
        <v>147.79407690519275</v>
      </c>
      <c r="AE28" s="71">
        <v>129.7176</v>
      </c>
      <c r="AF28" s="71">
        <v>397</v>
      </c>
      <c r="AG28" s="71">
        <v>0</v>
      </c>
      <c r="AH28" s="71">
        <v>48.58</v>
      </c>
      <c r="AI28" s="71">
        <v>0</v>
      </c>
      <c r="AJ28" s="71">
        <v>0</v>
      </c>
      <c r="AK28" s="71">
        <v>4.72</v>
      </c>
      <c r="AL28" s="71">
        <v>0</v>
      </c>
      <c r="AM28" s="71">
        <v>580.01760000000002</v>
      </c>
      <c r="AN28" s="71">
        <v>932.2903550142837</v>
      </c>
      <c r="AO28" s="71">
        <v>2.7884255123456794</v>
      </c>
      <c r="AP28" s="71">
        <v>0.22307404098765432</v>
      </c>
      <c r="AQ28" s="71">
        <v>0.11153702049382716</v>
      </c>
      <c r="AR28" s="71">
        <v>1.9447700363636367</v>
      </c>
      <c r="AS28" s="71">
        <v>0.71567537338181841</v>
      </c>
      <c r="AT28" s="71">
        <v>23.892889018181815</v>
      </c>
      <c r="AU28" s="71">
        <v>0.92608096969696974</v>
      </c>
      <c r="AV28" s="71">
        <v>30.602451971451401</v>
      </c>
      <c r="AW28" s="71">
        <v>7.7173414141414138</v>
      </c>
      <c r="AX28" s="71">
        <v>4.5686661171717171</v>
      </c>
      <c r="AY28" s="71">
        <v>0.1157601212121212</v>
      </c>
      <c r="AZ28" s="71">
        <v>1.8521619393939395</v>
      </c>
      <c r="BA28" s="71">
        <v>0.72028519865319862</v>
      </c>
      <c r="BB28" s="71">
        <v>5.5105110429306405</v>
      </c>
      <c r="BC28" s="71">
        <v>20.484725833503031</v>
      </c>
      <c r="BD28" s="71"/>
      <c r="BE28" s="71">
        <v>0</v>
      </c>
      <c r="BF28" s="71">
        <v>20.484725833503031</v>
      </c>
      <c r="BG28" s="71">
        <v>30.371766666666673</v>
      </c>
      <c r="BH28" s="71">
        <v>3.9640903253863615</v>
      </c>
      <c r="BI28" s="71">
        <v>1.2263022831978319</v>
      </c>
      <c r="BJ28" s="71">
        <v>521.50147163627059</v>
      </c>
      <c r="BK28" s="71"/>
      <c r="BL28" s="71">
        <v>557.0636309115215</v>
      </c>
      <c r="BM28" s="71">
        <v>2096.0897455489412</v>
      </c>
      <c r="BN28" s="71">
        <f t="shared" si="5"/>
        <v>168.33053012889113</v>
      </c>
      <c r="BO28" s="71">
        <f t="shared" si="0"/>
        <v>118.95357462441643</v>
      </c>
      <c r="BP28" s="72">
        <f t="shared" si="1"/>
        <v>8.7106017191977063</v>
      </c>
      <c r="BQ28" s="72">
        <f t="shared" si="2"/>
        <v>1.8911174785100282</v>
      </c>
      <c r="BR28" s="73">
        <v>3.5000000000000004</v>
      </c>
      <c r="BS28" s="72">
        <f t="shared" si="6"/>
        <v>4.0114613180515759</v>
      </c>
      <c r="BT28" s="72">
        <f t="shared" si="9"/>
        <v>12.75</v>
      </c>
      <c r="BU28" s="72">
        <f t="shared" si="10"/>
        <v>14.613180515759311</v>
      </c>
      <c r="BV28" s="71">
        <f t="shared" si="7"/>
        <v>348.28672311007068</v>
      </c>
      <c r="BW28" s="71">
        <f t="shared" si="3"/>
        <v>635.57082786337821</v>
      </c>
      <c r="BX28" s="71">
        <f t="shared" si="4"/>
        <v>2731.6605734123195</v>
      </c>
      <c r="BY28" s="71">
        <f t="shared" si="8"/>
        <v>32779.926880947838</v>
      </c>
      <c r="BZ28" s="49">
        <f>VLOOKUP($C28,[1]PARAMETROS!$A:$I,7,0)</f>
        <v>43101</v>
      </c>
      <c r="CA28" s="74"/>
      <c r="CB28" s="74"/>
    </row>
    <row r="29" spans="1:80" s="75" customFormat="1">
      <c r="A29" s="43" t="s">
        <v>158</v>
      </c>
      <c r="B29" s="43" t="s">
        <v>0</v>
      </c>
      <c r="C29" s="43" t="s">
        <v>161</v>
      </c>
      <c r="D29" s="43" t="s">
        <v>443</v>
      </c>
      <c r="E29" s="76" t="s">
        <v>403</v>
      </c>
      <c r="F29" s="44" t="s">
        <v>63</v>
      </c>
      <c r="G29" s="44">
        <v>3</v>
      </c>
      <c r="H29" s="71">
        <v>1076.08</v>
      </c>
      <c r="I29" s="71">
        <v>3228.24</v>
      </c>
      <c r="J29" s="71"/>
      <c r="K29" s="71"/>
      <c r="L29" s="71"/>
      <c r="M29" s="71"/>
      <c r="N29" s="71"/>
      <c r="O29" s="71"/>
      <c r="P29" s="71">
        <v>105.65149090909091</v>
      </c>
      <c r="Q29" s="71">
        <v>3333.8914909090909</v>
      </c>
      <c r="R29" s="71">
        <v>666.77829818181817</v>
      </c>
      <c r="S29" s="71">
        <v>50.008372363636362</v>
      </c>
      <c r="T29" s="71">
        <v>33.33891490909091</v>
      </c>
      <c r="U29" s="71">
        <v>6.6677829818181822</v>
      </c>
      <c r="V29" s="71">
        <v>83.347287272727272</v>
      </c>
      <c r="W29" s="71">
        <v>266.71131927272728</v>
      </c>
      <c r="X29" s="71">
        <v>100.01674472727272</v>
      </c>
      <c r="Y29" s="71">
        <v>20.003348945454544</v>
      </c>
      <c r="Z29" s="71">
        <v>1226.8720686545453</v>
      </c>
      <c r="AA29" s="71">
        <v>277.82429090909091</v>
      </c>
      <c r="AB29" s="71">
        <v>370.39534464000002</v>
      </c>
      <c r="AC29" s="71">
        <v>238.54482588206551</v>
      </c>
      <c r="AD29" s="71">
        <v>886.76446143115652</v>
      </c>
      <c r="AE29" s="71">
        <v>292.30560000000003</v>
      </c>
      <c r="AF29" s="71">
        <v>1191</v>
      </c>
      <c r="AG29" s="71">
        <v>0</v>
      </c>
      <c r="AH29" s="71">
        <v>145.74</v>
      </c>
      <c r="AI29" s="71">
        <v>0</v>
      </c>
      <c r="AJ29" s="71">
        <v>0</v>
      </c>
      <c r="AK29" s="71">
        <v>14.16</v>
      </c>
      <c r="AL29" s="71">
        <v>0</v>
      </c>
      <c r="AM29" s="71">
        <v>1643.2056000000002</v>
      </c>
      <c r="AN29" s="71">
        <v>3756.8421300857021</v>
      </c>
      <c r="AO29" s="71">
        <v>16.730553074074077</v>
      </c>
      <c r="AP29" s="71">
        <v>1.338444245925926</v>
      </c>
      <c r="AQ29" s="71">
        <v>0.66922212296296302</v>
      </c>
      <c r="AR29" s="71">
        <v>11.66862021818182</v>
      </c>
      <c r="AS29" s="71">
        <v>4.2940522402909105</v>
      </c>
      <c r="AT29" s="71">
        <v>143.35733410909089</v>
      </c>
      <c r="AU29" s="71">
        <v>5.5564858181818186</v>
      </c>
      <c r="AV29" s="71">
        <v>183.61471182870841</v>
      </c>
      <c r="AW29" s="71">
        <v>46.304048484848479</v>
      </c>
      <c r="AX29" s="71">
        <v>27.411996703030304</v>
      </c>
      <c r="AY29" s="71">
        <v>0.69456072727272722</v>
      </c>
      <c r="AZ29" s="71">
        <v>11.112971636363637</v>
      </c>
      <c r="BA29" s="71">
        <v>4.3217111919191922</v>
      </c>
      <c r="BB29" s="71">
        <v>33.063066257583841</v>
      </c>
      <c r="BC29" s="71">
        <v>122.90835500101819</v>
      </c>
      <c r="BD29" s="71"/>
      <c r="BE29" s="71">
        <v>0</v>
      </c>
      <c r="BF29" s="71">
        <v>122.90835500101819</v>
      </c>
      <c r="BG29" s="71">
        <v>166.4556</v>
      </c>
      <c r="BH29" s="71">
        <v>23.784541952318168</v>
      </c>
      <c r="BI29" s="71">
        <v>7.3578136991869894</v>
      </c>
      <c r="BJ29" s="71">
        <v>3129.0088298176233</v>
      </c>
      <c r="BK29" s="71"/>
      <c r="BL29" s="71">
        <v>3326.6067854691287</v>
      </c>
      <c r="BM29" s="71">
        <v>10723.863473293648</v>
      </c>
      <c r="BN29" s="71">
        <f t="shared" si="5"/>
        <v>504.99159038667335</v>
      </c>
      <c r="BO29" s="71">
        <f t="shared" si="0"/>
        <v>356.8607238732493</v>
      </c>
      <c r="BP29" s="72">
        <f t="shared" si="1"/>
        <v>8.7106017191977063</v>
      </c>
      <c r="BQ29" s="72">
        <f t="shared" si="2"/>
        <v>1.8911174785100282</v>
      </c>
      <c r="BR29" s="73">
        <v>3.5000000000000004</v>
      </c>
      <c r="BS29" s="72">
        <f t="shared" si="6"/>
        <v>4.0114613180515759</v>
      </c>
      <c r="BT29" s="72">
        <f t="shared" si="9"/>
        <v>12.75</v>
      </c>
      <c r="BU29" s="72">
        <f t="shared" si="10"/>
        <v>14.613180515759311</v>
      </c>
      <c r="BV29" s="71">
        <f t="shared" si="7"/>
        <v>1693.0415620780288</v>
      </c>
      <c r="BW29" s="71">
        <f t="shared" si="3"/>
        <v>2554.893876337951</v>
      </c>
      <c r="BX29" s="71">
        <f t="shared" si="4"/>
        <v>13278.7573496316</v>
      </c>
      <c r="BY29" s="71">
        <f t="shared" si="8"/>
        <v>159345.08819557918</v>
      </c>
      <c r="BZ29" s="49">
        <f>VLOOKUP($C29,[1]PARAMETROS!$A:$I,7,0)</f>
        <v>43101</v>
      </c>
      <c r="CA29" s="74"/>
      <c r="CB29" s="74"/>
    </row>
    <row r="30" spans="1:80" s="75" customFormat="1">
      <c r="A30" s="43" t="s">
        <v>164</v>
      </c>
      <c r="B30" s="43" t="s">
        <v>1</v>
      </c>
      <c r="C30" s="43" t="s">
        <v>165</v>
      </c>
      <c r="D30" s="43" t="s">
        <v>444</v>
      </c>
      <c r="E30" s="76" t="s">
        <v>403</v>
      </c>
      <c r="F30" s="44" t="s">
        <v>63</v>
      </c>
      <c r="G30" s="44">
        <v>1</v>
      </c>
      <c r="H30" s="71">
        <v>520.79999999999995</v>
      </c>
      <c r="I30" s="71">
        <v>520.79999999999995</v>
      </c>
      <c r="J30" s="71"/>
      <c r="K30" s="71"/>
      <c r="L30" s="71"/>
      <c r="M30" s="71"/>
      <c r="N30" s="71"/>
      <c r="O30" s="71"/>
      <c r="P30" s="71">
        <v>17.044363636363634</v>
      </c>
      <c r="Q30" s="71">
        <v>537.8443636363636</v>
      </c>
      <c r="R30" s="71">
        <v>107.56887272727272</v>
      </c>
      <c r="S30" s="71">
        <v>8.0676654545454536</v>
      </c>
      <c r="T30" s="71">
        <v>5.3784436363636363</v>
      </c>
      <c r="U30" s="71">
        <v>1.0756887272727271</v>
      </c>
      <c r="V30" s="71">
        <v>13.44610909090909</v>
      </c>
      <c r="W30" s="71">
        <v>43.027549090909091</v>
      </c>
      <c r="X30" s="71">
        <v>16.135330909090907</v>
      </c>
      <c r="Y30" s="71">
        <v>3.2270661818181816</v>
      </c>
      <c r="Z30" s="71">
        <v>197.92672581818178</v>
      </c>
      <c r="AA30" s="71">
        <v>44.820363636363631</v>
      </c>
      <c r="AB30" s="71">
        <v>59.754508799999996</v>
      </c>
      <c r="AC30" s="71">
        <v>38.483553056581826</v>
      </c>
      <c r="AD30" s="71">
        <v>143.05842549294545</v>
      </c>
      <c r="AE30" s="71">
        <v>130.75200000000001</v>
      </c>
      <c r="AF30" s="71">
        <v>397</v>
      </c>
      <c r="AG30" s="71">
        <v>0</v>
      </c>
      <c r="AH30" s="71">
        <v>0</v>
      </c>
      <c r="AI30" s="71">
        <v>0</v>
      </c>
      <c r="AJ30" s="71">
        <v>0</v>
      </c>
      <c r="AK30" s="71">
        <v>4.72</v>
      </c>
      <c r="AL30" s="71">
        <v>0</v>
      </c>
      <c r="AM30" s="71">
        <v>532.47199999999998</v>
      </c>
      <c r="AN30" s="71">
        <v>873.45715131112718</v>
      </c>
      <c r="AO30" s="71">
        <v>2.6990781481481481</v>
      </c>
      <c r="AP30" s="71">
        <v>0.21592625185185185</v>
      </c>
      <c r="AQ30" s="71">
        <v>0.10796312592592593</v>
      </c>
      <c r="AR30" s="71">
        <v>1.8824552727272728</v>
      </c>
      <c r="AS30" s="71">
        <v>0.69274354036363661</v>
      </c>
      <c r="AT30" s="71">
        <v>23.127307636363632</v>
      </c>
      <c r="AU30" s="71">
        <v>0.89640727272727272</v>
      </c>
      <c r="AV30" s="71">
        <v>29.621881248107741</v>
      </c>
      <c r="AW30" s="71">
        <v>7.4700606060606054</v>
      </c>
      <c r="AX30" s="71">
        <v>4.4222758787878789</v>
      </c>
      <c r="AY30" s="71">
        <v>0.11205090909090908</v>
      </c>
      <c r="AZ30" s="71">
        <v>1.7928145454545454</v>
      </c>
      <c r="BA30" s="71">
        <v>0.69720565656565647</v>
      </c>
      <c r="BB30" s="71">
        <v>5.3339419953131317</v>
      </c>
      <c r="BC30" s="71">
        <v>19.82834959127273</v>
      </c>
      <c r="BD30" s="71"/>
      <c r="BE30" s="71">
        <v>0</v>
      </c>
      <c r="BF30" s="71">
        <v>19.82834959127273</v>
      </c>
      <c r="BG30" s="71">
        <v>30.371766666666673</v>
      </c>
      <c r="BH30" s="71">
        <v>3.9640903253863615</v>
      </c>
      <c r="BI30" s="71">
        <v>1.2263022831978319</v>
      </c>
      <c r="BJ30" s="71">
        <v>521.50147163627059</v>
      </c>
      <c r="BK30" s="71"/>
      <c r="BL30" s="71">
        <v>557.0636309115215</v>
      </c>
      <c r="BM30" s="71">
        <v>2017.8153766983928</v>
      </c>
      <c r="BN30" s="71">
        <f t="shared" si="5"/>
        <v>168.33053012889113</v>
      </c>
      <c r="BO30" s="71">
        <f t="shared" si="0"/>
        <v>118.95357462441643</v>
      </c>
      <c r="BP30" s="72">
        <f t="shared" si="1"/>
        <v>8.7608069164265068</v>
      </c>
      <c r="BQ30" s="72">
        <f t="shared" si="2"/>
        <v>1.9020172910662811</v>
      </c>
      <c r="BR30" s="73">
        <v>4</v>
      </c>
      <c r="BS30" s="72">
        <f t="shared" si="6"/>
        <v>4.6109510086455305</v>
      </c>
      <c r="BT30" s="72">
        <f t="shared" si="9"/>
        <v>13.25</v>
      </c>
      <c r="BU30" s="72">
        <f t="shared" si="10"/>
        <v>15.273775216138318</v>
      </c>
      <c r="BV30" s="71">
        <f t="shared" si="7"/>
        <v>352.07571330530271</v>
      </c>
      <c r="BW30" s="71">
        <f t="shared" si="3"/>
        <v>639.35981805861024</v>
      </c>
      <c r="BX30" s="71">
        <f t="shared" si="4"/>
        <v>2657.1751947570028</v>
      </c>
      <c r="BY30" s="71">
        <f t="shared" si="8"/>
        <v>31886.102337084034</v>
      </c>
      <c r="BZ30" s="49">
        <f>VLOOKUP($C30,[1]PARAMETROS!$A:$I,7,0)</f>
        <v>43101</v>
      </c>
      <c r="CA30" s="74"/>
      <c r="CB30" s="74"/>
    </row>
    <row r="31" spans="1:80" s="75" customFormat="1">
      <c r="A31" s="43" t="s">
        <v>445</v>
      </c>
      <c r="B31" s="43" t="s">
        <v>2</v>
      </c>
      <c r="C31" s="43" t="s">
        <v>161</v>
      </c>
      <c r="D31" s="43" t="s">
        <v>446</v>
      </c>
      <c r="E31" s="76" t="s">
        <v>403</v>
      </c>
      <c r="F31" s="44" t="s">
        <v>63</v>
      </c>
      <c r="G31" s="44">
        <v>1</v>
      </c>
      <c r="H31" s="71">
        <v>269.02</v>
      </c>
      <c r="I31" s="71">
        <v>269.02</v>
      </c>
      <c r="J31" s="71"/>
      <c r="K31" s="71"/>
      <c r="L31" s="71"/>
      <c r="M31" s="71"/>
      <c r="N31" s="71"/>
      <c r="O31" s="71"/>
      <c r="P31" s="71">
        <v>8.8042909090909092</v>
      </c>
      <c r="Q31" s="71">
        <v>277.82429090909091</v>
      </c>
      <c r="R31" s="71">
        <v>55.564858181818181</v>
      </c>
      <c r="S31" s="71">
        <v>4.1673643636363638</v>
      </c>
      <c r="T31" s="71">
        <v>2.7782429090909093</v>
      </c>
      <c r="U31" s="71">
        <v>0.55564858181818177</v>
      </c>
      <c r="V31" s="71">
        <v>6.9456072727272726</v>
      </c>
      <c r="W31" s="71">
        <v>22.225943272727275</v>
      </c>
      <c r="X31" s="71">
        <v>8.3347287272727275</v>
      </c>
      <c r="Y31" s="71">
        <v>1.6669457454545455</v>
      </c>
      <c r="Z31" s="71">
        <v>102.23933905454547</v>
      </c>
      <c r="AA31" s="71">
        <v>23.15202424242424</v>
      </c>
      <c r="AB31" s="71">
        <v>30.86627872</v>
      </c>
      <c r="AC31" s="71">
        <v>19.878735490172126</v>
      </c>
      <c r="AD31" s="71">
        <v>73.897038452596377</v>
      </c>
      <c r="AE31" s="71">
        <v>145.8588</v>
      </c>
      <c r="AF31" s="71">
        <v>397</v>
      </c>
      <c r="AG31" s="71">
        <v>0</v>
      </c>
      <c r="AH31" s="71">
        <v>48.58</v>
      </c>
      <c r="AI31" s="71">
        <v>0</v>
      </c>
      <c r="AJ31" s="71">
        <v>0</v>
      </c>
      <c r="AK31" s="71">
        <v>4.72</v>
      </c>
      <c r="AL31" s="71">
        <v>0</v>
      </c>
      <c r="AM31" s="71">
        <v>596.15880000000004</v>
      </c>
      <c r="AN31" s="71">
        <v>772.29517750714183</v>
      </c>
      <c r="AO31" s="71">
        <v>1.3942127561728397</v>
      </c>
      <c r="AP31" s="71">
        <v>0.11153702049382716</v>
      </c>
      <c r="AQ31" s="71">
        <v>5.576851024691358E-2</v>
      </c>
      <c r="AR31" s="71">
        <v>0.97238501818181833</v>
      </c>
      <c r="AS31" s="71">
        <v>0.35783768669090921</v>
      </c>
      <c r="AT31" s="71">
        <v>11.946444509090908</v>
      </c>
      <c r="AU31" s="71">
        <v>0.46304048484848487</v>
      </c>
      <c r="AV31" s="71">
        <v>15.301225985725701</v>
      </c>
      <c r="AW31" s="71">
        <v>3.8586707070707069</v>
      </c>
      <c r="AX31" s="71">
        <v>2.2843330585858586</v>
      </c>
      <c r="AY31" s="71">
        <v>5.7880060606060602E-2</v>
      </c>
      <c r="AZ31" s="71">
        <v>0.92608096969696974</v>
      </c>
      <c r="BA31" s="71">
        <v>0.36014259932659931</v>
      </c>
      <c r="BB31" s="71">
        <v>2.7552555214653203</v>
      </c>
      <c r="BC31" s="71">
        <v>10.242362916751516</v>
      </c>
      <c r="BD31" s="71"/>
      <c r="BE31" s="71">
        <v>0</v>
      </c>
      <c r="BF31" s="71">
        <v>10.242362916751516</v>
      </c>
      <c r="BG31" s="71">
        <v>30.371766666666673</v>
      </c>
      <c r="BH31" s="71">
        <v>1.9820451626931808</v>
      </c>
      <c r="BI31" s="71">
        <v>0.61315114159891593</v>
      </c>
      <c r="BJ31" s="71">
        <v>260.75073581813524</v>
      </c>
      <c r="BK31" s="71"/>
      <c r="BL31" s="71">
        <v>293.71769878909402</v>
      </c>
      <c r="BM31" s="71">
        <v>1369.380756107804</v>
      </c>
      <c r="BN31" s="71">
        <f t="shared" si="5"/>
        <v>168.33053012889113</v>
      </c>
      <c r="BO31" s="71">
        <f t="shared" si="0"/>
        <v>118.95357462441643</v>
      </c>
      <c r="BP31" s="72">
        <f t="shared" si="1"/>
        <v>8.8629737609329435</v>
      </c>
      <c r="BQ31" s="72">
        <f t="shared" si="2"/>
        <v>1.9241982507288626</v>
      </c>
      <c r="BR31" s="73">
        <v>5</v>
      </c>
      <c r="BS31" s="72">
        <f t="shared" si="6"/>
        <v>5.8309037900874632</v>
      </c>
      <c r="BT31" s="72">
        <f t="shared" si="9"/>
        <v>14.25</v>
      </c>
      <c r="BU31" s="72">
        <f t="shared" si="10"/>
        <v>16.618075801749271</v>
      </c>
      <c r="BV31" s="71">
        <f t="shared" si="7"/>
        <v>275.30582235884361</v>
      </c>
      <c r="BW31" s="71">
        <f t="shared" si="3"/>
        <v>562.58992711215114</v>
      </c>
      <c r="BX31" s="71">
        <f t="shared" si="4"/>
        <v>1931.9706832199552</v>
      </c>
      <c r="BY31" s="71">
        <f t="shared" si="8"/>
        <v>23183.648198639461</v>
      </c>
      <c r="BZ31" s="49">
        <f>VLOOKUP($C31,[1]PARAMETROS!$A:$I,7,0)</f>
        <v>43101</v>
      </c>
      <c r="CA31" s="74"/>
      <c r="CB31" s="74"/>
    </row>
    <row r="32" spans="1:80" s="75" customFormat="1">
      <c r="A32" s="43" t="s">
        <v>169</v>
      </c>
      <c r="B32" s="43" t="s">
        <v>0</v>
      </c>
      <c r="C32" s="43" t="s">
        <v>170</v>
      </c>
      <c r="D32" s="43" t="s">
        <v>447</v>
      </c>
      <c r="E32" s="76" t="s">
        <v>403</v>
      </c>
      <c r="F32" s="44" t="s">
        <v>63</v>
      </c>
      <c r="G32" s="44">
        <v>1</v>
      </c>
      <c r="H32" s="71">
        <v>1076.08</v>
      </c>
      <c r="I32" s="71">
        <v>1076.08</v>
      </c>
      <c r="J32" s="71"/>
      <c r="K32" s="71"/>
      <c r="L32" s="71"/>
      <c r="M32" s="71"/>
      <c r="N32" s="71"/>
      <c r="O32" s="71"/>
      <c r="P32" s="71">
        <v>35.217163636363637</v>
      </c>
      <c r="Q32" s="71">
        <v>1111.2971636363636</v>
      </c>
      <c r="R32" s="71">
        <v>222.25943272727272</v>
      </c>
      <c r="S32" s="71">
        <v>16.669457454545455</v>
      </c>
      <c r="T32" s="71">
        <v>11.112971636363637</v>
      </c>
      <c r="U32" s="71">
        <v>2.2225943272727271</v>
      </c>
      <c r="V32" s="71">
        <v>27.782429090909091</v>
      </c>
      <c r="W32" s="71">
        <v>88.903773090909098</v>
      </c>
      <c r="X32" s="71">
        <v>33.33891490909091</v>
      </c>
      <c r="Y32" s="71">
        <v>6.6677829818181822</v>
      </c>
      <c r="Z32" s="71">
        <v>408.95735621818187</v>
      </c>
      <c r="AA32" s="71">
        <v>92.608096969696959</v>
      </c>
      <c r="AB32" s="71">
        <v>123.46511488</v>
      </c>
      <c r="AC32" s="71">
        <v>79.514941960688503</v>
      </c>
      <c r="AD32" s="71">
        <v>295.58815381038551</v>
      </c>
      <c r="AE32" s="71">
        <v>97.435200000000009</v>
      </c>
      <c r="AF32" s="71">
        <v>397</v>
      </c>
      <c r="AG32" s="71">
        <v>0</v>
      </c>
      <c r="AH32" s="71">
        <v>0</v>
      </c>
      <c r="AI32" s="71">
        <v>9.84</v>
      </c>
      <c r="AJ32" s="71">
        <v>0</v>
      </c>
      <c r="AK32" s="71">
        <v>4.72</v>
      </c>
      <c r="AL32" s="71">
        <v>0</v>
      </c>
      <c r="AM32" s="71">
        <v>508.99520000000001</v>
      </c>
      <c r="AN32" s="71">
        <v>1213.5407100285674</v>
      </c>
      <c r="AO32" s="71">
        <v>5.5768510246913587</v>
      </c>
      <c r="AP32" s="71">
        <v>0.44614808197530864</v>
      </c>
      <c r="AQ32" s="71">
        <v>0.22307404098765432</v>
      </c>
      <c r="AR32" s="71">
        <v>3.8895400727272733</v>
      </c>
      <c r="AS32" s="71">
        <v>1.4313507467636368</v>
      </c>
      <c r="AT32" s="71">
        <v>47.785778036363631</v>
      </c>
      <c r="AU32" s="71">
        <v>1.8521619393939395</v>
      </c>
      <c r="AV32" s="71">
        <v>61.204903942902803</v>
      </c>
      <c r="AW32" s="71">
        <v>15.434682828282828</v>
      </c>
      <c r="AX32" s="71">
        <v>9.1373322343434342</v>
      </c>
      <c r="AY32" s="71">
        <v>0.23152024242424241</v>
      </c>
      <c r="AZ32" s="71">
        <v>3.7043238787878789</v>
      </c>
      <c r="BA32" s="71">
        <v>1.4405703973063972</v>
      </c>
      <c r="BB32" s="71">
        <v>11.021022085861281</v>
      </c>
      <c r="BC32" s="71">
        <v>40.969451667006062</v>
      </c>
      <c r="BD32" s="71"/>
      <c r="BE32" s="71">
        <v>0</v>
      </c>
      <c r="BF32" s="71">
        <v>40.969451667006062</v>
      </c>
      <c r="BG32" s="71">
        <v>55.485199999999999</v>
      </c>
      <c r="BH32" s="71">
        <v>7.928180650772723</v>
      </c>
      <c r="BI32" s="71">
        <v>2.4526045663956633</v>
      </c>
      <c r="BJ32" s="71">
        <v>1043.0029432725412</v>
      </c>
      <c r="BK32" s="71"/>
      <c r="BL32" s="71">
        <v>1108.8689284897096</v>
      </c>
      <c r="BM32" s="71">
        <v>3535.8811577645492</v>
      </c>
      <c r="BN32" s="71">
        <f t="shared" si="5"/>
        <v>168.33053012889113</v>
      </c>
      <c r="BO32" s="71">
        <f t="shared" si="0"/>
        <v>118.95357462441643</v>
      </c>
      <c r="BP32" s="72">
        <f t="shared" si="1"/>
        <v>8.6609686609686669</v>
      </c>
      <c r="BQ32" s="72">
        <f t="shared" si="2"/>
        <v>1.8803418803418819</v>
      </c>
      <c r="BR32" s="73">
        <v>3</v>
      </c>
      <c r="BS32" s="72">
        <f t="shared" si="6"/>
        <v>3.4188034188034218</v>
      </c>
      <c r="BT32" s="72">
        <f t="shared" si="9"/>
        <v>12.25</v>
      </c>
      <c r="BU32" s="72">
        <f t="shared" si="10"/>
        <v>13.960113960113972</v>
      </c>
      <c r="BV32" s="71">
        <f t="shared" si="7"/>
        <v>533.71822753098331</v>
      </c>
      <c r="BW32" s="71">
        <f t="shared" si="3"/>
        <v>821.0023322842909</v>
      </c>
      <c r="BX32" s="71">
        <f t="shared" si="4"/>
        <v>4356.88349004884</v>
      </c>
      <c r="BY32" s="71">
        <f t="shared" si="8"/>
        <v>52282.60188058608</v>
      </c>
      <c r="BZ32" s="49">
        <f>VLOOKUP($C32,[1]PARAMETROS!$A:$I,7,0)</f>
        <v>43101</v>
      </c>
      <c r="CA32" s="74"/>
      <c r="CB32" s="74"/>
    </row>
    <row r="33" spans="1:80" s="75" customFormat="1">
      <c r="A33" s="43" t="s">
        <v>448</v>
      </c>
      <c r="B33" s="43" t="s">
        <v>2</v>
      </c>
      <c r="C33" s="43" t="s">
        <v>165</v>
      </c>
      <c r="D33" s="43" t="s">
        <v>449</v>
      </c>
      <c r="E33" s="76" t="s">
        <v>403</v>
      </c>
      <c r="F33" s="44" t="s">
        <v>63</v>
      </c>
      <c r="G33" s="44">
        <v>1</v>
      </c>
      <c r="H33" s="71">
        <v>260.39999999999998</v>
      </c>
      <c r="I33" s="71">
        <v>260.39999999999998</v>
      </c>
      <c r="J33" s="71"/>
      <c r="K33" s="71"/>
      <c r="L33" s="71"/>
      <c r="M33" s="71"/>
      <c r="N33" s="71"/>
      <c r="O33" s="71"/>
      <c r="P33" s="71">
        <v>8.5221818181818172</v>
      </c>
      <c r="Q33" s="71">
        <v>268.9221818181818</v>
      </c>
      <c r="R33" s="71">
        <v>53.78443636363636</v>
      </c>
      <c r="S33" s="71">
        <v>4.0338327272727268</v>
      </c>
      <c r="T33" s="71">
        <v>2.6892218181818182</v>
      </c>
      <c r="U33" s="71">
        <v>0.53784436363636356</v>
      </c>
      <c r="V33" s="71">
        <v>6.723054545454545</v>
      </c>
      <c r="W33" s="71">
        <v>21.513774545454545</v>
      </c>
      <c r="X33" s="71">
        <v>8.0676654545454536</v>
      </c>
      <c r="Y33" s="71">
        <v>1.6135330909090908</v>
      </c>
      <c r="Z33" s="71">
        <v>98.96336290909089</v>
      </c>
      <c r="AA33" s="71">
        <v>22.410181818181815</v>
      </c>
      <c r="AB33" s="71">
        <v>29.877254399999998</v>
      </c>
      <c r="AC33" s="71">
        <v>19.241776528290913</v>
      </c>
      <c r="AD33" s="71">
        <v>71.529212746472723</v>
      </c>
      <c r="AE33" s="71">
        <v>146.376</v>
      </c>
      <c r="AF33" s="71">
        <v>397</v>
      </c>
      <c r="AG33" s="71">
        <v>0</v>
      </c>
      <c r="AH33" s="71">
        <v>0</v>
      </c>
      <c r="AI33" s="71">
        <v>0</v>
      </c>
      <c r="AJ33" s="71">
        <v>0</v>
      </c>
      <c r="AK33" s="71">
        <v>4.72</v>
      </c>
      <c r="AL33" s="71">
        <v>0</v>
      </c>
      <c r="AM33" s="71">
        <v>548.096</v>
      </c>
      <c r="AN33" s="71">
        <v>718.58857565556355</v>
      </c>
      <c r="AO33" s="71">
        <v>1.349539074074074</v>
      </c>
      <c r="AP33" s="71">
        <v>0.10796312592592593</v>
      </c>
      <c r="AQ33" s="71">
        <v>5.3981562962962963E-2</v>
      </c>
      <c r="AR33" s="71">
        <v>0.94122763636363638</v>
      </c>
      <c r="AS33" s="71">
        <v>0.34637177018181831</v>
      </c>
      <c r="AT33" s="71">
        <v>11.563653818181816</v>
      </c>
      <c r="AU33" s="71">
        <v>0.44820363636363636</v>
      </c>
      <c r="AV33" s="71">
        <v>14.81094062405387</v>
      </c>
      <c r="AW33" s="71">
        <v>3.7350303030303027</v>
      </c>
      <c r="AX33" s="71">
        <v>2.2111379393939394</v>
      </c>
      <c r="AY33" s="71">
        <v>5.6025454545454538E-2</v>
      </c>
      <c r="AZ33" s="71">
        <v>0.89640727272727272</v>
      </c>
      <c r="BA33" s="71">
        <v>0.34860282828282824</v>
      </c>
      <c r="BB33" s="71">
        <v>2.6669709976565659</v>
      </c>
      <c r="BC33" s="71">
        <v>9.9141747956363648</v>
      </c>
      <c r="BD33" s="71"/>
      <c r="BE33" s="71">
        <v>0</v>
      </c>
      <c r="BF33" s="71">
        <v>9.9141747956363648</v>
      </c>
      <c r="BG33" s="71">
        <v>30.371766666666673</v>
      </c>
      <c r="BH33" s="71">
        <v>1.9820451626931808</v>
      </c>
      <c r="BI33" s="71">
        <v>0.61315114159891593</v>
      </c>
      <c r="BJ33" s="71">
        <v>260.75073581813524</v>
      </c>
      <c r="BK33" s="71"/>
      <c r="BL33" s="71">
        <v>293.71769878909402</v>
      </c>
      <c r="BM33" s="71">
        <v>1305.9535716825296</v>
      </c>
      <c r="BN33" s="71">
        <f t="shared" si="5"/>
        <v>168.33053012889113</v>
      </c>
      <c r="BO33" s="71">
        <f t="shared" si="0"/>
        <v>118.95357462441643</v>
      </c>
      <c r="BP33" s="72">
        <f t="shared" si="1"/>
        <v>8.6609686609686669</v>
      </c>
      <c r="BQ33" s="72">
        <f t="shared" si="2"/>
        <v>1.8803418803418819</v>
      </c>
      <c r="BR33" s="73">
        <v>3</v>
      </c>
      <c r="BS33" s="72">
        <f t="shared" si="6"/>
        <v>3.4188034188034218</v>
      </c>
      <c r="BT33" s="72">
        <f t="shared" si="9"/>
        <v>12.25</v>
      </c>
      <c r="BU33" s="72">
        <f t="shared" si="10"/>
        <v>13.960113960113972</v>
      </c>
      <c r="BV33" s="71">
        <f t="shared" si="7"/>
        <v>222.41779528591479</v>
      </c>
      <c r="BW33" s="71">
        <f t="shared" si="3"/>
        <v>509.70190003922232</v>
      </c>
      <c r="BX33" s="71">
        <f t="shared" si="4"/>
        <v>1815.6554717217518</v>
      </c>
      <c r="BY33" s="71">
        <f t="shared" si="8"/>
        <v>21787.865660661024</v>
      </c>
      <c r="BZ33" s="49">
        <f>VLOOKUP($C33,[1]PARAMETROS!$A:$I,7,0)</f>
        <v>43101</v>
      </c>
      <c r="CA33" s="74"/>
      <c r="CB33" s="74"/>
    </row>
    <row r="34" spans="1:80" s="75" customFormat="1">
      <c r="A34" s="43" t="s">
        <v>450</v>
      </c>
      <c r="B34" s="43" t="s">
        <v>2</v>
      </c>
      <c r="C34" s="43" t="s">
        <v>67</v>
      </c>
      <c r="D34" s="43" t="s">
        <v>451</v>
      </c>
      <c r="E34" s="44" t="s">
        <v>403</v>
      </c>
      <c r="F34" s="44" t="s">
        <v>63</v>
      </c>
      <c r="G34" s="44">
        <v>1</v>
      </c>
      <c r="H34" s="71">
        <v>260.39999999999998</v>
      </c>
      <c r="I34" s="71">
        <v>260.39999999999998</v>
      </c>
      <c r="J34" s="71"/>
      <c r="K34" s="71"/>
      <c r="L34" s="71"/>
      <c r="M34" s="71"/>
      <c r="N34" s="71"/>
      <c r="O34" s="71"/>
      <c r="P34" s="71">
        <v>8.5221818181818172</v>
      </c>
      <c r="Q34" s="71">
        <v>268.9221818181818</v>
      </c>
      <c r="R34" s="71">
        <v>53.78443636363636</v>
      </c>
      <c r="S34" s="71">
        <v>4.0338327272727268</v>
      </c>
      <c r="T34" s="71">
        <v>2.6892218181818182</v>
      </c>
      <c r="U34" s="71">
        <v>0.53784436363636356</v>
      </c>
      <c r="V34" s="71">
        <v>6.723054545454545</v>
      </c>
      <c r="W34" s="71">
        <v>21.513774545454545</v>
      </c>
      <c r="X34" s="71">
        <v>8.0676654545454536</v>
      </c>
      <c r="Y34" s="71">
        <v>1.6135330909090908</v>
      </c>
      <c r="Z34" s="71">
        <v>98.96336290909089</v>
      </c>
      <c r="AA34" s="71">
        <v>22.410181818181815</v>
      </c>
      <c r="AB34" s="71">
        <v>29.877254399999998</v>
      </c>
      <c r="AC34" s="71">
        <v>19.241776528290913</v>
      </c>
      <c r="AD34" s="71">
        <v>71.529212746472723</v>
      </c>
      <c r="AE34" s="71">
        <v>146.376</v>
      </c>
      <c r="AF34" s="71">
        <v>397</v>
      </c>
      <c r="AG34" s="71">
        <v>0</v>
      </c>
      <c r="AH34" s="71">
        <v>0</v>
      </c>
      <c r="AI34" s="71">
        <v>9.84</v>
      </c>
      <c r="AJ34" s="71">
        <v>0</v>
      </c>
      <c r="AK34" s="71">
        <v>4.72</v>
      </c>
      <c r="AL34" s="71">
        <v>0</v>
      </c>
      <c r="AM34" s="71">
        <v>557.93600000000004</v>
      </c>
      <c r="AN34" s="71">
        <v>728.42857565556358</v>
      </c>
      <c r="AO34" s="71">
        <v>1.349539074074074</v>
      </c>
      <c r="AP34" s="71">
        <v>0.10796312592592593</v>
      </c>
      <c r="AQ34" s="71">
        <v>5.3981562962962963E-2</v>
      </c>
      <c r="AR34" s="71">
        <v>0.94122763636363638</v>
      </c>
      <c r="AS34" s="71">
        <v>0.34637177018181831</v>
      </c>
      <c r="AT34" s="71">
        <v>11.563653818181816</v>
      </c>
      <c r="AU34" s="71">
        <v>0.44820363636363636</v>
      </c>
      <c r="AV34" s="71">
        <v>14.81094062405387</v>
      </c>
      <c r="AW34" s="71">
        <v>3.7350303030303027</v>
      </c>
      <c r="AX34" s="71">
        <v>2.2111379393939394</v>
      </c>
      <c r="AY34" s="71">
        <v>5.6025454545454538E-2</v>
      </c>
      <c r="AZ34" s="71">
        <v>0.89640727272727272</v>
      </c>
      <c r="BA34" s="71">
        <v>0.34860282828282824</v>
      </c>
      <c r="BB34" s="71">
        <v>2.6669709976565659</v>
      </c>
      <c r="BC34" s="71">
        <v>9.9141747956363648</v>
      </c>
      <c r="BD34" s="71"/>
      <c r="BE34" s="71">
        <v>0</v>
      </c>
      <c r="BF34" s="71">
        <v>9.9141747956363648</v>
      </c>
      <c r="BG34" s="71">
        <v>30.371766666666673</v>
      </c>
      <c r="BH34" s="71">
        <v>1.9820451626931808</v>
      </c>
      <c r="BI34" s="71">
        <v>0.61315114159891593</v>
      </c>
      <c r="BJ34" s="71">
        <v>260.75073581813524</v>
      </c>
      <c r="BK34" s="71"/>
      <c r="BL34" s="71">
        <v>293.71769878909402</v>
      </c>
      <c r="BM34" s="71">
        <v>1315.7935716825295</v>
      </c>
      <c r="BN34" s="71">
        <f t="shared" si="5"/>
        <v>168.33053012889113</v>
      </c>
      <c r="BO34" s="71">
        <f t="shared" si="0"/>
        <v>118.95357462441643</v>
      </c>
      <c r="BP34" s="72">
        <f t="shared" si="1"/>
        <v>8.6609686609686669</v>
      </c>
      <c r="BQ34" s="72">
        <f t="shared" si="2"/>
        <v>1.8803418803418819</v>
      </c>
      <c r="BR34" s="73">
        <v>3</v>
      </c>
      <c r="BS34" s="72">
        <f t="shared" si="6"/>
        <v>3.4188034188034218</v>
      </c>
      <c r="BT34" s="72">
        <f t="shared" si="9"/>
        <v>12.25</v>
      </c>
      <c r="BU34" s="72">
        <f t="shared" si="10"/>
        <v>13.960113960113972</v>
      </c>
      <c r="BV34" s="71">
        <f t="shared" si="7"/>
        <v>223.79147049958996</v>
      </c>
      <c r="BW34" s="71">
        <f t="shared" si="3"/>
        <v>511.07557525289758</v>
      </c>
      <c r="BX34" s="71">
        <f t="shared" si="4"/>
        <v>1826.8691469354271</v>
      </c>
      <c r="BY34" s="71">
        <f t="shared" si="8"/>
        <v>21922.429763225125</v>
      </c>
      <c r="BZ34" s="49">
        <f>VLOOKUP($C34,[1]PARAMETROS!$A:$I,7,0)</f>
        <v>43101</v>
      </c>
      <c r="CA34" s="74"/>
      <c r="CB34" s="74"/>
    </row>
    <row r="35" spans="1:80" s="75" customFormat="1">
      <c r="A35" s="43" t="s">
        <v>452</v>
      </c>
      <c r="B35" s="43" t="s">
        <v>1</v>
      </c>
      <c r="C35" s="43" t="s">
        <v>165</v>
      </c>
      <c r="D35" s="43" t="s">
        <v>453</v>
      </c>
      <c r="E35" s="76" t="s">
        <v>403</v>
      </c>
      <c r="F35" s="44" t="s">
        <v>63</v>
      </c>
      <c r="G35" s="44">
        <v>1</v>
      </c>
      <c r="H35" s="71">
        <v>520.79999999999995</v>
      </c>
      <c r="I35" s="71">
        <v>520.79999999999995</v>
      </c>
      <c r="J35" s="71"/>
      <c r="K35" s="71"/>
      <c r="L35" s="71"/>
      <c r="M35" s="71"/>
      <c r="N35" s="71"/>
      <c r="O35" s="71"/>
      <c r="P35" s="71">
        <v>17.044363636363634</v>
      </c>
      <c r="Q35" s="71">
        <v>537.8443636363636</v>
      </c>
      <c r="R35" s="71">
        <v>107.56887272727272</v>
      </c>
      <c r="S35" s="71">
        <v>8.0676654545454536</v>
      </c>
      <c r="T35" s="71">
        <v>5.3784436363636363</v>
      </c>
      <c r="U35" s="71">
        <v>1.0756887272727271</v>
      </c>
      <c r="V35" s="71">
        <v>13.44610909090909</v>
      </c>
      <c r="W35" s="71">
        <v>43.027549090909091</v>
      </c>
      <c r="X35" s="71">
        <v>16.135330909090907</v>
      </c>
      <c r="Y35" s="71">
        <v>3.2270661818181816</v>
      </c>
      <c r="Z35" s="71">
        <v>197.92672581818178</v>
      </c>
      <c r="AA35" s="71">
        <v>44.820363636363631</v>
      </c>
      <c r="AB35" s="71">
        <v>59.754508799999996</v>
      </c>
      <c r="AC35" s="71">
        <v>38.483553056581826</v>
      </c>
      <c r="AD35" s="71">
        <v>143.05842549294545</v>
      </c>
      <c r="AE35" s="71">
        <v>130.75200000000001</v>
      </c>
      <c r="AF35" s="71">
        <v>397</v>
      </c>
      <c r="AG35" s="71">
        <v>0</v>
      </c>
      <c r="AH35" s="71">
        <v>0</v>
      </c>
      <c r="AI35" s="71">
        <v>0</v>
      </c>
      <c r="AJ35" s="71">
        <v>0</v>
      </c>
      <c r="AK35" s="71">
        <v>4.72</v>
      </c>
      <c r="AL35" s="71">
        <v>0</v>
      </c>
      <c r="AM35" s="71">
        <v>532.47199999999998</v>
      </c>
      <c r="AN35" s="71">
        <v>873.45715131112718</v>
      </c>
      <c r="AO35" s="71">
        <v>2.6990781481481481</v>
      </c>
      <c r="AP35" s="71">
        <v>0.21592625185185185</v>
      </c>
      <c r="AQ35" s="71">
        <v>0.10796312592592593</v>
      </c>
      <c r="AR35" s="71">
        <v>1.8824552727272728</v>
      </c>
      <c r="AS35" s="71">
        <v>0.69274354036363661</v>
      </c>
      <c r="AT35" s="71">
        <v>23.127307636363632</v>
      </c>
      <c r="AU35" s="71">
        <v>0.89640727272727272</v>
      </c>
      <c r="AV35" s="71">
        <v>29.621881248107741</v>
      </c>
      <c r="AW35" s="71">
        <v>7.4700606060606054</v>
      </c>
      <c r="AX35" s="71">
        <v>4.4222758787878789</v>
      </c>
      <c r="AY35" s="71">
        <v>0.11205090909090908</v>
      </c>
      <c r="AZ35" s="71">
        <v>1.7928145454545454</v>
      </c>
      <c r="BA35" s="71">
        <v>0.69720565656565647</v>
      </c>
      <c r="BB35" s="71">
        <v>5.3339419953131317</v>
      </c>
      <c r="BC35" s="71">
        <v>19.82834959127273</v>
      </c>
      <c r="BD35" s="71"/>
      <c r="BE35" s="71">
        <v>0</v>
      </c>
      <c r="BF35" s="71">
        <v>19.82834959127273</v>
      </c>
      <c r="BG35" s="71">
        <v>30.371766666666673</v>
      </c>
      <c r="BH35" s="71">
        <v>3.9640903253863615</v>
      </c>
      <c r="BI35" s="71">
        <v>1.2263022831978319</v>
      </c>
      <c r="BJ35" s="71">
        <v>521.50147163627059</v>
      </c>
      <c r="BK35" s="71"/>
      <c r="BL35" s="71">
        <v>557.0636309115215</v>
      </c>
      <c r="BM35" s="71">
        <v>2017.8153766983928</v>
      </c>
      <c r="BN35" s="71">
        <f t="shared" si="5"/>
        <v>168.33053012889113</v>
      </c>
      <c r="BO35" s="71">
        <f t="shared" si="0"/>
        <v>118.95357462441643</v>
      </c>
      <c r="BP35" s="72">
        <f t="shared" si="1"/>
        <v>8.6609686609686669</v>
      </c>
      <c r="BQ35" s="72">
        <f t="shared" si="2"/>
        <v>1.8803418803418819</v>
      </c>
      <c r="BR35" s="73">
        <v>3</v>
      </c>
      <c r="BS35" s="72">
        <f t="shared" si="6"/>
        <v>3.4188034188034218</v>
      </c>
      <c r="BT35" s="72">
        <f t="shared" si="9"/>
        <v>12.25</v>
      </c>
      <c r="BU35" s="72">
        <f t="shared" si="10"/>
        <v>13.960113960113972</v>
      </c>
      <c r="BV35" s="71">
        <f t="shared" si="7"/>
        <v>321.79451450465359</v>
      </c>
      <c r="BW35" s="71">
        <f t="shared" si="3"/>
        <v>609.07861925796112</v>
      </c>
      <c r="BX35" s="71">
        <f t="shared" si="4"/>
        <v>2626.893995956354</v>
      </c>
      <c r="BY35" s="71">
        <f t="shared" si="8"/>
        <v>31522.727951476249</v>
      </c>
      <c r="BZ35" s="49">
        <f>VLOOKUP($C35,[1]PARAMETROS!$A:$I,7,0)</f>
        <v>43101</v>
      </c>
      <c r="CA35" s="74"/>
      <c r="CB35" s="74"/>
    </row>
    <row r="36" spans="1:80" s="75" customFormat="1">
      <c r="A36" s="43" t="s">
        <v>452</v>
      </c>
      <c r="B36" s="43" t="s">
        <v>0</v>
      </c>
      <c r="C36" s="43" t="s">
        <v>165</v>
      </c>
      <c r="D36" s="43" t="s">
        <v>454</v>
      </c>
      <c r="E36" s="76" t="s">
        <v>403</v>
      </c>
      <c r="F36" s="44" t="s">
        <v>63</v>
      </c>
      <c r="G36" s="44">
        <v>1</v>
      </c>
      <c r="H36" s="71">
        <v>1041.5999999999999</v>
      </c>
      <c r="I36" s="71">
        <v>1041.5999999999999</v>
      </c>
      <c r="J36" s="71"/>
      <c r="K36" s="71"/>
      <c r="L36" s="71"/>
      <c r="M36" s="71"/>
      <c r="N36" s="71"/>
      <c r="O36" s="71"/>
      <c r="P36" s="71">
        <v>34.088727272727269</v>
      </c>
      <c r="Q36" s="71">
        <v>1075.6887272727272</v>
      </c>
      <c r="R36" s="71">
        <v>215.13774545454544</v>
      </c>
      <c r="S36" s="71">
        <v>16.135330909090907</v>
      </c>
      <c r="T36" s="71">
        <v>10.756887272727273</v>
      </c>
      <c r="U36" s="71">
        <v>2.1513774545454543</v>
      </c>
      <c r="V36" s="71">
        <v>26.89221818181818</v>
      </c>
      <c r="W36" s="71">
        <v>86.055098181818181</v>
      </c>
      <c r="X36" s="71">
        <v>32.270661818181814</v>
      </c>
      <c r="Y36" s="71">
        <v>6.4541323636363632</v>
      </c>
      <c r="Z36" s="71">
        <v>395.85345163636356</v>
      </c>
      <c r="AA36" s="71">
        <v>89.640727272727261</v>
      </c>
      <c r="AB36" s="71">
        <v>119.50901759999999</v>
      </c>
      <c r="AC36" s="71">
        <v>76.967106113163652</v>
      </c>
      <c r="AD36" s="71">
        <v>286.11685098589089</v>
      </c>
      <c r="AE36" s="71">
        <v>99.504000000000005</v>
      </c>
      <c r="AF36" s="71">
        <v>397</v>
      </c>
      <c r="AG36" s="71">
        <v>0</v>
      </c>
      <c r="AH36" s="71">
        <v>0</v>
      </c>
      <c r="AI36" s="71">
        <v>0</v>
      </c>
      <c r="AJ36" s="71">
        <v>0</v>
      </c>
      <c r="AK36" s="71">
        <v>4.72</v>
      </c>
      <c r="AL36" s="71">
        <v>0</v>
      </c>
      <c r="AM36" s="71">
        <v>501.22400000000005</v>
      </c>
      <c r="AN36" s="71">
        <v>1183.1943026222546</v>
      </c>
      <c r="AO36" s="71">
        <v>5.3981562962962961</v>
      </c>
      <c r="AP36" s="71">
        <v>0.43185250370370371</v>
      </c>
      <c r="AQ36" s="71">
        <v>0.21592625185185185</v>
      </c>
      <c r="AR36" s="71">
        <v>3.7649105454545455</v>
      </c>
      <c r="AS36" s="71">
        <v>1.3854870807272732</v>
      </c>
      <c r="AT36" s="71">
        <v>46.254615272727264</v>
      </c>
      <c r="AU36" s="71">
        <v>1.7928145454545454</v>
      </c>
      <c r="AV36" s="71">
        <v>59.243762496215481</v>
      </c>
      <c r="AW36" s="71">
        <v>14.940121212121211</v>
      </c>
      <c r="AX36" s="71">
        <v>8.8445517575757577</v>
      </c>
      <c r="AY36" s="71">
        <v>0.22410181818181815</v>
      </c>
      <c r="AZ36" s="71">
        <v>3.5856290909090909</v>
      </c>
      <c r="BA36" s="71">
        <v>1.3944113131313129</v>
      </c>
      <c r="BB36" s="71">
        <v>10.667883990626263</v>
      </c>
      <c r="BC36" s="71">
        <v>39.656699182545459</v>
      </c>
      <c r="BD36" s="71"/>
      <c r="BE36" s="71">
        <v>0</v>
      </c>
      <c r="BF36" s="71">
        <v>39.656699182545459</v>
      </c>
      <c r="BG36" s="71">
        <v>55.485199999999999</v>
      </c>
      <c r="BH36" s="71">
        <v>7.928180650772723</v>
      </c>
      <c r="BI36" s="71">
        <v>2.4526045663956633</v>
      </c>
      <c r="BJ36" s="71">
        <v>1043.0029432725412</v>
      </c>
      <c r="BK36" s="71"/>
      <c r="BL36" s="71">
        <v>1108.8689284897096</v>
      </c>
      <c r="BM36" s="71">
        <v>3466.6524200634522</v>
      </c>
      <c r="BN36" s="71">
        <f t="shared" si="5"/>
        <v>168.33053012889113</v>
      </c>
      <c r="BO36" s="71">
        <f t="shared" si="0"/>
        <v>118.95357462441643</v>
      </c>
      <c r="BP36" s="72">
        <f t="shared" si="1"/>
        <v>8.6609686609686669</v>
      </c>
      <c r="BQ36" s="72">
        <f t="shared" si="2"/>
        <v>1.8803418803418819</v>
      </c>
      <c r="BR36" s="73">
        <v>3</v>
      </c>
      <c r="BS36" s="72">
        <f t="shared" si="6"/>
        <v>3.4188034188034218</v>
      </c>
      <c r="BT36" s="72">
        <f t="shared" si="9"/>
        <v>12.25</v>
      </c>
      <c r="BU36" s="72">
        <f t="shared" si="10"/>
        <v>13.960113960113972</v>
      </c>
      <c r="BV36" s="71">
        <f t="shared" si="7"/>
        <v>524.05381685476175</v>
      </c>
      <c r="BW36" s="71">
        <f t="shared" si="3"/>
        <v>811.33792160806934</v>
      </c>
      <c r="BX36" s="71">
        <f t="shared" si="4"/>
        <v>4277.9903416715215</v>
      </c>
      <c r="BY36" s="71">
        <f t="shared" si="8"/>
        <v>51335.884100058262</v>
      </c>
      <c r="BZ36" s="49">
        <f>VLOOKUP($C36,[1]PARAMETROS!$A:$I,7,0)</f>
        <v>43101</v>
      </c>
      <c r="CA36" s="74"/>
      <c r="CB36" s="74"/>
    </row>
    <row r="37" spans="1:80" s="75" customFormat="1">
      <c r="A37" s="43" t="s">
        <v>455</v>
      </c>
      <c r="B37" s="43" t="s">
        <v>2</v>
      </c>
      <c r="C37" s="43" t="s">
        <v>70</v>
      </c>
      <c r="D37" s="43" t="s">
        <v>456</v>
      </c>
      <c r="E37" s="44" t="s">
        <v>403</v>
      </c>
      <c r="F37" s="44" t="s">
        <v>63</v>
      </c>
      <c r="G37" s="44">
        <v>1</v>
      </c>
      <c r="H37" s="71">
        <v>260.39999999999998</v>
      </c>
      <c r="I37" s="71">
        <v>260.39999999999998</v>
      </c>
      <c r="J37" s="71"/>
      <c r="K37" s="71"/>
      <c r="L37" s="71"/>
      <c r="M37" s="71"/>
      <c r="N37" s="71"/>
      <c r="O37" s="71"/>
      <c r="P37" s="71">
        <v>8.5221818181818172</v>
      </c>
      <c r="Q37" s="71">
        <v>268.9221818181818</v>
      </c>
      <c r="R37" s="71">
        <v>53.78443636363636</v>
      </c>
      <c r="S37" s="71">
        <v>4.0338327272727268</v>
      </c>
      <c r="T37" s="71">
        <v>2.6892218181818182</v>
      </c>
      <c r="U37" s="71">
        <v>0.53784436363636356</v>
      </c>
      <c r="V37" s="71">
        <v>6.723054545454545</v>
      </c>
      <c r="W37" s="71">
        <v>21.513774545454545</v>
      </c>
      <c r="X37" s="71">
        <v>8.0676654545454536</v>
      </c>
      <c r="Y37" s="71">
        <v>1.6135330909090908</v>
      </c>
      <c r="Z37" s="71">
        <v>98.96336290909089</v>
      </c>
      <c r="AA37" s="71">
        <v>22.410181818181815</v>
      </c>
      <c r="AB37" s="71">
        <v>29.877254399999998</v>
      </c>
      <c r="AC37" s="71">
        <v>19.241776528290913</v>
      </c>
      <c r="AD37" s="71">
        <v>71.529212746472723</v>
      </c>
      <c r="AE37" s="71">
        <v>146.376</v>
      </c>
      <c r="AF37" s="71">
        <v>397</v>
      </c>
      <c r="AG37" s="71">
        <v>0</v>
      </c>
      <c r="AH37" s="71">
        <v>32.619999999999997</v>
      </c>
      <c r="AI37" s="71">
        <v>0</v>
      </c>
      <c r="AJ37" s="71">
        <v>0</v>
      </c>
      <c r="AK37" s="71">
        <v>4.72</v>
      </c>
      <c r="AL37" s="71">
        <v>0</v>
      </c>
      <c r="AM37" s="71">
        <v>580.71600000000001</v>
      </c>
      <c r="AN37" s="71">
        <v>751.20857565556355</v>
      </c>
      <c r="AO37" s="71">
        <v>1.349539074074074</v>
      </c>
      <c r="AP37" s="71">
        <v>0.10796312592592593</v>
      </c>
      <c r="AQ37" s="71">
        <v>5.3981562962962963E-2</v>
      </c>
      <c r="AR37" s="71">
        <v>0.94122763636363638</v>
      </c>
      <c r="AS37" s="71">
        <v>0.34637177018181831</v>
      </c>
      <c r="AT37" s="71">
        <v>11.563653818181816</v>
      </c>
      <c r="AU37" s="71">
        <v>0.44820363636363636</v>
      </c>
      <c r="AV37" s="71">
        <v>14.81094062405387</v>
      </c>
      <c r="AW37" s="71">
        <v>3.7350303030303027</v>
      </c>
      <c r="AX37" s="71">
        <v>2.2111379393939394</v>
      </c>
      <c r="AY37" s="71">
        <v>5.6025454545454538E-2</v>
      </c>
      <c r="AZ37" s="71">
        <v>0.89640727272727272</v>
      </c>
      <c r="BA37" s="71">
        <v>0.34860282828282824</v>
      </c>
      <c r="BB37" s="71">
        <v>2.6669709976565659</v>
      </c>
      <c r="BC37" s="71">
        <v>9.9141747956363648</v>
      </c>
      <c r="BD37" s="71"/>
      <c r="BE37" s="71">
        <v>0</v>
      </c>
      <c r="BF37" s="71">
        <v>9.9141747956363648</v>
      </c>
      <c r="BG37" s="71">
        <v>30.371766666666673</v>
      </c>
      <c r="BH37" s="71">
        <v>1.9820451626931808</v>
      </c>
      <c r="BI37" s="71">
        <v>0.61315114159891593</v>
      </c>
      <c r="BJ37" s="71">
        <v>260.75073581813524</v>
      </c>
      <c r="BK37" s="71"/>
      <c r="BL37" s="71">
        <v>293.71769878909402</v>
      </c>
      <c r="BM37" s="71">
        <v>1338.5735716825297</v>
      </c>
      <c r="BN37" s="71">
        <f t="shared" si="5"/>
        <v>168.33053012889113</v>
      </c>
      <c r="BO37" s="71">
        <f t="shared" si="0"/>
        <v>118.95357462441643</v>
      </c>
      <c r="BP37" s="72">
        <f t="shared" si="1"/>
        <v>8.6609686609686669</v>
      </c>
      <c r="BQ37" s="72">
        <f t="shared" si="2"/>
        <v>1.8803418803418819</v>
      </c>
      <c r="BR37" s="73">
        <v>3</v>
      </c>
      <c r="BS37" s="72">
        <f t="shared" si="6"/>
        <v>3.4188034188034218</v>
      </c>
      <c r="BT37" s="72">
        <f t="shared" si="9"/>
        <v>12.25</v>
      </c>
      <c r="BU37" s="72">
        <f t="shared" si="10"/>
        <v>13.960113960113972</v>
      </c>
      <c r="BV37" s="71">
        <f t="shared" si="7"/>
        <v>226.97158445970396</v>
      </c>
      <c r="BW37" s="71">
        <f t="shared" si="3"/>
        <v>514.25568921301158</v>
      </c>
      <c r="BX37" s="71">
        <f t="shared" si="4"/>
        <v>1852.8292608955412</v>
      </c>
      <c r="BY37" s="71">
        <f t="shared" si="8"/>
        <v>22233.951130746493</v>
      </c>
      <c r="BZ37" s="49">
        <f>VLOOKUP($C37,[1]PARAMETROS!$A:$I,7,0)</f>
        <v>43101</v>
      </c>
      <c r="CA37" s="74"/>
      <c r="CB37" s="74"/>
    </row>
    <row r="38" spans="1:80" s="75" customFormat="1">
      <c r="A38" s="43" t="s">
        <v>174</v>
      </c>
      <c r="B38" s="43" t="s">
        <v>0</v>
      </c>
      <c r="C38" s="43" t="s">
        <v>175</v>
      </c>
      <c r="D38" s="43" t="s">
        <v>457</v>
      </c>
      <c r="E38" s="44" t="s">
        <v>403</v>
      </c>
      <c r="F38" s="44" t="s">
        <v>63</v>
      </c>
      <c r="G38" s="44">
        <v>1</v>
      </c>
      <c r="H38" s="71">
        <v>1041.5999999999999</v>
      </c>
      <c r="I38" s="71">
        <v>1041.5999999999999</v>
      </c>
      <c r="J38" s="71"/>
      <c r="K38" s="71"/>
      <c r="L38" s="71"/>
      <c r="M38" s="71"/>
      <c r="N38" s="71"/>
      <c r="O38" s="71"/>
      <c r="P38" s="71">
        <v>34.088727272727269</v>
      </c>
      <c r="Q38" s="71">
        <v>1075.6887272727272</v>
      </c>
      <c r="R38" s="71">
        <v>215.13774545454544</v>
      </c>
      <c r="S38" s="71">
        <v>16.135330909090907</v>
      </c>
      <c r="T38" s="71">
        <v>10.756887272727273</v>
      </c>
      <c r="U38" s="71">
        <v>2.1513774545454543</v>
      </c>
      <c r="V38" s="71">
        <v>26.89221818181818</v>
      </c>
      <c r="W38" s="71">
        <v>86.055098181818181</v>
      </c>
      <c r="X38" s="71">
        <v>32.270661818181814</v>
      </c>
      <c r="Y38" s="71">
        <v>6.4541323636363632</v>
      </c>
      <c r="Z38" s="71">
        <v>395.85345163636356</v>
      </c>
      <c r="AA38" s="71">
        <v>89.640727272727261</v>
      </c>
      <c r="AB38" s="71">
        <v>119.50901759999999</v>
      </c>
      <c r="AC38" s="71">
        <v>76.967106113163652</v>
      </c>
      <c r="AD38" s="71">
        <v>286.11685098589089</v>
      </c>
      <c r="AE38" s="71">
        <v>99.504000000000005</v>
      </c>
      <c r="AF38" s="71">
        <v>397</v>
      </c>
      <c r="AG38" s="71">
        <v>0</v>
      </c>
      <c r="AH38" s="71">
        <v>0</v>
      </c>
      <c r="AI38" s="71">
        <v>0</v>
      </c>
      <c r="AJ38" s="71">
        <v>0</v>
      </c>
      <c r="AK38" s="71">
        <v>4.72</v>
      </c>
      <c r="AL38" s="71">
        <v>0</v>
      </c>
      <c r="AM38" s="71">
        <v>501.22400000000005</v>
      </c>
      <c r="AN38" s="71">
        <v>1183.1943026222546</v>
      </c>
      <c r="AO38" s="71">
        <v>5.3981562962962961</v>
      </c>
      <c r="AP38" s="71">
        <v>0.43185250370370371</v>
      </c>
      <c r="AQ38" s="71">
        <v>0.21592625185185185</v>
      </c>
      <c r="AR38" s="71">
        <v>3.7649105454545455</v>
      </c>
      <c r="AS38" s="71">
        <v>1.3854870807272732</v>
      </c>
      <c r="AT38" s="71">
        <v>46.254615272727264</v>
      </c>
      <c r="AU38" s="71">
        <v>1.7928145454545454</v>
      </c>
      <c r="AV38" s="71">
        <v>59.243762496215481</v>
      </c>
      <c r="AW38" s="71">
        <v>14.940121212121211</v>
      </c>
      <c r="AX38" s="71">
        <v>8.8445517575757577</v>
      </c>
      <c r="AY38" s="71">
        <v>0.22410181818181815</v>
      </c>
      <c r="AZ38" s="71">
        <v>3.5856290909090909</v>
      </c>
      <c r="BA38" s="71">
        <v>1.3944113131313129</v>
      </c>
      <c r="BB38" s="71">
        <v>10.667883990626263</v>
      </c>
      <c r="BC38" s="71">
        <v>39.656699182545459</v>
      </c>
      <c r="BD38" s="71"/>
      <c r="BE38" s="71">
        <v>0</v>
      </c>
      <c r="BF38" s="71">
        <v>39.656699182545459</v>
      </c>
      <c r="BG38" s="71">
        <v>55.485199999999999</v>
      </c>
      <c r="BH38" s="71">
        <v>7.928180650772723</v>
      </c>
      <c r="BI38" s="71">
        <v>2.4526045663956633</v>
      </c>
      <c r="BJ38" s="71">
        <v>1043.0029432725412</v>
      </c>
      <c r="BK38" s="71"/>
      <c r="BL38" s="71">
        <v>1108.8689284897096</v>
      </c>
      <c r="BM38" s="71">
        <v>3466.6524200634522</v>
      </c>
      <c r="BN38" s="71">
        <f t="shared" si="5"/>
        <v>168.33053012889113</v>
      </c>
      <c r="BO38" s="71">
        <f t="shared" si="0"/>
        <v>118.95357462441643</v>
      </c>
      <c r="BP38" s="72">
        <f t="shared" si="1"/>
        <v>8.8629737609329435</v>
      </c>
      <c r="BQ38" s="72">
        <f t="shared" si="2"/>
        <v>1.9241982507288626</v>
      </c>
      <c r="BR38" s="73">
        <v>5</v>
      </c>
      <c r="BS38" s="72">
        <f t="shared" si="6"/>
        <v>5.8309037900874632</v>
      </c>
      <c r="BT38" s="72">
        <f t="shared" si="9"/>
        <v>14.25</v>
      </c>
      <c r="BU38" s="72">
        <f t="shared" si="10"/>
        <v>16.618075801749271</v>
      </c>
      <c r="BV38" s="71">
        <f t="shared" si="7"/>
        <v>623.8320172436014</v>
      </c>
      <c r="BW38" s="71">
        <f t="shared" si="3"/>
        <v>911.11612199690899</v>
      </c>
      <c r="BX38" s="71">
        <f t="shared" si="4"/>
        <v>4377.7685420603611</v>
      </c>
      <c r="BY38" s="71">
        <f t="shared" si="8"/>
        <v>52533.222504724334</v>
      </c>
      <c r="BZ38" s="49">
        <f>VLOOKUP($C38,[1]PARAMETROS!$A:$I,7,0)</f>
        <v>43101</v>
      </c>
      <c r="CA38" s="74"/>
      <c r="CB38" s="74"/>
    </row>
    <row r="39" spans="1:80" s="75" customFormat="1">
      <c r="A39" s="43" t="s">
        <v>177</v>
      </c>
      <c r="B39" s="43" t="s">
        <v>0</v>
      </c>
      <c r="C39" s="43" t="s">
        <v>178</v>
      </c>
      <c r="D39" s="43" t="s">
        <v>458</v>
      </c>
      <c r="E39" s="44" t="s">
        <v>403</v>
      </c>
      <c r="F39" s="44" t="s">
        <v>63</v>
      </c>
      <c r="G39" s="44">
        <v>1</v>
      </c>
      <c r="H39" s="71">
        <v>1041.5999999999999</v>
      </c>
      <c r="I39" s="71">
        <v>1041.5999999999999</v>
      </c>
      <c r="J39" s="71"/>
      <c r="K39" s="71"/>
      <c r="L39" s="71"/>
      <c r="M39" s="71"/>
      <c r="N39" s="71"/>
      <c r="O39" s="71"/>
      <c r="P39" s="71">
        <v>34.088727272727269</v>
      </c>
      <c r="Q39" s="71">
        <v>1075.6887272727272</v>
      </c>
      <c r="R39" s="71">
        <v>215.13774545454544</v>
      </c>
      <c r="S39" s="71">
        <v>16.135330909090907</v>
      </c>
      <c r="T39" s="71">
        <v>10.756887272727273</v>
      </c>
      <c r="U39" s="71">
        <v>2.1513774545454543</v>
      </c>
      <c r="V39" s="71">
        <v>26.89221818181818</v>
      </c>
      <c r="W39" s="71">
        <v>86.055098181818181</v>
      </c>
      <c r="X39" s="71">
        <v>32.270661818181814</v>
      </c>
      <c r="Y39" s="71">
        <v>6.4541323636363632</v>
      </c>
      <c r="Z39" s="71">
        <v>395.85345163636356</v>
      </c>
      <c r="AA39" s="71">
        <v>89.640727272727261</v>
      </c>
      <c r="AB39" s="71">
        <v>119.50901759999999</v>
      </c>
      <c r="AC39" s="71">
        <v>76.967106113163652</v>
      </c>
      <c r="AD39" s="71">
        <v>286.11685098589089</v>
      </c>
      <c r="AE39" s="71">
        <v>99.504000000000005</v>
      </c>
      <c r="AF39" s="71">
        <v>397</v>
      </c>
      <c r="AG39" s="71">
        <v>0</v>
      </c>
      <c r="AH39" s="71">
        <v>32.619999999999997</v>
      </c>
      <c r="AI39" s="71">
        <v>0</v>
      </c>
      <c r="AJ39" s="71">
        <v>0</v>
      </c>
      <c r="AK39" s="71">
        <v>4.72</v>
      </c>
      <c r="AL39" s="71">
        <v>0</v>
      </c>
      <c r="AM39" s="71">
        <v>533.84400000000005</v>
      </c>
      <c r="AN39" s="71">
        <v>1215.8143026222544</v>
      </c>
      <c r="AO39" s="71">
        <v>5.3981562962962961</v>
      </c>
      <c r="AP39" s="71">
        <v>0.43185250370370371</v>
      </c>
      <c r="AQ39" s="71">
        <v>0.21592625185185185</v>
      </c>
      <c r="AR39" s="71">
        <v>3.7649105454545455</v>
      </c>
      <c r="AS39" s="71">
        <v>1.3854870807272732</v>
      </c>
      <c r="AT39" s="71">
        <v>46.254615272727264</v>
      </c>
      <c r="AU39" s="71">
        <v>1.7928145454545454</v>
      </c>
      <c r="AV39" s="71">
        <v>59.243762496215481</v>
      </c>
      <c r="AW39" s="71">
        <v>14.940121212121211</v>
      </c>
      <c r="AX39" s="71">
        <v>8.8445517575757577</v>
      </c>
      <c r="AY39" s="71">
        <v>0.22410181818181815</v>
      </c>
      <c r="AZ39" s="71">
        <v>3.5856290909090909</v>
      </c>
      <c r="BA39" s="71">
        <v>1.3944113131313129</v>
      </c>
      <c r="BB39" s="71">
        <v>10.667883990626263</v>
      </c>
      <c r="BC39" s="71">
        <v>39.656699182545459</v>
      </c>
      <c r="BD39" s="71"/>
      <c r="BE39" s="71">
        <v>0</v>
      </c>
      <c r="BF39" s="71">
        <v>39.656699182545459</v>
      </c>
      <c r="BG39" s="71">
        <v>55.485199999999999</v>
      </c>
      <c r="BH39" s="71">
        <v>7.928180650772723</v>
      </c>
      <c r="BI39" s="71">
        <v>2.4526045663956633</v>
      </c>
      <c r="BJ39" s="71">
        <v>1043.0029432725412</v>
      </c>
      <c r="BK39" s="71"/>
      <c r="BL39" s="71">
        <v>1108.8689284897096</v>
      </c>
      <c r="BM39" s="71">
        <v>3499.272420063452</v>
      </c>
      <c r="BN39" s="71">
        <f t="shared" si="5"/>
        <v>168.33053012889113</v>
      </c>
      <c r="BO39" s="71">
        <f t="shared" si="0"/>
        <v>118.95357462441643</v>
      </c>
      <c r="BP39" s="72">
        <f t="shared" si="1"/>
        <v>8.6609686609686669</v>
      </c>
      <c r="BQ39" s="72">
        <f t="shared" si="2"/>
        <v>1.8803418803418819</v>
      </c>
      <c r="BR39" s="73">
        <v>3</v>
      </c>
      <c r="BS39" s="72">
        <f t="shared" si="6"/>
        <v>3.4188034188034218</v>
      </c>
      <c r="BT39" s="72">
        <f t="shared" si="9"/>
        <v>12.25</v>
      </c>
      <c r="BU39" s="72">
        <f t="shared" si="10"/>
        <v>13.960113960113972</v>
      </c>
      <c r="BV39" s="71">
        <f t="shared" si="7"/>
        <v>528.60760602855089</v>
      </c>
      <c r="BW39" s="71">
        <f t="shared" si="3"/>
        <v>815.89171078185848</v>
      </c>
      <c r="BX39" s="71">
        <f t="shared" si="4"/>
        <v>4315.1641308453109</v>
      </c>
      <c r="BY39" s="71">
        <f t="shared" si="8"/>
        <v>51781.96957014373</v>
      </c>
      <c r="BZ39" s="49">
        <f>VLOOKUP($C39,[1]PARAMETROS!$A:$I,7,0)</f>
        <v>43101</v>
      </c>
      <c r="CA39" s="74"/>
      <c r="CB39" s="74"/>
    </row>
    <row r="40" spans="1:80" s="75" customFormat="1">
      <c r="A40" s="43" t="s">
        <v>459</v>
      </c>
      <c r="B40" s="43" t="s">
        <v>0</v>
      </c>
      <c r="C40" s="43" t="s">
        <v>74</v>
      </c>
      <c r="D40" s="43" t="s">
        <v>460</v>
      </c>
      <c r="E40" s="44" t="s">
        <v>403</v>
      </c>
      <c r="F40" s="44" t="s">
        <v>63</v>
      </c>
      <c r="G40" s="44">
        <v>1</v>
      </c>
      <c r="H40" s="71">
        <v>1041.5999999999999</v>
      </c>
      <c r="I40" s="71">
        <v>1041.5999999999999</v>
      </c>
      <c r="J40" s="71"/>
      <c r="K40" s="71"/>
      <c r="L40" s="71"/>
      <c r="M40" s="71"/>
      <c r="N40" s="71"/>
      <c r="O40" s="71"/>
      <c r="P40" s="71">
        <v>34.088727272727269</v>
      </c>
      <c r="Q40" s="71">
        <v>1075.6887272727272</v>
      </c>
      <c r="R40" s="71">
        <v>215.13774545454544</v>
      </c>
      <c r="S40" s="71">
        <v>16.135330909090907</v>
      </c>
      <c r="T40" s="71">
        <v>10.756887272727273</v>
      </c>
      <c r="U40" s="71">
        <v>2.1513774545454543</v>
      </c>
      <c r="V40" s="71">
        <v>26.89221818181818</v>
      </c>
      <c r="W40" s="71">
        <v>86.055098181818181</v>
      </c>
      <c r="X40" s="71">
        <v>32.270661818181814</v>
      </c>
      <c r="Y40" s="71">
        <v>6.4541323636363632</v>
      </c>
      <c r="Z40" s="71">
        <v>395.85345163636356</v>
      </c>
      <c r="AA40" s="71">
        <v>89.640727272727261</v>
      </c>
      <c r="AB40" s="71">
        <v>119.50901759999999</v>
      </c>
      <c r="AC40" s="71">
        <v>76.967106113163652</v>
      </c>
      <c r="AD40" s="71">
        <v>286.11685098589089</v>
      </c>
      <c r="AE40" s="71">
        <v>99.504000000000005</v>
      </c>
      <c r="AF40" s="71">
        <v>0</v>
      </c>
      <c r="AG40" s="71">
        <v>264.83999999999997</v>
      </c>
      <c r="AH40" s="71">
        <v>27.01</v>
      </c>
      <c r="AI40" s="71">
        <v>0</v>
      </c>
      <c r="AJ40" s="71">
        <v>0</v>
      </c>
      <c r="AK40" s="71">
        <v>4.72</v>
      </c>
      <c r="AL40" s="71">
        <v>0</v>
      </c>
      <c r="AM40" s="71">
        <v>396.07400000000001</v>
      </c>
      <c r="AN40" s="71">
        <v>1078.0443026222545</v>
      </c>
      <c r="AO40" s="71">
        <v>5.3981562962962961</v>
      </c>
      <c r="AP40" s="71">
        <v>0.43185250370370371</v>
      </c>
      <c r="AQ40" s="71">
        <v>0.21592625185185185</v>
      </c>
      <c r="AR40" s="71">
        <v>3.7649105454545455</v>
      </c>
      <c r="AS40" s="71">
        <v>1.3854870807272732</v>
      </c>
      <c r="AT40" s="71">
        <v>46.254615272727264</v>
      </c>
      <c r="AU40" s="71">
        <v>1.7928145454545454</v>
      </c>
      <c r="AV40" s="71">
        <v>59.243762496215481</v>
      </c>
      <c r="AW40" s="71">
        <v>14.940121212121211</v>
      </c>
      <c r="AX40" s="71">
        <v>8.8445517575757577</v>
      </c>
      <c r="AY40" s="71">
        <v>0.22410181818181815</v>
      </c>
      <c r="AZ40" s="71">
        <v>3.5856290909090909</v>
      </c>
      <c r="BA40" s="71">
        <v>1.3944113131313129</v>
      </c>
      <c r="BB40" s="71">
        <v>10.667883990626263</v>
      </c>
      <c r="BC40" s="71">
        <v>39.656699182545459</v>
      </c>
      <c r="BD40" s="71"/>
      <c r="BE40" s="71">
        <v>0</v>
      </c>
      <c r="BF40" s="71">
        <v>39.656699182545459</v>
      </c>
      <c r="BG40" s="71">
        <v>55.485199999999999</v>
      </c>
      <c r="BH40" s="71">
        <v>7.928180650772723</v>
      </c>
      <c r="BI40" s="71">
        <v>2.4526045663956633</v>
      </c>
      <c r="BJ40" s="71">
        <v>1043.0029432725412</v>
      </c>
      <c r="BK40" s="71"/>
      <c r="BL40" s="71">
        <v>1108.8689284897096</v>
      </c>
      <c r="BM40" s="71">
        <v>3361.5024200634525</v>
      </c>
      <c r="BN40" s="71">
        <f t="shared" si="5"/>
        <v>168.33053012889113</v>
      </c>
      <c r="BO40" s="71">
        <f t="shared" si="0"/>
        <v>118.95357462441643</v>
      </c>
      <c r="BP40" s="72">
        <f t="shared" si="1"/>
        <v>8.6609686609686669</v>
      </c>
      <c r="BQ40" s="72">
        <f t="shared" si="2"/>
        <v>1.8803418803418819</v>
      </c>
      <c r="BR40" s="73">
        <v>3</v>
      </c>
      <c r="BS40" s="72">
        <f t="shared" si="6"/>
        <v>3.4188034188034218</v>
      </c>
      <c r="BT40" s="72">
        <f t="shared" si="9"/>
        <v>12.25</v>
      </c>
      <c r="BU40" s="72">
        <f t="shared" si="10"/>
        <v>13.960113960113972</v>
      </c>
      <c r="BV40" s="71">
        <f t="shared" si="7"/>
        <v>509.37475702570197</v>
      </c>
      <c r="BW40" s="71">
        <f t="shared" si="3"/>
        <v>796.6588617790095</v>
      </c>
      <c r="BX40" s="71">
        <f t="shared" si="4"/>
        <v>4158.1612818424619</v>
      </c>
      <c r="BY40" s="71">
        <f t="shared" si="8"/>
        <v>49897.935382109543</v>
      </c>
      <c r="BZ40" s="49">
        <f>VLOOKUP($C40,[1]PARAMETROS!$A:$I,7,0)</f>
        <v>43101</v>
      </c>
      <c r="CA40" s="74"/>
      <c r="CB40" s="74"/>
    </row>
    <row r="41" spans="1:80" s="75" customFormat="1">
      <c r="A41" s="43" t="s">
        <v>461</v>
      </c>
      <c r="B41" s="43" t="s">
        <v>2</v>
      </c>
      <c r="C41" s="43" t="s">
        <v>165</v>
      </c>
      <c r="D41" s="43" t="s">
        <v>462</v>
      </c>
      <c r="E41" s="44" t="s">
        <v>403</v>
      </c>
      <c r="F41" s="44" t="s">
        <v>63</v>
      </c>
      <c r="G41" s="44">
        <v>1</v>
      </c>
      <c r="H41" s="71">
        <v>260.39999999999998</v>
      </c>
      <c r="I41" s="71">
        <v>260.39999999999998</v>
      </c>
      <c r="J41" s="71"/>
      <c r="K41" s="71"/>
      <c r="L41" s="71"/>
      <c r="M41" s="71"/>
      <c r="N41" s="71"/>
      <c r="O41" s="71"/>
      <c r="P41" s="71">
        <v>8.5221818181818172</v>
      </c>
      <c r="Q41" s="71">
        <v>268.9221818181818</v>
      </c>
      <c r="R41" s="71">
        <v>53.78443636363636</v>
      </c>
      <c r="S41" s="71">
        <v>4.0338327272727268</v>
      </c>
      <c r="T41" s="71">
        <v>2.6892218181818182</v>
      </c>
      <c r="U41" s="71">
        <v>0.53784436363636356</v>
      </c>
      <c r="V41" s="71">
        <v>6.723054545454545</v>
      </c>
      <c r="W41" s="71">
        <v>21.513774545454545</v>
      </c>
      <c r="X41" s="71">
        <v>8.0676654545454536</v>
      </c>
      <c r="Y41" s="71">
        <v>1.6135330909090908</v>
      </c>
      <c r="Z41" s="71">
        <v>98.96336290909089</v>
      </c>
      <c r="AA41" s="71">
        <v>22.410181818181815</v>
      </c>
      <c r="AB41" s="71">
        <v>29.877254399999998</v>
      </c>
      <c r="AC41" s="71">
        <v>19.241776528290913</v>
      </c>
      <c r="AD41" s="71">
        <v>71.529212746472723</v>
      </c>
      <c r="AE41" s="71">
        <v>146.376</v>
      </c>
      <c r="AF41" s="71">
        <v>397</v>
      </c>
      <c r="AG41" s="71">
        <v>0</v>
      </c>
      <c r="AH41" s="71">
        <v>0</v>
      </c>
      <c r="AI41" s="71">
        <v>0</v>
      </c>
      <c r="AJ41" s="71">
        <v>0</v>
      </c>
      <c r="AK41" s="71">
        <v>4.72</v>
      </c>
      <c r="AL41" s="71">
        <v>0</v>
      </c>
      <c r="AM41" s="71">
        <v>548.096</v>
      </c>
      <c r="AN41" s="71">
        <v>718.58857565556355</v>
      </c>
      <c r="AO41" s="71">
        <v>1.349539074074074</v>
      </c>
      <c r="AP41" s="71">
        <v>0.10796312592592593</v>
      </c>
      <c r="AQ41" s="71">
        <v>5.3981562962962963E-2</v>
      </c>
      <c r="AR41" s="71">
        <v>0.94122763636363638</v>
      </c>
      <c r="AS41" s="71">
        <v>0.34637177018181831</v>
      </c>
      <c r="AT41" s="71">
        <v>11.563653818181816</v>
      </c>
      <c r="AU41" s="71">
        <v>0.44820363636363636</v>
      </c>
      <c r="AV41" s="71">
        <v>14.81094062405387</v>
      </c>
      <c r="AW41" s="71">
        <v>3.7350303030303027</v>
      </c>
      <c r="AX41" s="71">
        <v>2.2111379393939394</v>
      </c>
      <c r="AY41" s="71">
        <v>5.6025454545454538E-2</v>
      </c>
      <c r="AZ41" s="71">
        <v>0.89640727272727272</v>
      </c>
      <c r="BA41" s="71">
        <v>0.34860282828282824</v>
      </c>
      <c r="BB41" s="71">
        <v>2.6669709976565659</v>
      </c>
      <c r="BC41" s="71">
        <v>9.9141747956363648</v>
      </c>
      <c r="BD41" s="71"/>
      <c r="BE41" s="71">
        <v>0</v>
      </c>
      <c r="BF41" s="71">
        <v>9.9141747956363648</v>
      </c>
      <c r="BG41" s="71">
        <v>30.371766666666673</v>
      </c>
      <c r="BH41" s="71">
        <v>1.9820451626931808</v>
      </c>
      <c r="BI41" s="71">
        <v>0.61315114159891593</v>
      </c>
      <c r="BJ41" s="71">
        <v>260.75073581813524</v>
      </c>
      <c r="BK41" s="71"/>
      <c r="BL41" s="71">
        <v>293.71769878909402</v>
      </c>
      <c r="BM41" s="71">
        <v>1305.9535716825296</v>
      </c>
      <c r="BN41" s="71">
        <f t="shared" si="5"/>
        <v>168.33053012889113</v>
      </c>
      <c r="BO41" s="71">
        <f t="shared" si="0"/>
        <v>118.95357462441643</v>
      </c>
      <c r="BP41" s="72">
        <f t="shared" si="1"/>
        <v>8.6609686609686669</v>
      </c>
      <c r="BQ41" s="72">
        <f t="shared" si="2"/>
        <v>1.8803418803418819</v>
      </c>
      <c r="BR41" s="73">
        <v>3</v>
      </c>
      <c r="BS41" s="72">
        <f t="shared" si="6"/>
        <v>3.4188034188034218</v>
      </c>
      <c r="BT41" s="72">
        <f t="shared" si="9"/>
        <v>12.25</v>
      </c>
      <c r="BU41" s="72">
        <f t="shared" si="10"/>
        <v>13.960113960113972</v>
      </c>
      <c r="BV41" s="71">
        <f t="shared" si="7"/>
        <v>222.41779528591479</v>
      </c>
      <c r="BW41" s="71">
        <f t="shared" si="3"/>
        <v>509.70190003922232</v>
      </c>
      <c r="BX41" s="71">
        <f t="shared" si="4"/>
        <v>1815.6554717217518</v>
      </c>
      <c r="BY41" s="71">
        <f t="shared" si="8"/>
        <v>21787.865660661024</v>
      </c>
      <c r="BZ41" s="49">
        <f>VLOOKUP($C41,[1]PARAMETROS!$A:$I,7,0)</f>
        <v>43101</v>
      </c>
      <c r="CA41" s="74"/>
      <c r="CB41" s="74"/>
    </row>
    <row r="42" spans="1:80" s="75" customFormat="1">
      <c r="A42" s="43" t="s">
        <v>463</v>
      </c>
      <c r="B42" s="43" t="s">
        <v>2</v>
      </c>
      <c r="C42" s="43" t="s">
        <v>67</v>
      </c>
      <c r="D42" s="43" t="s">
        <v>464</v>
      </c>
      <c r="E42" s="44" t="s">
        <v>403</v>
      </c>
      <c r="F42" s="44" t="s">
        <v>63</v>
      </c>
      <c r="G42" s="44">
        <v>1</v>
      </c>
      <c r="H42" s="71">
        <v>260.39999999999998</v>
      </c>
      <c r="I42" s="71">
        <v>260.39999999999998</v>
      </c>
      <c r="J42" s="71"/>
      <c r="K42" s="71"/>
      <c r="L42" s="71"/>
      <c r="M42" s="71"/>
      <c r="N42" s="71"/>
      <c r="O42" s="71"/>
      <c r="P42" s="71">
        <v>8.5221818181818172</v>
      </c>
      <c r="Q42" s="71">
        <v>268.9221818181818</v>
      </c>
      <c r="R42" s="71">
        <v>53.78443636363636</v>
      </c>
      <c r="S42" s="71">
        <v>4.0338327272727268</v>
      </c>
      <c r="T42" s="71">
        <v>2.6892218181818182</v>
      </c>
      <c r="U42" s="71">
        <v>0.53784436363636356</v>
      </c>
      <c r="V42" s="71">
        <v>6.723054545454545</v>
      </c>
      <c r="W42" s="71">
        <v>21.513774545454545</v>
      </c>
      <c r="X42" s="71">
        <v>8.0676654545454536</v>
      </c>
      <c r="Y42" s="71">
        <v>1.6135330909090908</v>
      </c>
      <c r="Z42" s="71">
        <v>98.96336290909089</v>
      </c>
      <c r="AA42" s="71">
        <v>22.410181818181815</v>
      </c>
      <c r="AB42" s="71">
        <v>29.877254399999998</v>
      </c>
      <c r="AC42" s="71">
        <v>19.241776528290913</v>
      </c>
      <c r="AD42" s="71">
        <v>71.529212746472723</v>
      </c>
      <c r="AE42" s="71">
        <v>146.376</v>
      </c>
      <c r="AF42" s="71">
        <v>397</v>
      </c>
      <c r="AG42" s="71">
        <v>0</v>
      </c>
      <c r="AH42" s="71">
        <v>0</v>
      </c>
      <c r="AI42" s="71">
        <v>9.84</v>
      </c>
      <c r="AJ42" s="71">
        <v>0</v>
      </c>
      <c r="AK42" s="71">
        <v>4.72</v>
      </c>
      <c r="AL42" s="71">
        <v>0</v>
      </c>
      <c r="AM42" s="71">
        <v>557.93600000000004</v>
      </c>
      <c r="AN42" s="71">
        <v>728.42857565556358</v>
      </c>
      <c r="AO42" s="71">
        <v>1.349539074074074</v>
      </c>
      <c r="AP42" s="71">
        <v>0.10796312592592593</v>
      </c>
      <c r="AQ42" s="71">
        <v>5.3981562962962963E-2</v>
      </c>
      <c r="AR42" s="71">
        <v>0.94122763636363638</v>
      </c>
      <c r="AS42" s="71">
        <v>0.34637177018181831</v>
      </c>
      <c r="AT42" s="71">
        <v>11.563653818181816</v>
      </c>
      <c r="AU42" s="71">
        <v>0.44820363636363636</v>
      </c>
      <c r="AV42" s="71">
        <v>14.81094062405387</v>
      </c>
      <c r="AW42" s="71">
        <v>3.7350303030303027</v>
      </c>
      <c r="AX42" s="71">
        <v>2.2111379393939394</v>
      </c>
      <c r="AY42" s="71">
        <v>5.6025454545454538E-2</v>
      </c>
      <c r="AZ42" s="71">
        <v>0.89640727272727272</v>
      </c>
      <c r="BA42" s="71">
        <v>0.34860282828282824</v>
      </c>
      <c r="BB42" s="71">
        <v>2.6669709976565659</v>
      </c>
      <c r="BC42" s="71">
        <v>9.9141747956363648</v>
      </c>
      <c r="BD42" s="71"/>
      <c r="BE42" s="71">
        <v>0</v>
      </c>
      <c r="BF42" s="71">
        <v>9.9141747956363648</v>
      </c>
      <c r="BG42" s="71">
        <v>30.371766666666673</v>
      </c>
      <c r="BH42" s="71">
        <v>1.9820451626931808</v>
      </c>
      <c r="BI42" s="71">
        <v>0.61315114159891593</v>
      </c>
      <c r="BJ42" s="71">
        <v>260.75073581813524</v>
      </c>
      <c r="BK42" s="71"/>
      <c r="BL42" s="71">
        <v>293.71769878909402</v>
      </c>
      <c r="BM42" s="71">
        <v>1315.7935716825295</v>
      </c>
      <c r="BN42" s="71">
        <f t="shared" si="5"/>
        <v>168.33053012889113</v>
      </c>
      <c r="BO42" s="71">
        <f t="shared" si="0"/>
        <v>118.95357462441643</v>
      </c>
      <c r="BP42" s="72">
        <f t="shared" si="1"/>
        <v>8.8629737609329435</v>
      </c>
      <c r="BQ42" s="72">
        <f t="shared" si="2"/>
        <v>1.9241982507288626</v>
      </c>
      <c r="BR42" s="73">
        <v>5</v>
      </c>
      <c r="BS42" s="72">
        <f t="shared" si="6"/>
        <v>5.8309037900874632</v>
      </c>
      <c r="BT42" s="72">
        <f t="shared" si="9"/>
        <v>14.25</v>
      </c>
      <c r="BU42" s="72">
        <f t="shared" si="10"/>
        <v>16.618075801749271</v>
      </c>
      <c r="BV42" s="71">
        <f t="shared" si="7"/>
        <v>266.40066343102831</v>
      </c>
      <c r="BW42" s="71">
        <f t="shared" si="3"/>
        <v>553.68476818433589</v>
      </c>
      <c r="BX42" s="71">
        <f t="shared" si="4"/>
        <v>1869.4783398668656</v>
      </c>
      <c r="BY42" s="71">
        <f t="shared" si="8"/>
        <v>22433.740078402385</v>
      </c>
      <c r="BZ42" s="49">
        <f>VLOOKUP($C42,[1]PARAMETROS!$A:$I,7,0)</f>
        <v>43101</v>
      </c>
      <c r="CA42" s="74"/>
      <c r="CB42" s="74"/>
    </row>
    <row r="43" spans="1:80" s="75" customFormat="1">
      <c r="A43" s="43" t="s">
        <v>465</v>
      </c>
      <c r="B43" s="43" t="s">
        <v>0</v>
      </c>
      <c r="C43" s="43" t="s">
        <v>67</v>
      </c>
      <c r="D43" s="43" t="s">
        <v>466</v>
      </c>
      <c r="E43" s="44" t="s">
        <v>403</v>
      </c>
      <c r="F43" s="44" t="s">
        <v>63</v>
      </c>
      <c r="G43" s="44">
        <v>1</v>
      </c>
      <c r="H43" s="71">
        <v>1041.5999999999999</v>
      </c>
      <c r="I43" s="71">
        <v>1041.5999999999999</v>
      </c>
      <c r="J43" s="71"/>
      <c r="K43" s="71"/>
      <c r="L43" s="71"/>
      <c r="M43" s="71"/>
      <c r="N43" s="71"/>
      <c r="O43" s="71"/>
      <c r="P43" s="71">
        <v>34.088727272727269</v>
      </c>
      <c r="Q43" s="71">
        <v>1075.6887272727272</v>
      </c>
      <c r="R43" s="71">
        <v>215.13774545454544</v>
      </c>
      <c r="S43" s="71">
        <v>16.135330909090907</v>
      </c>
      <c r="T43" s="71">
        <v>10.756887272727273</v>
      </c>
      <c r="U43" s="71">
        <v>2.1513774545454543</v>
      </c>
      <c r="V43" s="71">
        <v>26.89221818181818</v>
      </c>
      <c r="W43" s="71">
        <v>86.055098181818181</v>
      </c>
      <c r="X43" s="71">
        <v>32.270661818181814</v>
      </c>
      <c r="Y43" s="71">
        <v>6.4541323636363632</v>
      </c>
      <c r="Z43" s="71">
        <v>395.85345163636356</v>
      </c>
      <c r="AA43" s="71">
        <v>89.640727272727261</v>
      </c>
      <c r="AB43" s="71">
        <v>119.50901759999999</v>
      </c>
      <c r="AC43" s="71">
        <v>76.967106113163652</v>
      </c>
      <c r="AD43" s="71">
        <v>286.11685098589089</v>
      </c>
      <c r="AE43" s="71">
        <v>99.504000000000005</v>
      </c>
      <c r="AF43" s="71">
        <v>397</v>
      </c>
      <c r="AG43" s="71">
        <v>0</v>
      </c>
      <c r="AH43" s="71">
        <v>0</v>
      </c>
      <c r="AI43" s="71">
        <v>9.84</v>
      </c>
      <c r="AJ43" s="71">
        <v>0</v>
      </c>
      <c r="AK43" s="71">
        <v>4.72</v>
      </c>
      <c r="AL43" s="71">
        <v>0</v>
      </c>
      <c r="AM43" s="71">
        <v>511.06400000000002</v>
      </c>
      <c r="AN43" s="71">
        <v>1193.0343026222545</v>
      </c>
      <c r="AO43" s="71">
        <v>5.3981562962962961</v>
      </c>
      <c r="AP43" s="71">
        <v>0.43185250370370371</v>
      </c>
      <c r="AQ43" s="71">
        <v>0.21592625185185185</v>
      </c>
      <c r="AR43" s="71">
        <v>3.7649105454545455</v>
      </c>
      <c r="AS43" s="71">
        <v>1.3854870807272732</v>
      </c>
      <c r="AT43" s="71">
        <v>46.254615272727264</v>
      </c>
      <c r="AU43" s="71">
        <v>1.7928145454545454</v>
      </c>
      <c r="AV43" s="71">
        <v>59.243762496215481</v>
      </c>
      <c r="AW43" s="71">
        <v>14.940121212121211</v>
      </c>
      <c r="AX43" s="71">
        <v>8.8445517575757577</v>
      </c>
      <c r="AY43" s="71">
        <v>0.22410181818181815</v>
      </c>
      <c r="AZ43" s="71">
        <v>3.5856290909090909</v>
      </c>
      <c r="BA43" s="71">
        <v>1.3944113131313129</v>
      </c>
      <c r="BB43" s="71">
        <v>10.667883990626263</v>
      </c>
      <c r="BC43" s="71">
        <v>39.656699182545459</v>
      </c>
      <c r="BD43" s="71"/>
      <c r="BE43" s="71">
        <v>0</v>
      </c>
      <c r="BF43" s="71">
        <v>39.656699182545459</v>
      </c>
      <c r="BG43" s="71">
        <v>55.485199999999999</v>
      </c>
      <c r="BH43" s="71">
        <v>7.928180650772723</v>
      </c>
      <c r="BI43" s="71">
        <v>2.4526045663956633</v>
      </c>
      <c r="BJ43" s="71">
        <v>1043.0029432725412</v>
      </c>
      <c r="BK43" s="71"/>
      <c r="BL43" s="71">
        <v>1108.8689284897096</v>
      </c>
      <c r="BM43" s="71">
        <v>3476.4924200634523</v>
      </c>
      <c r="BN43" s="71">
        <f t="shared" si="5"/>
        <v>168.33053012889113</v>
      </c>
      <c r="BO43" s="71">
        <f t="shared" si="0"/>
        <v>118.95357462441643</v>
      </c>
      <c r="BP43" s="72">
        <f t="shared" si="1"/>
        <v>8.6609686609686669</v>
      </c>
      <c r="BQ43" s="72">
        <f t="shared" si="2"/>
        <v>1.8803418803418819</v>
      </c>
      <c r="BR43" s="73">
        <v>3</v>
      </c>
      <c r="BS43" s="72">
        <f t="shared" si="6"/>
        <v>3.4188034188034218</v>
      </c>
      <c r="BT43" s="72">
        <f t="shared" si="9"/>
        <v>12.25</v>
      </c>
      <c r="BU43" s="72">
        <f t="shared" si="10"/>
        <v>13.960113960113972</v>
      </c>
      <c r="BV43" s="71">
        <f t="shared" si="7"/>
        <v>525.427492068437</v>
      </c>
      <c r="BW43" s="71">
        <f t="shared" si="3"/>
        <v>812.71159682174459</v>
      </c>
      <c r="BX43" s="71">
        <f t="shared" si="4"/>
        <v>4289.2040168851972</v>
      </c>
      <c r="BY43" s="71">
        <f t="shared" si="8"/>
        <v>51470.44820262237</v>
      </c>
      <c r="BZ43" s="49">
        <f>VLOOKUP($C43,[1]PARAMETROS!$A:$I,7,0)</f>
        <v>43101</v>
      </c>
      <c r="CA43" s="74"/>
      <c r="CB43" s="74"/>
    </row>
    <row r="44" spans="1:80" s="75" customFormat="1">
      <c r="A44" s="43" t="s">
        <v>373</v>
      </c>
      <c r="B44" s="43" t="s">
        <v>2</v>
      </c>
      <c r="C44" s="43" t="s">
        <v>373</v>
      </c>
      <c r="D44" s="43" t="s">
        <v>467</v>
      </c>
      <c r="E44" s="44" t="s">
        <v>403</v>
      </c>
      <c r="F44" s="44" t="s">
        <v>63</v>
      </c>
      <c r="G44" s="44">
        <v>1</v>
      </c>
      <c r="H44" s="71">
        <v>260.39999999999998</v>
      </c>
      <c r="I44" s="71">
        <v>260.39999999999998</v>
      </c>
      <c r="J44" s="71"/>
      <c r="K44" s="71"/>
      <c r="L44" s="71"/>
      <c r="M44" s="71"/>
      <c r="N44" s="71"/>
      <c r="O44" s="71"/>
      <c r="P44" s="71">
        <v>8.5221818181818172</v>
      </c>
      <c r="Q44" s="71">
        <v>268.9221818181818</v>
      </c>
      <c r="R44" s="71">
        <v>53.78443636363636</v>
      </c>
      <c r="S44" s="71">
        <v>4.0338327272727268</v>
      </c>
      <c r="T44" s="71">
        <v>2.6892218181818182</v>
      </c>
      <c r="U44" s="71">
        <v>0.53784436363636356</v>
      </c>
      <c r="V44" s="71">
        <v>6.723054545454545</v>
      </c>
      <c r="W44" s="71">
        <v>21.513774545454545</v>
      </c>
      <c r="X44" s="71">
        <v>8.0676654545454536</v>
      </c>
      <c r="Y44" s="71">
        <v>1.6135330909090908</v>
      </c>
      <c r="Z44" s="71">
        <v>98.96336290909089</v>
      </c>
      <c r="AA44" s="71">
        <v>22.410181818181815</v>
      </c>
      <c r="AB44" s="71">
        <v>29.877254399999998</v>
      </c>
      <c r="AC44" s="71">
        <v>19.241776528290913</v>
      </c>
      <c r="AD44" s="71">
        <v>71.529212746472723</v>
      </c>
      <c r="AE44" s="71">
        <v>146.376</v>
      </c>
      <c r="AF44" s="71">
        <v>397</v>
      </c>
      <c r="AG44" s="71">
        <v>0</v>
      </c>
      <c r="AH44" s="71">
        <v>35.89</v>
      </c>
      <c r="AI44" s="71">
        <v>0</v>
      </c>
      <c r="AJ44" s="71">
        <v>0</v>
      </c>
      <c r="AK44" s="71">
        <v>4.72</v>
      </c>
      <c r="AL44" s="71">
        <v>0</v>
      </c>
      <c r="AM44" s="71">
        <v>583.98599999999999</v>
      </c>
      <c r="AN44" s="71">
        <v>754.47857565556353</v>
      </c>
      <c r="AO44" s="71">
        <v>1.349539074074074</v>
      </c>
      <c r="AP44" s="71">
        <v>0.10796312592592593</v>
      </c>
      <c r="AQ44" s="71">
        <v>5.3981562962962963E-2</v>
      </c>
      <c r="AR44" s="71">
        <v>0.94122763636363638</v>
      </c>
      <c r="AS44" s="71">
        <v>0.34637177018181831</v>
      </c>
      <c r="AT44" s="71">
        <v>11.563653818181816</v>
      </c>
      <c r="AU44" s="71">
        <v>0.44820363636363636</v>
      </c>
      <c r="AV44" s="71">
        <v>14.81094062405387</v>
      </c>
      <c r="AW44" s="71">
        <v>3.7350303030303027</v>
      </c>
      <c r="AX44" s="71">
        <v>2.2111379393939394</v>
      </c>
      <c r="AY44" s="71">
        <v>5.6025454545454538E-2</v>
      </c>
      <c r="AZ44" s="71">
        <v>0.89640727272727272</v>
      </c>
      <c r="BA44" s="71">
        <v>0.34860282828282824</v>
      </c>
      <c r="BB44" s="71">
        <v>2.6669709976565659</v>
      </c>
      <c r="BC44" s="71">
        <v>9.9141747956363648</v>
      </c>
      <c r="BD44" s="71"/>
      <c r="BE44" s="71">
        <v>0</v>
      </c>
      <c r="BF44" s="71">
        <v>9.9141747956363648</v>
      </c>
      <c r="BG44" s="71">
        <v>30.371766666666673</v>
      </c>
      <c r="BH44" s="71">
        <v>1.9820451626931808</v>
      </c>
      <c r="BI44" s="71">
        <v>0.61315114159891593</v>
      </c>
      <c r="BJ44" s="71">
        <v>260.75073581813524</v>
      </c>
      <c r="BK44" s="71"/>
      <c r="BL44" s="71">
        <v>293.71769878909402</v>
      </c>
      <c r="BM44" s="71">
        <v>1341.8435716825297</v>
      </c>
      <c r="BN44" s="71">
        <f t="shared" si="5"/>
        <v>168.33053012889113</v>
      </c>
      <c r="BO44" s="71">
        <f t="shared" si="0"/>
        <v>118.95357462441643</v>
      </c>
      <c r="BP44" s="72">
        <f t="shared" si="1"/>
        <v>8.6609686609686669</v>
      </c>
      <c r="BQ44" s="72">
        <f t="shared" si="2"/>
        <v>1.8803418803418819</v>
      </c>
      <c r="BR44" s="73">
        <v>3</v>
      </c>
      <c r="BS44" s="72">
        <f t="shared" si="6"/>
        <v>3.4188034188034218</v>
      </c>
      <c r="BT44" s="72">
        <f t="shared" si="9"/>
        <v>12.25</v>
      </c>
      <c r="BU44" s="72">
        <f t="shared" si="10"/>
        <v>13.960113960113972</v>
      </c>
      <c r="BV44" s="71">
        <f t="shared" si="7"/>
        <v>227.42808018619971</v>
      </c>
      <c r="BW44" s="71">
        <f t="shared" si="3"/>
        <v>514.71218493950732</v>
      </c>
      <c r="BX44" s="71">
        <f t="shared" si="4"/>
        <v>1856.5557566220371</v>
      </c>
      <c r="BY44" s="71">
        <f t="shared" si="8"/>
        <v>22278.669079464446</v>
      </c>
      <c r="BZ44" s="49">
        <f>VLOOKUP($C44,[1]PARAMETROS!$A:$I,7,0)</f>
        <v>43101</v>
      </c>
      <c r="CA44" s="74"/>
      <c r="CB44" s="74"/>
    </row>
    <row r="45" spans="1:80" s="75" customFormat="1">
      <c r="A45" s="43" t="s">
        <v>468</v>
      </c>
      <c r="B45" s="43" t="s">
        <v>2</v>
      </c>
      <c r="C45" s="43" t="s">
        <v>67</v>
      </c>
      <c r="D45" s="43" t="s">
        <v>469</v>
      </c>
      <c r="E45" s="44" t="s">
        <v>403</v>
      </c>
      <c r="F45" s="44" t="s">
        <v>63</v>
      </c>
      <c r="G45" s="44">
        <v>1</v>
      </c>
      <c r="H45" s="71">
        <v>260.39999999999998</v>
      </c>
      <c r="I45" s="71">
        <v>260.39999999999998</v>
      </c>
      <c r="J45" s="71"/>
      <c r="K45" s="71"/>
      <c r="L45" s="71"/>
      <c r="M45" s="71"/>
      <c r="N45" s="71"/>
      <c r="O45" s="71"/>
      <c r="P45" s="71">
        <v>8.5221818181818172</v>
      </c>
      <c r="Q45" s="71">
        <v>268.9221818181818</v>
      </c>
      <c r="R45" s="71">
        <v>53.78443636363636</v>
      </c>
      <c r="S45" s="71">
        <v>4.0338327272727268</v>
      </c>
      <c r="T45" s="71">
        <v>2.6892218181818182</v>
      </c>
      <c r="U45" s="71">
        <v>0.53784436363636356</v>
      </c>
      <c r="V45" s="71">
        <v>6.723054545454545</v>
      </c>
      <c r="W45" s="71">
        <v>21.513774545454545</v>
      </c>
      <c r="X45" s="71">
        <v>8.0676654545454536</v>
      </c>
      <c r="Y45" s="71">
        <v>1.6135330909090908</v>
      </c>
      <c r="Z45" s="71">
        <v>98.96336290909089</v>
      </c>
      <c r="AA45" s="71">
        <v>22.410181818181815</v>
      </c>
      <c r="AB45" s="71">
        <v>29.877254399999998</v>
      </c>
      <c r="AC45" s="71">
        <v>19.241776528290913</v>
      </c>
      <c r="AD45" s="71">
        <v>71.529212746472723</v>
      </c>
      <c r="AE45" s="71">
        <v>146.376</v>
      </c>
      <c r="AF45" s="71">
        <v>397</v>
      </c>
      <c r="AG45" s="71">
        <v>0</v>
      </c>
      <c r="AH45" s="71">
        <v>0</v>
      </c>
      <c r="AI45" s="71">
        <v>9.84</v>
      </c>
      <c r="AJ45" s="71">
        <v>0</v>
      </c>
      <c r="AK45" s="71">
        <v>4.72</v>
      </c>
      <c r="AL45" s="71">
        <v>0</v>
      </c>
      <c r="AM45" s="71">
        <v>557.93600000000004</v>
      </c>
      <c r="AN45" s="71">
        <v>728.42857565556358</v>
      </c>
      <c r="AO45" s="71">
        <v>1.349539074074074</v>
      </c>
      <c r="AP45" s="71">
        <v>0.10796312592592593</v>
      </c>
      <c r="AQ45" s="71">
        <v>5.3981562962962963E-2</v>
      </c>
      <c r="AR45" s="71">
        <v>0.94122763636363638</v>
      </c>
      <c r="AS45" s="71">
        <v>0.34637177018181831</v>
      </c>
      <c r="AT45" s="71">
        <v>11.563653818181816</v>
      </c>
      <c r="AU45" s="71">
        <v>0.44820363636363636</v>
      </c>
      <c r="AV45" s="71">
        <v>14.81094062405387</v>
      </c>
      <c r="AW45" s="71">
        <v>3.7350303030303027</v>
      </c>
      <c r="AX45" s="71">
        <v>2.2111379393939394</v>
      </c>
      <c r="AY45" s="71">
        <v>5.6025454545454538E-2</v>
      </c>
      <c r="AZ45" s="71">
        <v>0.89640727272727272</v>
      </c>
      <c r="BA45" s="71">
        <v>0.34860282828282824</v>
      </c>
      <c r="BB45" s="71">
        <v>2.6669709976565659</v>
      </c>
      <c r="BC45" s="71">
        <v>9.9141747956363648</v>
      </c>
      <c r="BD45" s="71"/>
      <c r="BE45" s="71">
        <v>0</v>
      </c>
      <c r="BF45" s="71">
        <v>9.9141747956363648</v>
      </c>
      <c r="BG45" s="71">
        <v>30.371766666666673</v>
      </c>
      <c r="BH45" s="71">
        <v>1.9820451626931808</v>
      </c>
      <c r="BI45" s="71">
        <v>0.61315114159891593</v>
      </c>
      <c r="BJ45" s="71">
        <v>260.75073581813524</v>
      </c>
      <c r="BK45" s="71"/>
      <c r="BL45" s="71">
        <v>293.71769878909402</v>
      </c>
      <c r="BM45" s="71">
        <v>1315.7935716825295</v>
      </c>
      <c r="BN45" s="71">
        <f t="shared" si="5"/>
        <v>168.33053012889113</v>
      </c>
      <c r="BO45" s="71">
        <f t="shared" si="0"/>
        <v>118.95357462441643</v>
      </c>
      <c r="BP45" s="72">
        <f t="shared" si="1"/>
        <v>8.6609686609686669</v>
      </c>
      <c r="BQ45" s="72">
        <f t="shared" si="2"/>
        <v>1.8803418803418819</v>
      </c>
      <c r="BR45" s="73">
        <v>3</v>
      </c>
      <c r="BS45" s="72">
        <f t="shared" si="6"/>
        <v>3.4188034188034218</v>
      </c>
      <c r="BT45" s="72">
        <f t="shared" si="9"/>
        <v>12.25</v>
      </c>
      <c r="BU45" s="72">
        <f t="shared" si="10"/>
        <v>13.960113960113972</v>
      </c>
      <c r="BV45" s="71">
        <f t="shared" si="7"/>
        <v>223.79147049958996</v>
      </c>
      <c r="BW45" s="71">
        <f t="shared" si="3"/>
        <v>511.07557525289758</v>
      </c>
      <c r="BX45" s="71">
        <f t="shared" si="4"/>
        <v>1826.8691469354271</v>
      </c>
      <c r="BY45" s="71">
        <f t="shared" si="8"/>
        <v>21922.429763225125</v>
      </c>
      <c r="BZ45" s="49">
        <f>VLOOKUP($C45,[1]PARAMETROS!$A:$I,7,0)</f>
        <v>43101</v>
      </c>
      <c r="CA45" s="74"/>
      <c r="CB45" s="74"/>
    </row>
    <row r="46" spans="1:80" s="75" customFormat="1">
      <c r="A46" s="43" t="s">
        <v>470</v>
      </c>
      <c r="B46" s="43" t="s">
        <v>2</v>
      </c>
      <c r="C46" s="43" t="s">
        <v>471</v>
      </c>
      <c r="D46" s="43" t="s">
        <v>472</v>
      </c>
      <c r="E46" s="44" t="s">
        <v>403</v>
      </c>
      <c r="F46" s="44" t="s">
        <v>63</v>
      </c>
      <c r="G46" s="44">
        <v>1</v>
      </c>
      <c r="H46" s="71">
        <v>260.39999999999998</v>
      </c>
      <c r="I46" s="71">
        <v>260.39999999999998</v>
      </c>
      <c r="J46" s="71"/>
      <c r="K46" s="71"/>
      <c r="L46" s="71"/>
      <c r="M46" s="71"/>
      <c r="N46" s="71"/>
      <c r="O46" s="71"/>
      <c r="P46" s="71">
        <v>8.5221818181818172</v>
      </c>
      <c r="Q46" s="71">
        <v>268.9221818181818</v>
      </c>
      <c r="R46" s="71">
        <v>53.78443636363636</v>
      </c>
      <c r="S46" s="71">
        <v>4.0338327272727268</v>
      </c>
      <c r="T46" s="71">
        <v>2.6892218181818182</v>
      </c>
      <c r="U46" s="71">
        <v>0.53784436363636356</v>
      </c>
      <c r="V46" s="71">
        <v>6.723054545454545</v>
      </c>
      <c r="W46" s="71">
        <v>21.513774545454545</v>
      </c>
      <c r="X46" s="71">
        <v>8.0676654545454536</v>
      </c>
      <c r="Y46" s="71">
        <v>1.6135330909090908</v>
      </c>
      <c r="Z46" s="71">
        <v>98.96336290909089</v>
      </c>
      <c r="AA46" s="71">
        <v>22.410181818181815</v>
      </c>
      <c r="AB46" s="71">
        <v>29.877254399999998</v>
      </c>
      <c r="AC46" s="71">
        <v>19.241776528290913</v>
      </c>
      <c r="AD46" s="71">
        <v>71.529212746472723</v>
      </c>
      <c r="AE46" s="71">
        <v>146.376</v>
      </c>
      <c r="AF46" s="71">
        <v>397</v>
      </c>
      <c r="AG46" s="71">
        <v>0</v>
      </c>
      <c r="AH46" s="71">
        <v>0</v>
      </c>
      <c r="AI46" s="71">
        <v>0</v>
      </c>
      <c r="AJ46" s="71">
        <v>0</v>
      </c>
      <c r="AK46" s="71">
        <v>4.72</v>
      </c>
      <c r="AL46" s="71">
        <v>0</v>
      </c>
      <c r="AM46" s="71">
        <v>548.096</v>
      </c>
      <c r="AN46" s="71">
        <v>718.58857565556355</v>
      </c>
      <c r="AO46" s="71">
        <v>1.349539074074074</v>
      </c>
      <c r="AP46" s="71">
        <v>0.10796312592592593</v>
      </c>
      <c r="AQ46" s="71">
        <v>5.3981562962962963E-2</v>
      </c>
      <c r="AR46" s="71">
        <v>0.94122763636363638</v>
      </c>
      <c r="AS46" s="71">
        <v>0.34637177018181831</v>
      </c>
      <c r="AT46" s="71">
        <v>11.563653818181816</v>
      </c>
      <c r="AU46" s="71">
        <v>0.44820363636363636</v>
      </c>
      <c r="AV46" s="71">
        <v>14.81094062405387</v>
      </c>
      <c r="AW46" s="71">
        <v>3.7350303030303027</v>
      </c>
      <c r="AX46" s="71">
        <v>2.2111379393939394</v>
      </c>
      <c r="AY46" s="71">
        <v>5.6025454545454538E-2</v>
      </c>
      <c r="AZ46" s="71">
        <v>0.89640727272727272</v>
      </c>
      <c r="BA46" s="71">
        <v>0.34860282828282824</v>
      </c>
      <c r="BB46" s="71">
        <v>2.6669709976565659</v>
      </c>
      <c r="BC46" s="71">
        <v>9.9141747956363648</v>
      </c>
      <c r="BD46" s="71"/>
      <c r="BE46" s="71">
        <v>0</v>
      </c>
      <c r="BF46" s="71">
        <v>9.9141747956363648</v>
      </c>
      <c r="BG46" s="71">
        <v>30.371766666666673</v>
      </c>
      <c r="BH46" s="71">
        <v>1.9820451626931808</v>
      </c>
      <c r="BI46" s="71">
        <v>0.61315114159891593</v>
      </c>
      <c r="BJ46" s="71">
        <v>260.75073581813524</v>
      </c>
      <c r="BK46" s="71"/>
      <c r="BL46" s="71">
        <v>293.71769878909402</v>
      </c>
      <c r="BM46" s="71">
        <v>1305.9535716825296</v>
      </c>
      <c r="BN46" s="71">
        <f t="shared" si="5"/>
        <v>168.33053012889113</v>
      </c>
      <c r="BO46" s="71">
        <f t="shared" si="0"/>
        <v>118.95357462441643</v>
      </c>
      <c r="BP46" s="72">
        <f t="shared" si="1"/>
        <v>8.5633802816901436</v>
      </c>
      <c r="BQ46" s="72">
        <f t="shared" si="2"/>
        <v>1.8591549295774654</v>
      </c>
      <c r="BR46" s="73">
        <v>2</v>
      </c>
      <c r="BS46" s="72">
        <f t="shared" si="6"/>
        <v>2.2535211267605644</v>
      </c>
      <c r="BT46" s="72">
        <f t="shared" si="9"/>
        <v>11.25</v>
      </c>
      <c r="BU46" s="72">
        <f t="shared" si="10"/>
        <v>12.676056338028173</v>
      </c>
      <c r="BV46" s="71">
        <f t="shared" si="7"/>
        <v>201.95970546369776</v>
      </c>
      <c r="BW46" s="71">
        <f t="shared" si="3"/>
        <v>489.24381021700538</v>
      </c>
      <c r="BX46" s="71">
        <f t="shared" si="4"/>
        <v>1795.197381899535</v>
      </c>
      <c r="BY46" s="71">
        <f t="shared" si="8"/>
        <v>21542.368582794421</v>
      </c>
      <c r="BZ46" s="49">
        <f>VLOOKUP($C46,[1]PARAMETROS!$A:$I,7,0)</f>
        <v>43101</v>
      </c>
      <c r="CA46" s="74"/>
      <c r="CB46" s="74"/>
    </row>
    <row r="47" spans="1:80" s="75" customFormat="1">
      <c r="A47" s="43" t="s">
        <v>182</v>
      </c>
      <c r="B47" s="43" t="s">
        <v>0</v>
      </c>
      <c r="C47" s="43" t="s">
        <v>183</v>
      </c>
      <c r="D47" s="43" t="s">
        <v>473</v>
      </c>
      <c r="E47" s="44" t="s">
        <v>403</v>
      </c>
      <c r="F47" s="44" t="s">
        <v>63</v>
      </c>
      <c r="G47" s="44">
        <v>1</v>
      </c>
      <c r="H47" s="71">
        <v>1041.5999999999999</v>
      </c>
      <c r="I47" s="71">
        <v>1041.5999999999999</v>
      </c>
      <c r="J47" s="71"/>
      <c r="K47" s="71"/>
      <c r="L47" s="71"/>
      <c r="M47" s="71"/>
      <c r="N47" s="71"/>
      <c r="O47" s="71"/>
      <c r="P47" s="71">
        <v>34.088727272727269</v>
      </c>
      <c r="Q47" s="71">
        <v>1075.6887272727272</v>
      </c>
      <c r="R47" s="71">
        <v>215.13774545454544</v>
      </c>
      <c r="S47" s="71">
        <v>16.135330909090907</v>
      </c>
      <c r="T47" s="71">
        <v>10.756887272727273</v>
      </c>
      <c r="U47" s="71">
        <v>2.1513774545454543</v>
      </c>
      <c r="V47" s="71">
        <v>26.89221818181818</v>
      </c>
      <c r="W47" s="71">
        <v>86.055098181818181</v>
      </c>
      <c r="X47" s="71">
        <v>32.270661818181814</v>
      </c>
      <c r="Y47" s="71">
        <v>6.4541323636363632</v>
      </c>
      <c r="Z47" s="71">
        <v>395.85345163636356</v>
      </c>
      <c r="AA47" s="71">
        <v>89.640727272727261</v>
      </c>
      <c r="AB47" s="71">
        <v>119.50901759999999</v>
      </c>
      <c r="AC47" s="71">
        <v>76.967106113163652</v>
      </c>
      <c r="AD47" s="71">
        <v>286.11685098589089</v>
      </c>
      <c r="AE47" s="71">
        <v>99.504000000000005</v>
      </c>
      <c r="AF47" s="71">
        <v>397</v>
      </c>
      <c r="AG47" s="71">
        <v>0</v>
      </c>
      <c r="AH47" s="71">
        <v>32.619999999999997</v>
      </c>
      <c r="AI47" s="71">
        <v>0</v>
      </c>
      <c r="AJ47" s="71">
        <v>0</v>
      </c>
      <c r="AK47" s="71">
        <v>4.72</v>
      </c>
      <c r="AL47" s="71">
        <v>0</v>
      </c>
      <c r="AM47" s="71">
        <v>533.84400000000005</v>
      </c>
      <c r="AN47" s="71">
        <v>1215.8143026222544</v>
      </c>
      <c r="AO47" s="71">
        <v>5.3981562962962961</v>
      </c>
      <c r="AP47" s="71">
        <v>0.43185250370370371</v>
      </c>
      <c r="AQ47" s="71">
        <v>0.21592625185185185</v>
      </c>
      <c r="AR47" s="71">
        <v>3.7649105454545455</v>
      </c>
      <c r="AS47" s="71">
        <v>1.3854870807272732</v>
      </c>
      <c r="AT47" s="71">
        <v>46.254615272727264</v>
      </c>
      <c r="AU47" s="71">
        <v>1.7928145454545454</v>
      </c>
      <c r="AV47" s="71">
        <v>59.243762496215481</v>
      </c>
      <c r="AW47" s="71">
        <v>14.940121212121211</v>
      </c>
      <c r="AX47" s="71">
        <v>8.8445517575757577</v>
      </c>
      <c r="AY47" s="71">
        <v>0.22410181818181815</v>
      </c>
      <c r="AZ47" s="71">
        <v>3.5856290909090909</v>
      </c>
      <c r="BA47" s="71">
        <v>1.3944113131313129</v>
      </c>
      <c r="BB47" s="71">
        <v>10.667883990626263</v>
      </c>
      <c r="BC47" s="71">
        <v>39.656699182545459</v>
      </c>
      <c r="BD47" s="71"/>
      <c r="BE47" s="71">
        <v>0</v>
      </c>
      <c r="BF47" s="71">
        <v>39.656699182545459</v>
      </c>
      <c r="BG47" s="71">
        <v>55.485199999999999</v>
      </c>
      <c r="BH47" s="71">
        <v>7.928180650772723</v>
      </c>
      <c r="BI47" s="71">
        <v>2.4526045663956633</v>
      </c>
      <c r="BJ47" s="71">
        <v>1043.0029432725412</v>
      </c>
      <c r="BK47" s="71"/>
      <c r="BL47" s="71">
        <v>1108.8689284897096</v>
      </c>
      <c r="BM47" s="71">
        <v>3499.272420063452</v>
      </c>
      <c r="BN47" s="71">
        <f t="shared" si="5"/>
        <v>168.33053012889113</v>
      </c>
      <c r="BO47" s="71">
        <f t="shared" si="0"/>
        <v>118.95357462441643</v>
      </c>
      <c r="BP47" s="72">
        <f t="shared" si="1"/>
        <v>8.8629737609329435</v>
      </c>
      <c r="BQ47" s="72">
        <f t="shared" si="2"/>
        <v>1.9241982507288626</v>
      </c>
      <c r="BR47" s="73">
        <v>5</v>
      </c>
      <c r="BS47" s="72">
        <f t="shared" si="6"/>
        <v>5.8309037900874632</v>
      </c>
      <c r="BT47" s="72">
        <f t="shared" si="9"/>
        <v>14.25</v>
      </c>
      <c r="BU47" s="72">
        <f t="shared" si="10"/>
        <v>16.618075801749271</v>
      </c>
      <c r="BV47" s="71">
        <f t="shared" si="7"/>
        <v>629.25283357013211</v>
      </c>
      <c r="BW47" s="71">
        <f t="shared" si="3"/>
        <v>916.5369383234397</v>
      </c>
      <c r="BX47" s="71">
        <f t="shared" si="4"/>
        <v>4415.8093583868922</v>
      </c>
      <c r="BY47" s="71">
        <f t="shared" si="8"/>
        <v>52989.712300642706</v>
      </c>
      <c r="BZ47" s="49">
        <f>VLOOKUP($C47,[1]PARAMETROS!$A:$I,7,0)</f>
        <v>43101</v>
      </c>
      <c r="CA47" s="74"/>
      <c r="CB47" s="74"/>
    </row>
    <row r="48" spans="1:80" s="75" customFormat="1">
      <c r="A48" s="43" t="s">
        <v>474</v>
      </c>
      <c r="B48" s="43" t="s">
        <v>2</v>
      </c>
      <c r="C48" s="43" t="s">
        <v>74</v>
      </c>
      <c r="D48" s="43" t="s">
        <v>475</v>
      </c>
      <c r="E48" s="44" t="s">
        <v>403</v>
      </c>
      <c r="F48" s="44" t="s">
        <v>63</v>
      </c>
      <c r="G48" s="44">
        <v>1</v>
      </c>
      <c r="H48" s="71">
        <v>260.39999999999998</v>
      </c>
      <c r="I48" s="71">
        <v>260.39999999999998</v>
      </c>
      <c r="J48" s="71"/>
      <c r="K48" s="71"/>
      <c r="L48" s="71"/>
      <c r="M48" s="71"/>
      <c r="N48" s="71"/>
      <c r="O48" s="71"/>
      <c r="P48" s="71">
        <v>8.5221818181818172</v>
      </c>
      <c r="Q48" s="71">
        <v>268.9221818181818</v>
      </c>
      <c r="R48" s="71">
        <v>53.78443636363636</v>
      </c>
      <c r="S48" s="71">
        <v>4.0338327272727268</v>
      </c>
      <c r="T48" s="71">
        <v>2.6892218181818182</v>
      </c>
      <c r="U48" s="71">
        <v>0.53784436363636356</v>
      </c>
      <c r="V48" s="71">
        <v>6.723054545454545</v>
      </c>
      <c r="W48" s="71">
        <v>21.513774545454545</v>
      </c>
      <c r="X48" s="71">
        <v>8.0676654545454536</v>
      </c>
      <c r="Y48" s="71">
        <v>1.6135330909090908</v>
      </c>
      <c r="Z48" s="71">
        <v>98.96336290909089</v>
      </c>
      <c r="AA48" s="71">
        <v>22.410181818181815</v>
      </c>
      <c r="AB48" s="71">
        <v>29.877254399999998</v>
      </c>
      <c r="AC48" s="71">
        <v>19.241776528290913</v>
      </c>
      <c r="AD48" s="71">
        <v>71.529212746472723</v>
      </c>
      <c r="AE48" s="71">
        <v>146.376</v>
      </c>
      <c r="AF48" s="71">
        <v>0</v>
      </c>
      <c r="AG48" s="71">
        <v>264.83999999999997</v>
      </c>
      <c r="AH48" s="71">
        <v>27.01</v>
      </c>
      <c r="AI48" s="71">
        <v>0</v>
      </c>
      <c r="AJ48" s="71">
        <v>0</v>
      </c>
      <c r="AK48" s="71">
        <v>4.72</v>
      </c>
      <c r="AL48" s="71">
        <v>0</v>
      </c>
      <c r="AM48" s="71">
        <v>442.94600000000003</v>
      </c>
      <c r="AN48" s="71">
        <v>613.43857565556357</v>
      </c>
      <c r="AO48" s="71">
        <v>1.349539074074074</v>
      </c>
      <c r="AP48" s="71">
        <v>0.10796312592592593</v>
      </c>
      <c r="AQ48" s="71">
        <v>5.3981562962962963E-2</v>
      </c>
      <c r="AR48" s="71">
        <v>0.94122763636363638</v>
      </c>
      <c r="AS48" s="71">
        <v>0.34637177018181831</v>
      </c>
      <c r="AT48" s="71">
        <v>11.563653818181816</v>
      </c>
      <c r="AU48" s="71">
        <v>0.44820363636363636</v>
      </c>
      <c r="AV48" s="71">
        <v>14.81094062405387</v>
      </c>
      <c r="AW48" s="71">
        <v>3.7350303030303027</v>
      </c>
      <c r="AX48" s="71">
        <v>2.2111379393939394</v>
      </c>
      <c r="AY48" s="71">
        <v>5.6025454545454538E-2</v>
      </c>
      <c r="AZ48" s="71">
        <v>0.89640727272727272</v>
      </c>
      <c r="BA48" s="71">
        <v>0.34860282828282824</v>
      </c>
      <c r="BB48" s="71">
        <v>2.6669709976565659</v>
      </c>
      <c r="BC48" s="71">
        <v>9.9141747956363648</v>
      </c>
      <c r="BD48" s="71"/>
      <c r="BE48" s="71">
        <v>0</v>
      </c>
      <c r="BF48" s="71">
        <v>9.9141747956363648</v>
      </c>
      <c r="BG48" s="71">
        <v>30.371766666666673</v>
      </c>
      <c r="BH48" s="71">
        <v>1.9820451626931808</v>
      </c>
      <c r="BI48" s="71">
        <v>0.61315114159891593</v>
      </c>
      <c r="BJ48" s="71">
        <v>260.75073581813524</v>
      </c>
      <c r="BK48" s="71"/>
      <c r="BL48" s="71">
        <v>293.71769878909402</v>
      </c>
      <c r="BM48" s="71">
        <v>1200.8035716825298</v>
      </c>
      <c r="BN48" s="71">
        <f t="shared" si="5"/>
        <v>168.33053012889113</v>
      </c>
      <c r="BO48" s="71">
        <f t="shared" si="0"/>
        <v>118.95357462441643</v>
      </c>
      <c r="BP48" s="72">
        <f t="shared" si="1"/>
        <v>8.8629737609329435</v>
      </c>
      <c r="BQ48" s="72">
        <f t="shared" si="2"/>
        <v>1.9241982507288626</v>
      </c>
      <c r="BR48" s="73">
        <v>5</v>
      </c>
      <c r="BS48" s="72">
        <f t="shared" si="6"/>
        <v>5.8309037900874632</v>
      </c>
      <c r="BT48" s="72">
        <f t="shared" si="9"/>
        <v>14.25</v>
      </c>
      <c r="BU48" s="72">
        <f t="shared" si="10"/>
        <v>16.618075801749271</v>
      </c>
      <c r="BV48" s="71">
        <f t="shared" si="7"/>
        <v>247.29153806659684</v>
      </c>
      <c r="BW48" s="71">
        <f t="shared" si="3"/>
        <v>534.57564281990437</v>
      </c>
      <c r="BX48" s="71">
        <f t="shared" si="4"/>
        <v>1735.379214502434</v>
      </c>
      <c r="BY48" s="71">
        <f t="shared" si="8"/>
        <v>20824.550574029206</v>
      </c>
      <c r="BZ48" s="49">
        <f>VLOOKUP($C48,[1]PARAMETROS!$A:$I,7,0)</f>
        <v>43101</v>
      </c>
      <c r="CA48" s="74"/>
      <c r="CB48" s="74"/>
    </row>
    <row r="49" spans="1:80" s="75" customFormat="1">
      <c r="A49" s="43" t="s">
        <v>186</v>
      </c>
      <c r="B49" s="43" t="s">
        <v>1</v>
      </c>
      <c r="C49" s="43" t="s">
        <v>189</v>
      </c>
      <c r="D49" s="43" t="s">
        <v>476</v>
      </c>
      <c r="E49" s="44" t="s">
        <v>403</v>
      </c>
      <c r="F49" s="44" t="s">
        <v>63</v>
      </c>
      <c r="G49" s="44">
        <v>1</v>
      </c>
      <c r="H49" s="71">
        <v>520.79999999999995</v>
      </c>
      <c r="I49" s="71">
        <v>520.79999999999995</v>
      </c>
      <c r="J49" s="71"/>
      <c r="K49" s="71"/>
      <c r="L49" s="71"/>
      <c r="M49" s="71"/>
      <c r="N49" s="71"/>
      <c r="O49" s="71"/>
      <c r="P49" s="71">
        <v>17.044363636363634</v>
      </c>
      <c r="Q49" s="71">
        <v>537.8443636363636</v>
      </c>
      <c r="R49" s="71">
        <v>107.56887272727272</v>
      </c>
      <c r="S49" s="71">
        <v>8.0676654545454536</v>
      </c>
      <c r="T49" s="71">
        <v>5.3784436363636363</v>
      </c>
      <c r="U49" s="71">
        <v>1.0756887272727271</v>
      </c>
      <c r="V49" s="71">
        <v>13.44610909090909</v>
      </c>
      <c r="W49" s="71">
        <v>43.027549090909091</v>
      </c>
      <c r="X49" s="71">
        <v>16.135330909090907</v>
      </c>
      <c r="Y49" s="71">
        <v>3.2270661818181816</v>
      </c>
      <c r="Z49" s="71">
        <v>197.92672581818178</v>
      </c>
      <c r="AA49" s="71">
        <v>44.820363636363631</v>
      </c>
      <c r="AB49" s="71">
        <v>59.754508799999996</v>
      </c>
      <c r="AC49" s="71">
        <v>38.483553056581826</v>
      </c>
      <c r="AD49" s="71">
        <v>143.05842549294545</v>
      </c>
      <c r="AE49" s="71">
        <v>130.75200000000001</v>
      </c>
      <c r="AF49" s="71">
        <v>397</v>
      </c>
      <c r="AG49" s="71">
        <v>0</v>
      </c>
      <c r="AH49" s="71">
        <v>0</v>
      </c>
      <c r="AI49" s="71">
        <v>0</v>
      </c>
      <c r="AJ49" s="71">
        <v>0</v>
      </c>
      <c r="AK49" s="71">
        <v>4.72</v>
      </c>
      <c r="AL49" s="71">
        <v>0</v>
      </c>
      <c r="AM49" s="71">
        <v>532.47199999999998</v>
      </c>
      <c r="AN49" s="71">
        <v>873.45715131112718</v>
      </c>
      <c r="AO49" s="71">
        <v>2.6990781481481481</v>
      </c>
      <c r="AP49" s="71">
        <v>0.21592625185185185</v>
      </c>
      <c r="AQ49" s="71">
        <v>0.10796312592592593</v>
      </c>
      <c r="AR49" s="71">
        <v>1.8824552727272728</v>
      </c>
      <c r="AS49" s="71">
        <v>0.69274354036363661</v>
      </c>
      <c r="AT49" s="71">
        <v>23.127307636363632</v>
      </c>
      <c r="AU49" s="71">
        <v>0.89640727272727272</v>
      </c>
      <c r="AV49" s="71">
        <v>29.621881248107741</v>
      </c>
      <c r="AW49" s="71">
        <v>7.4700606060606054</v>
      </c>
      <c r="AX49" s="71">
        <v>4.4222758787878789</v>
      </c>
      <c r="AY49" s="71">
        <v>0.11205090909090908</v>
      </c>
      <c r="AZ49" s="71">
        <v>1.7928145454545454</v>
      </c>
      <c r="BA49" s="71">
        <v>0.69720565656565647</v>
      </c>
      <c r="BB49" s="71">
        <v>5.3339419953131317</v>
      </c>
      <c r="BC49" s="71">
        <v>19.82834959127273</v>
      </c>
      <c r="BD49" s="71"/>
      <c r="BE49" s="71">
        <v>0</v>
      </c>
      <c r="BF49" s="71">
        <v>19.82834959127273</v>
      </c>
      <c r="BG49" s="71">
        <v>30.371766666666673</v>
      </c>
      <c r="BH49" s="71">
        <v>3.9640903253863615</v>
      </c>
      <c r="BI49" s="71">
        <v>1.2263022831978319</v>
      </c>
      <c r="BJ49" s="71">
        <v>521.50147163627059</v>
      </c>
      <c r="BK49" s="71"/>
      <c r="BL49" s="71">
        <v>557.0636309115215</v>
      </c>
      <c r="BM49" s="71">
        <v>2017.8153766983928</v>
      </c>
      <c r="BN49" s="71">
        <f t="shared" si="5"/>
        <v>168.33053012889113</v>
      </c>
      <c r="BO49" s="71">
        <f t="shared" si="0"/>
        <v>118.95357462441643</v>
      </c>
      <c r="BP49" s="72">
        <f t="shared" si="1"/>
        <v>8.6609686609686669</v>
      </c>
      <c r="BQ49" s="72">
        <f t="shared" si="2"/>
        <v>1.8803418803418819</v>
      </c>
      <c r="BR49" s="73">
        <v>3</v>
      </c>
      <c r="BS49" s="72">
        <f t="shared" si="6"/>
        <v>3.4188034188034218</v>
      </c>
      <c r="BT49" s="72">
        <f t="shared" si="9"/>
        <v>12.25</v>
      </c>
      <c r="BU49" s="72">
        <f t="shared" si="10"/>
        <v>13.960113960113972</v>
      </c>
      <c r="BV49" s="71">
        <f t="shared" si="7"/>
        <v>321.79451450465359</v>
      </c>
      <c r="BW49" s="71">
        <f t="shared" si="3"/>
        <v>609.07861925796112</v>
      </c>
      <c r="BX49" s="71">
        <f t="shared" si="4"/>
        <v>2626.893995956354</v>
      </c>
      <c r="BY49" s="71">
        <f t="shared" si="8"/>
        <v>31522.727951476249</v>
      </c>
      <c r="BZ49" s="49">
        <f>VLOOKUP($C49,[1]PARAMETROS!$A:$I,7,0)</f>
        <v>43101</v>
      </c>
      <c r="CA49" s="74"/>
      <c r="CB49" s="74"/>
    </row>
    <row r="50" spans="1:80" s="75" customFormat="1">
      <c r="A50" s="43" t="s">
        <v>186</v>
      </c>
      <c r="B50" s="43" t="s">
        <v>0</v>
      </c>
      <c r="C50" s="43" t="s">
        <v>189</v>
      </c>
      <c r="D50" s="43" t="s">
        <v>477</v>
      </c>
      <c r="E50" s="44" t="s">
        <v>403</v>
      </c>
      <c r="F50" s="44" t="s">
        <v>63</v>
      </c>
      <c r="G50" s="44">
        <v>1</v>
      </c>
      <c r="H50" s="71">
        <v>1041.5999999999999</v>
      </c>
      <c r="I50" s="71">
        <v>1041.5999999999999</v>
      </c>
      <c r="J50" s="71"/>
      <c r="K50" s="71"/>
      <c r="L50" s="71"/>
      <c r="M50" s="71"/>
      <c r="N50" s="71"/>
      <c r="O50" s="71"/>
      <c r="P50" s="71">
        <v>34.088727272727269</v>
      </c>
      <c r="Q50" s="71">
        <v>1075.6887272727272</v>
      </c>
      <c r="R50" s="71">
        <v>215.13774545454544</v>
      </c>
      <c r="S50" s="71">
        <v>16.135330909090907</v>
      </c>
      <c r="T50" s="71">
        <v>10.756887272727273</v>
      </c>
      <c r="U50" s="71">
        <v>2.1513774545454543</v>
      </c>
      <c r="V50" s="71">
        <v>26.89221818181818</v>
      </c>
      <c r="W50" s="71">
        <v>86.055098181818181</v>
      </c>
      <c r="X50" s="71">
        <v>32.270661818181814</v>
      </c>
      <c r="Y50" s="71">
        <v>6.4541323636363632</v>
      </c>
      <c r="Z50" s="71">
        <v>395.85345163636356</v>
      </c>
      <c r="AA50" s="71">
        <v>89.640727272727261</v>
      </c>
      <c r="AB50" s="71">
        <v>119.50901759999999</v>
      </c>
      <c r="AC50" s="71">
        <v>76.967106113163652</v>
      </c>
      <c r="AD50" s="71">
        <v>286.11685098589089</v>
      </c>
      <c r="AE50" s="71">
        <v>99.504000000000005</v>
      </c>
      <c r="AF50" s="71">
        <v>397</v>
      </c>
      <c r="AG50" s="71">
        <v>0</v>
      </c>
      <c r="AH50" s="71">
        <v>0</v>
      </c>
      <c r="AI50" s="71">
        <v>0</v>
      </c>
      <c r="AJ50" s="71">
        <v>0</v>
      </c>
      <c r="AK50" s="71">
        <v>4.72</v>
      </c>
      <c r="AL50" s="71">
        <v>0</v>
      </c>
      <c r="AM50" s="71">
        <v>501.22400000000005</v>
      </c>
      <c r="AN50" s="71">
        <v>1183.1943026222546</v>
      </c>
      <c r="AO50" s="71">
        <v>5.3981562962962961</v>
      </c>
      <c r="AP50" s="71">
        <v>0.43185250370370371</v>
      </c>
      <c r="AQ50" s="71">
        <v>0.21592625185185185</v>
      </c>
      <c r="AR50" s="71">
        <v>3.7649105454545455</v>
      </c>
      <c r="AS50" s="71">
        <v>1.3854870807272732</v>
      </c>
      <c r="AT50" s="71">
        <v>46.254615272727264</v>
      </c>
      <c r="AU50" s="71">
        <v>1.7928145454545454</v>
      </c>
      <c r="AV50" s="71">
        <v>59.243762496215481</v>
      </c>
      <c r="AW50" s="71">
        <v>14.940121212121211</v>
      </c>
      <c r="AX50" s="71">
        <v>8.8445517575757577</v>
      </c>
      <c r="AY50" s="71">
        <v>0.22410181818181815</v>
      </c>
      <c r="AZ50" s="71">
        <v>3.5856290909090909</v>
      </c>
      <c r="BA50" s="71">
        <v>1.3944113131313129</v>
      </c>
      <c r="BB50" s="71">
        <v>10.667883990626263</v>
      </c>
      <c r="BC50" s="71">
        <v>39.656699182545459</v>
      </c>
      <c r="BD50" s="71"/>
      <c r="BE50" s="71">
        <v>0</v>
      </c>
      <c r="BF50" s="71">
        <v>39.656699182545459</v>
      </c>
      <c r="BG50" s="71">
        <v>55.485199999999999</v>
      </c>
      <c r="BH50" s="71">
        <v>7.928180650772723</v>
      </c>
      <c r="BI50" s="71">
        <v>2.4526045663956633</v>
      </c>
      <c r="BJ50" s="71">
        <v>1043.0029432725412</v>
      </c>
      <c r="BK50" s="71"/>
      <c r="BL50" s="71">
        <v>1108.8689284897096</v>
      </c>
      <c r="BM50" s="71">
        <v>3466.6524200634522</v>
      </c>
      <c r="BN50" s="71">
        <f t="shared" si="5"/>
        <v>168.33053012889113</v>
      </c>
      <c r="BO50" s="71">
        <f t="shared" si="0"/>
        <v>118.95357462441643</v>
      </c>
      <c r="BP50" s="72">
        <f t="shared" si="1"/>
        <v>8.6609686609686669</v>
      </c>
      <c r="BQ50" s="72">
        <f t="shared" si="2"/>
        <v>1.8803418803418819</v>
      </c>
      <c r="BR50" s="73">
        <v>3</v>
      </c>
      <c r="BS50" s="72">
        <f t="shared" si="6"/>
        <v>3.4188034188034218</v>
      </c>
      <c r="BT50" s="72">
        <f t="shared" si="9"/>
        <v>12.25</v>
      </c>
      <c r="BU50" s="72">
        <f t="shared" si="10"/>
        <v>13.960113960113972</v>
      </c>
      <c r="BV50" s="71">
        <f t="shared" si="7"/>
        <v>524.05381685476175</v>
      </c>
      <c r="BW50" s="71">
        <f t="shared" si="3"/>
        <v>811.33792160806934</v>
      </c>
      <c r="BX50" s="71">
        <f t="shared" si="4"/>
        <v>4277.9903416715215</v>
      </c>
      <c r="BY50" s="71">
        <f t="shared" si="8"/>
        <v>51335.884100058262</v>
      </c>
      <c r="BZ50" s="49">
        <f>VLOOKUP($C50,[1]PARAMETROS!$A:$I,7,0)</f>
        <v>43101</v>
      </c>
      <c r="CA50" s="74"/>
      <c r="CB50" s="74"/>
    </row>
    <row r="51" spans="1:80" s="75" customFormat="1">
      <c r="A51" s="43" t="s">
        <v>193</v>
      </c>
      <c r="B51" s="43" t="s">
        <v>2</v>
      </c>
      <c r="C51" s="43" t="s">
        <v>67</v>
      </c>
      <c r="D51" s="43" t="s">
        <v>478</v>
      </c>
      <c r="E51" s="44" t="s">
        <v>403</v>
      </c>
      <c r="F51" s="44" t="s">
        <v>63</v>
      </c>
      <c r="G51" s="44">
        <v>1</v>
      </c>
      <c r="H51" s="71">
        <v>260.39999999999998</v>
      </c>
      <c r="I51" s="71">
        <v>260.39999999999998</v>
      </c>
      <c r="J51" s="71"/>
      <c r="K51" s="71"/>
      <c r="L51" s="71"/>
      <c r="M51" s="71"/>
      <c r="N51" s="71"/>
      <c r="O51" s="71"/>
      <c r="P51" s="71">
        <v>8.5221818181818172</v>
      </c>
      <c r="Q51" s="71">
        <v>268.9221818181818</v>
      </c>
      <c r="R51" s="71">
        <v>53.78443636363636</v>
      </c>
      <c r="S51" s="71">
        <v>4.0338327272727268</v>
      </c>
      <c r="T51" s="71">
        <v>2.6892218181818182</v>
      </c>
      <c r="U51" s="71">
        <v>0.53784436363636356</v>
      </c>
      <c r="V51" s="71">
        <v>6.723054545454545</v>
      </c>
      <c r="W51" s="71">
        <v>21.513774545454545</v>
      </c>
      <c r="X51" s="71">
        <v>8.0676654545454536</v>
      </c>
      <c r="Y51" s="71">
        <v>1.6135330909090908</v>
      </c>
      <c r="Z51" s="71">
        <v>98.96336290909089</v>
      </c>
      <c r="AA51" s="71">
        <v>22.410181818181815</v>
      </c>
      <c r="AB51" s="71">
        <v>29.877254399999998</v>
      </c>
      <c r="AC51" s="71">
        <v>19.241776528290913</v>
      </c>
      <c r="AD51" s="71">
        <v>71.529212746472723</v>
      </c>
      <c r="AE51" s="71">
        <v>146.376</v>
      </c>
      <c r="AF51" s="71">
        <v>397</v>
      </c>
      <c r="AG51" s="71">
        <v>0</v>
      </c>
      <c r="AH51" s="71">
        <v>0</v>
      </c>
      <c r="AI51" s="71">
        <v>9.84</v>
      </c>
      <c r="AJ51" s="71">
        <v>0</v>
      </c>
      <c r="AK51" s="71">
        <v>4.72</v>
      </c>
      <c r="AL51" s="71">
        <v>0</v>
      </c>
      <c r="AM51" s="71">
        <v>557.93600000000004</v>
      </c>
      <c r="AN51" s="71">
        <v>728.42857565556358</v>
      </c>
      <c r="AO51" s="71">
        <v>1.349539074074074</v>
      </c>
      <c r="AP51" s="71">
        <v>0.10796312592592593</v>
      </c>
      <c r="AQ51" s="71">
        <v>5.3981562962962963E-2</v>
      </c>
      <c r="AR51" s="71">
        <v>0.94122763636363638</v>
      </c>
      <c r="AS51" s="71">
        <v>0.34637177018181831</v>
      </c>
      <c r="AT51" s="71">
        <v>11.563653818181816</v>
      </c>
      <c r="AU51" s="71">
        <v>0.44820363636363636</v>
      </c>
      <c r="AV51" s="71">
        <v>14.81094062405387</v>
      </c>
      <c r="AW51" s="71">
        <v>3.7350303030303027</v>
      </c>
      <c r="AX51" s="71">
        <v>2.2111379393939394</v>
      </c>
      <c r="AY51" s="71">
        <v>5.6025454545454538E-2</v>
      </c>
      <c r="AZ51" s="71">
        <v>0.89640727272727272</v>
      </c>
      <c r="BA51" s="71">
        <v>0.34860282828282824</v>
      </c>
      <c r="BB51" s="71">
        <v>2.6669709976565659</v>
      </c>
      <c r="BC51" s="71">
        <v>9.9141747956363648</v>
      </c>
      <c r="BD51" s="71"/>
      <c r="BE51" s="71">
        <v>0</v>
      </c>
      <c r="BF51" s="71">
        <v>9.9141747956363648</v>
      </c>
      <c r="BG51" s="71">
        <v>30.371766666666673</v>
      </c>
      <c r="BH51" s="71">
        <v>1.9820451626931808</v>
      </c>
      <c r="BI51" s="71">
        <v>0.61315114159891593</v>
      </c>
      <c r="BJ51" s="71">
        <v>260.75073581813524</v>
      </c>
      <c r="BK51" s="71"/>
      <c r="BL51" s="71">
        <v>293.71769878909402</v>
      </c>
      <c r="BM51" s="71">
        <v>1315.7935716825295</v>
      </c>
      <c r="BN51" s="71">
        <f t="shared" si="5"/>
        <v>168.33053012889113</v>
      </c>
      <c r="BO51" s="71">
        <f t="shared" si="0"/>
        <v>118.95357462441643</v>
      </c>
      <c r="BP51" s="72">
        <f t="shared" si="1"/>
        <v>8.6609686609686669</v>
      </c>
      <c r="BQ51" s="72">
        <f t="shared" si="2"/>
        <v>1.8803418803418819</v>
      </c>
      <c r="BR51" s="73">
        <v>3</v>
      </c>
      <c r="BS51" s="72">
        <f t="shared" si="6"/>
        <v>3.4188034188034218</v>
      </c>
      <c r="BT51" s="72">
        <f t="shared" si="9"/>
        <v>12.25</v>
      </c>
      <c r="BU51" s="72">
        <f t="shared" si="10"/>
        <v>13.960113960113972</v>
      </c>
      <c r="BV51" s="71">
        <f t="shared" si="7"/>
        <v>223.79147049958996</v>
      </c>
      <c r="BW51" s="71">
        <f t="shared" si="3"/>
        <v>511.07557525289758</v>
      </c>
      <c r="BX51" s="71">
        <f t="shared" si="4"/>
        <v>1826.8691469354271</v>
      </c>
      <c r="BY51" s="71">
        <f t="shared" si="8"/>
        <v>21922.429763225125</v>
      </c>
      <c r="BZ51" s="49">
        <f>VLOOKUP($C51,[1]PARAMETROS!$A:$I,7,0)</f>
        <v>43101</v>
      </c>
      <c r="CA51" s="74"/>
      <c r="CB51" s="74"/>
    </row>
    <row r="52" spans="1:80" s="75" customFormat="1">
      <c r="A52" s="43" t="s">
        <v>195</v>
      </c>
      <c r="B52" s="43" t="s">
        <v>0</v>
      </c>
      <c r="C52" s="43" t="s">
        <v>161</v>
      </c>
      <c r="D52" s="43" t="s">
        <v>479</v>
      </c>
      <c r="E52" s="44" t="s">
        <v>403</v>
      </c>
      <c r="F52" s="44" t="s">
        <v>63</v>
      </c>
      <c r="G52" s="44">
        <v>5</v>
      </c>
      <c r="H52" s="71">
        <v>1076.08</v>
      </c>
      <c r="I52" s="71">
        <v>5380.4</v>
      </c>
      <c r="J52" s="71"/>
      <c r="K52" s="71"/>
      <c r="L52" s="71"/>
      <c r="M52" s="71"/>
      <c r="N52" s="71"/>
      <c r="O52" s="71"/>
      <c r="P52" s="71">
        <v>176.08581818181818</v>
      </c>
      <c r="Q52" s="71">
        <v>5556.4858181818181</v>
      </c>
      <c r="R52" s="71">
        <v>1111.2971636363636</v>
      </c>
      <c r="S52" s="71">
        <v>83.347287272727272</v>
      </c>
      <c r="T52" s="71">
        <v>55.564858181818181</v>
      </c>
      <c r="U52" s="71">
        <v>11.112971636363637</v>
      </c>
      <c r="V52" s="71">
        <v>138.91214545454545</v>
      </c>
      <c r="W52" s="71">
        <v>444.51886545454545</v>
      </c>
      <c r="X52" s="71">
        <v>166.69457454545454</v>
      </c>
      <c r="Y52" s="71">
        <v>33.33891490909091</v>
      </c>
      <c r="Z52" s="71">
        <v>2044.786781090909</v>
      </c>
      <c r="AA52" s="71">
        <v>463.04048484848482</v>
      </c>
      <c r="AB52" s="71">
        <v>617.32557440000005</v>
      </c>
      <c r="AC52" s="71">
        <v>397.57470980344254</v>
      </c>
      <c r="AD52" s="71">
        <v>1477.9407690519274</v>
      </c>
      <c r="AE52" s="71">
        <v>487.17600000000004</v>
      </c>
      <c r="AF52" s="71">
        <v>1985</v>
      </c>
      <c r="AG52" s="71">
        <v>0</v>
      </c>
      <c r="AH52" s="71">
        <v>242.89999999999998</v>
      </c>
      <c r="AI52" s="71">
        <v>0</v>
      </c>
      <c r="AJ52" s="71">
        <v>0</v>
      </c>
      <c r="AK52" s="71">
        <v>23.599999999999998</v>
      </c>
      <c r="AL52" s="71">
        <v>0</v>
      </c>
      <c r="AM52" s="71">
        <v>2738.6759999999999</v>
      </c>
      <c r="AN52" s="71">
        <v>6261.4035501428361</v>
      </c>
      <c r="AO52" s="71">
        <v>27.884255123456793</v>
      </c>
      <c r="AP52" s="71">
        <v>2.2307404098765433</v>
      </c>
      <c r="AQ52" s="71">
        <v>1.1153702049382717</v>
      </c>
      <c r="AR52" s="71">
        <v>19.447700363636365</v>
      </c>
      <c r="AS52" s="71">
        <v>7.156753733818185</v>
      </c>
      <c r="AT52" s="71">
        <v>238.92889018181816</v>
      </c>
      <c r="AU52" s="71">
        <v>9.260809696969698</v>
      </c>
      <c r="AV52" s="71">
        <v>306.02451971451404</v>
      </c>
      <c r="AW52" s="71">
        <v>77.173414141414142</v>
      </c>
      <c r="AX52" s="71">
        <v>45.686661171717176</v>
      </c>
      <c r="AY52" s="71">
        <v>1.157601212121212</v>
      </c>
      <c r="AZ52" s="71">
        <v>18.521619393939396</v>
      </c>
      <c r="BA52" s="71">
        <v>7.2028519865319867</v>
      </c>
      <c r="BB52" s="71">
        <v>55.105110429306407</v>
      </c>
      <c r="BC52" s="71">
        <v>204.84725833503029</v>
      </c>
      <c r="BD52" s="71"/>
      <c r="BE52" s="71">
        <v>0</v>
      </c>
      <c r="BF52" s="71">
        <v>204.84725833503029</v>
      </c>
      <c r="BG52" s="71">
        <v>277.42599999999999</v>
      </c>
      <c r="BH52" s="71">
        <v>39.640903253863613</v>
      </c>
      <c r="BI52" s="71">
        <v>12.263022831978317</v>
      </c>
      <c r="BJ52" s="71">
        <v>5215.0147163627062</v>
      </c>
      <c r="BK52" s="71"/>
      <c r="BL52" s="71">
        <v>5544.3446424485483</v>
      </c>
      <c r="BM52" s="71">
        <v>17873.105788822744</v>
      </c>
      <c r="BN52" s="71">
        <f t="shared" si="5"/>
        <v>841.65265064445566</v>
      </c>
      <c r="BO52" s="71">
        <f t="shared" si="0"/>
        <v>594.76787312208216</v>
      </c>
      <c r="BP52" s="72">
        <f t="shared" si="1"/>
        <v>8.5633802816901436</v>
      </c>
      <c r="BQ52" s="72">
        <f t="shared" si="2"/>
        <v>1.8591549295774654</v>
      </c>
      <c r="BR52" s="73">
        <v>2</v>
      </c>
      <c r="BS52" s="72">
        <f t="shared" si="6"/>
        <v>2.2535211267605644</v>
      </c>
      <c r="BT52" s="72">
        <f t="shared" si="9"/>
        <v>11.25</v>
      </c>
      <c r="BU52" s="72">
        <f t="shared" si="10"/>
        <v>12.676056338028173</v>
      </c>
      <c r="BV52" s="71">
        <f t="shared" si="7"/>
        <v>2447.6864339901913</v>
      </c>
      <c r="BW52" s="71">
        <f t="shared" si="3"/>
        <v>3884.1069577567291</v>
      </c>
      <c r="BX52" s="71">
        <f t="shared" si="4"/>
        <v>21757.212746579473</v>
      </c>
      <c r="BY52" s="71">
        <f t="shared" si="8"/>
        <v>261086.55295895366</v>
      </c>
      <c r="BZ52" s="49">
        <f>VLOOKUP($C52,[1]PARAMETROS!$A:$I,7,0)</f>
        <v>43101</v>
      </c>
      <c r="CA52" s="74"/>
      <c r="CB52" s="74"/>
    </row>
    <row r="53" spans="1:80" s="75" customFormat="1">
      <c r="A53" s="43" t="s">
        <v>480</v>
      </c>
      <c r="B53" s="43" t="s">
        <v>2</v>
      </c>
      <c r="C53" s="43" t="s">
        <v>481</v>
      </c>
      <c r="D53" s="43" t="s">
        <v>482</v>
      </c>
      <c r="E53" s="44" t="s">
        <v>403</v>
      </c>
      <c r="F53" s="44" t="s">
        <v>63</v>
      </c>
      <c r="G53" s="44">
        <v>1</v>
      </c>
      <c r="H53" s="71">
        <v>260.39999999999998</v>
      </c>
      <c r="I53" s="71">
        <v>260.39999999999998</v>
      </c>
      <c r="J53" s="71"/>
      <c r="K53" s="71"/>
      <c r="L53" s="71"/>
      <c r="M53" s="71"/>
      <c r="N53" s="71"/>
      <c r="O53" s="71"/>
      <c r="P53" s="71">
        <v>8.5221818181818172</v>
      </c>
      <c r="Q53" s="71">
        <v>268.9221818181818</v>
      </c>
      <c r="R53" s="71">
        <v>53.78443636363636</v>
      </c>
      <c r="S53" s="71">
        <v>4.0338327272727268</v>
      </c>
      <c r="T53" s="71">
        <v>2.6892218181818182</v>
      </c>
      <c r="U53" s="71">
        <v>0.53784436363636356</v>
      </c>
      <c r="V53" s="71">
        <v>6.723054545454545</v>
      </c>
      <c r="W53" s="71">
        <v>21.513774545454545</v>
      </c>
      <c r="X53" s="71">
        <v>8.0676654545454536</v>
      </c>
      <c r="Y53" s="71">
        <v>1.6135330909090908</v>
      </c>
      <c r="Z53" s="71">
        <v>98.96336290909089</v>
      </c>
      <c r="AA53" s="71">
        <v>22.410181818181815</v>
      </c>
      <c r="AB53" s="71">
        <v>29.877254399999998</v>
      </c>
      <c r="AC53" s="71">
        <v>19.241776528290913</v>
      </c>
      <c r="AD53" s="71">
        <v>71.529212746472723</v>
      </c>
      <c r="AE53" s="71">
        <v>146.376</v>
      </c>
      <c r="AF53" s="71">
        <v>397</v>
      </c>
      <c r="AG53" s="71">
        <v>0</v>
      </c>
      <c r="AH53" s="71">
        <v>0</v>
      </c>
      <c r="AI53" s="71">
        <v>0</v>
      </c>
      <c r="AJ53" s="71">
        <v>0</v>
      </c>
      <c r="AK53" s="71">
        <v>4.72</v>
      </c>
      <c r="AL53" s="71">
        <v>0</v>
      </c>
      <c r="AM53" s="71">
        <v>548.096</v>
      </c>
      <c r="AN53" s="71">
        <v>718.58857565556355</v>
      </c>
      <c r="AO53" s="71">
        <v>1.349539074074074</v>
      </c>
      <c r="AP53" s="71">
        <v>0.10796312592592593</v>
      </c>
      <c r="AQ53" s="71">
        <v>5.3981562962962963E-2</v>
      </c>
      <c r="AR53" s="71">
        <v>0.94122763636363638</v>
      </c>
      <c r="AS53" s="71">
        <v>0.34637177018181831</v>
      </c>
      <c r="AT53" s="71">
        <v>11.563653818181816</v>
      </c>
      <c r="AU53" s="71">
        <v>0.44820363636363636</v>
      </c>
      <c r="AV53" s="71">
        <v>14.81094062405387</v>
      </c>
      <c r="AW53" s="71">
        <v>3.7350303030303027</v>
      </c>
      <c r="AX53" s="71">
        <v>2.2111379393939394</v>
      </c>
      <c r="AY53" s="71">
        <v>5.6025454545454538E-2</v>
      </c>
      <c r="AZ53" s="71">
        <v>0.89640727272727272</v>
      </c>
      <c r="BA53" s="71">
        <v>0.34860282828282824</v>
      </c>
      <c r="BB53" s="71">
        <v>2.6669709976565659</v>
      </c>
      <c r="BC53" s="71">
        <v>9.9141747956363648</v>
      </c>
      <c r="BD53" s="71"/>
      <c r="BE53" s="71">
        <v>0</v>
      </c>
      <c r="BF53" s="71">
        <v>9.9141747956363648</v>
      </c>
      <c r="BG53" s="71">
        <v>30.371766666666673</v>
      </c>
      <c r="BH53" s="71">
        <v>1.9820451626931808</v>
      </c>
      <c r="BI53" s="71">
        <v>0.61315114159891593</v>
      </c>
      <c r="BJ53" s="71">
        <v>260.75073581813524</v>
      </c>
      <c r="BK53" s="71"/>
      <c r="BL53" s="71">
        <v>293.71769878909402</v>
      </c>
      <c r="BM53" s="71">
        <v>1305.9535716825296</v>
      </c>
      <c r="BN53" s="71">
        <f t="shared" si="5"/>
        <v>168.33053012889113</v>
      </c>
      <c r="BO53" s="71">
        <f t="shared" si="0"/>
        <v>118.95357462441643</v>
      </c>
      <c r="BP53" s="72">
        <f t="shared" si="1"/>
        <v>8.6609686609686669</v>
      </c>
      <c r="BQ53" s="72">
        <f t="shared" si="2"/>
        <v>1.8803418803418819</v>
      </c>
      <c r="BR53" s="73">
        <v>3</v>
      </c>
      <c r="BS53" s="72">
        <f t="shared" si="6"/>
        <v>3.4188034188034218</v>
      </c>
      <c r="BT53" s="72">
        <f t="shared" si="9"/>
        <v>12.25</v>
      </c>
      <c r="BU53" s="72">
        <f t="shared" si="10"/>
        <v>13.960113960113972</v>
      </c>
      <c r="BV53" s="71">
        <f t="shared" si="7"/>
        <v>222.41779528591479</v>
      </c>
      <c r="BW53" s="71">
        <f t="shared" si="3"/>
        <v>509.70190003922232</v>
      </c>
      <c r="BX53" s="71">
        <f t="shared" si="4"/>
        <v>1815.6554717217518</v>
      </c>
      <c r="BY53" s="71">
        <f t="shared" si="8"/>
        <v>21787.865660661024</v>
      </c>
      <c r="BZ53" s="49">
        <f>VLOOKUP($C53,[1]PARAMETROS!$A:$I,7,0)</f>
        <v>43101</v>
      </c>
      <c r="CA53" s="74"/>
      <c r="CB53" s="74"/>
    </row>
    <row r="54" spans="1:80" s="75" customFormat="1">
      <c r="A54" s="43" t="s">
        <v>483</v>
      </c>
      <c r="B54" s="43" t="s">
        <v>2</v>
      </c>
      <c r="C54" s="43" t="s">
        <v>74</v>
      </c>
      <c r="D54" s="43" t="s">
        <v>484</v>
      </c>
      <c r="E54" s="44" t="s">
        <v>403</v>
      </c>
      <c r="F54" s="44" t="s">
        <v>63</v>
      </c>
      <c r="G54" s="44">
        <v>1</v>
      </c>
      <c r="H54" s="71">
        <v>260.39999999999998</v>
      </c>
      <c r="I54" s="71">
        <v>260.39999999999998</v>
      </c>
      <c r="J54" s="71"/>
      <c r="K54" s="71"/>
      <c r="L54" s="71"/>
      <c r="M54" s="71"/>
      <c r="N54" s="71"/>
      <c r="O54" s="71"/>
      <c r="P54" s="71">
        <v>8.5221818181818172</v>
      </c>
      <c r="Q54" s="71">
        <v>268.9221818181818</v>
      </c>
      <c r="R54" s="71">
        <v>53.78443636363636</v>
      </c>
      <c r="S54" s="71">
        <v>4.0338327272727268</v>
      </c>
      <c r="T54" s="71">
        <v>2.6892218181818182</v>
      </c>
      <c r="U54" s="71">
        <v>0.53784436363636356</v>
      </c>
      <c r="V54" s="71">
        <v>6.723054545454545</v>
      </c>
      <c r="W54" s="71">
        <v>21.513774545454545</v>
      </c>
      <c r="X54" s="71">
        <v>8.0676654545454536</v>
      </c>
      <c r="Y54" s="71">
        <v>1.6135330909090908</v>
      </c>
      <c r="Z54" s="71">
        <v>98.96336290909089</v>
      </c>
      <c r="AA54" s="71">
        <v>22.410181818181815</v>
      </c>
      <c r="AB54" s="71">
        <v>29.877254399999998</v>
      </c>
      <c r="AC54" s="71">
        <v>19.241776528290913</v>
      </c>
      <c r="AD54" s="71">
        <v>71.529212746472723</v>
      </c>
      <c r="AE54" s="71">
        <v>146.376</v>
      </c>
      <c r="AF54" s="71">
        <v>0</v>
      </c>
      <c r="AG54" s="71">
        <v>264.83999999999997</v>
      </c>
      <c r="AH54" s="71">
        <v>27.01</v>
      </c>
      <c r="AI54" s="71">
        <v>0</v>
      </c>
      <c r="AJ54" s="71">
        <v>0</v>
      </c>
      <c r="AK54" s="71">
        <v>4.72</v>
      </c>
      <c r="AL54" s="71">
        <v>0</v>
      </c>
      <c r="AM54" s="71">
        <v>442.94600000000003</v>
      </c>
      <c r="AN54" s="71">
        <v>613.43857565556357</v>
      </c>
      <c r="AO54" s="71">
        <v>1.349539074074074</v>
      </c>
      <c r="AP54" s="71">
        <v>0.10796312592592593</v>
      </c>
      <c r="AQ54" s="71">
        <v>5.3981562962962963E-2</v>
      </c>
      <c r="AR54" s="71">
        <v>0.94122763636363638</v>
      </c>
      <c r="AS54" s="71">
        <v>0.34637177018181831</v>
      </c>
      <c r="AT54" s="71">
        <v>11.563653818181816</v>
      </c>
      <c r="AU54" s="71">
        <v>0.44820363636363636</v>
      </c>
      <c r="AV54" s="71">
        <v>14.81094062405387</v>
      </c>
      <c r="AW54" s="71">
        <v>3.7350303030303027</v>
      </c>
      <c r="AX54" s="71">
        <v>2.2111379393939394</v>
      </c>
      <c r="AY54" s="71">
        <v>5.6025454545454538E-2</v>
      </c>
      <c r="AZ54" s="71">
        <v>0.89640727272727272</v>
      </c>
      <c r="BA54" s="71">
        <v>0.34860282828282824</v>
      </c>
      <c r="BB54" s="71">
        <v>2.6669709976565659</v>
      </c>
      <c r="BC54" s="71">
        <v>9.9141747956363648</v>
      </c>
      <c r="BD54" s="71"/>
      <c r="BE54" s="71">
        <v>0</v>
      </c>
      <c r="BF54" s="71">
        <v>9.9141747956363648</v>
      </c>
      <c r="BG54" s="71">
        <v>30.371766666666673</v>
      </c>
      <c r="BH54" s="71">
        <v>1.9820451626931808</v>
      </c>
      <c r="BI54" s="71">
        <v>0.61315114159891593</v>
      </c>
      <c r="BJ54" s="71">
        <v>260.75073581813524</v>
      </c>
      <c r="BK54" s="71"/>
      <c r="BL54" s="71">
        <v>293.71769878909402</v>
      </c>
      <c r="BM54" s="71">
        <v>1200.8035716825298</v>
      </c>
      <c r="BN54" s="71">
        <f t="shared" si="5"/>
        <v>168.33053012889113</v>
      </c>
      <c r="BO54" s="71">
        <f t="shared" si="0"/>
        <v>118.95357462441643</v>
      </c>
      <c r="BP54" s="72">
        <f t="shared" si="1"/>
        <v>8.8629737609329435</v>
      </c>
      <c r="BQ54" s="72">
        <f t="shared" si="2"/>
        <v>1.9241982507288626</v>
      </c>
      <c r="BR54" s="73">
        <v>5</v>
      </c>
      <c r="BS54" s="72">
        <f t="shared" si="6"/>
        <v>5.8309037900874632</v>
      </c>
      <c r="BT54" s="72">
        <f t="shared" si="9"/>
        <v>14.25</v>
      </c>
      <c r="BU54" s="72">
        <f t="shared" si="10"/>
        <v>16.618075801749271</v>
      </c>
      <c r="BV54" s="71">
        <f t="shared" si="7"/>
        <v>247.29153806659684</v>
      </c>
      <c r="BW54" s="71">
        <f t="shared" si="3"/>
        <v>534.57564281990437</v>
      </c>
      <c r="BX54" s="71">
        <f t="shared" si="4"/>
        <v>1735.379214502434</v>
      </c>
      <c r="BY54" s="71">
        <f t="shared" si="8"/>
        <v>20824.550574029206</v>
      </c>
      <c r="BZ54" s="49">
        <f>VLOOKUP($C54,[1]PARAMETROS!$A:$I,7,0)</f>
        <v>43101</v>
      </c>
      <c r="CA54" s="74"/>
      <c r="CB54" s="74"/>
    </row>
    <row r="55" spans="1:80" s="75" customFormat="1">
      <c r="A55" s="43" t="s">
        <v>202</v>
      </c>
      <c r="B55" s="43" t="s">
        <v>0</v>
      </c>
      <c r="C55" s="43" t="s">
        <v>178</v>
      </c>
      <c r="D55" s="43" t="s">
        <v>485</v>
      </c>
      <c r="E55" s="44" t="s">
        <v>403</v>
      </c>
      <c r="F55" s="44" t="s">
        <v>63</v>
      </c>
      <c r="G55" s="44">
        <v>1</v>
      </c>
      <c r="H55" s="71">
        <v>1041.5999999999999</v>
      </c>
      <c r="I55" s="71">
        <v>1041.5999999999999</v>
      </c>
      <c r="J55" s="71"/>
      <c r="K55" s="71"/>
      <c r="L55" s="71"/>
      <c r="M55" s="71"/>
      <c r="N55" s="71"/>
      <c r="O55" s="71"/>
      <c r="P55" s="71">
        <v>34.088727272727269</v>
      </c>
      <c r="Q55" s="71">
        <v>1075.6887272727272</v>
      </c>
      <c r="R55" s="71">
        <v>215.13774545454544</v>
      </c>
      <c r="S55" s="71">
        <v>16.135330909090907</v>
      </c>
      <c r="T55" s="71">
        <v>10.756887272727273</v>
      </c>
      <c r="U55" s="71">
        <v>2.1513774545454543</v>
      </c>
      <c r="V55" s="71">
        <v>26.89221818181818</v>
      </c>
      <c r="W55" s="71">
        <v>86.055098181818181</v>
      </c>
      <c r="X55" s="71">
        <v>32.270661818181814</v>
      </c>
      <c r="Y55" s="71">
        <v>6.4541323636363632</v>
      </c>
      <c r="Z55" s="71">
        <v>395.85345163636356</v>
      </c>
      <c r="AA55" s="71">
        <v>89.640727272727261</v>
      </c>
      <c r="AB55" s="71">
        <v>119.50901759999999</v>
      </c>
      <c r="AC55" s="71">
        <v>76.967106113163652</v>
      </c>
      <c r="AD55" s="71">
        <v>286.11685098589089</v>
      </c>
      <c r="AE55" s="71">
        <v>99.504000000000005</v>
      </c>
      <c r="AF55" s="71">
        <v>397</v>
      </c>
      <c r="AG55" s="71">
        <v>0</v>
      </c>
      <c r="AH55" s="71">
        <v>32.619999999999997</v>
      </c>
      <c r="AI55" s="71">
        <v>0</v>
      </c>
      <c r="AJ55" s="71">
        <v>0</v>
      </c>
      <c r="AK55" s="71">
        <v>4.72</v>
      </c>
      <c r="AL55" s="71">
        <v>0</v>
      </c>
      <c r="AM55" s="71">
        <v>533.84400000000005</v>
      </c>
      <c r="AN55" s="71">
        <v>1215.8143026222544</v>
      </c>
      <c r="AO55" s="71">
        <v>5.3981562962962961</v>
      </c>
      <c r="AP55" s="71">
        <v>0.43185250370370371</v>
      </c>
      <c r="AQ55" s="71">
        <v>0.21592625185185185</v>
      </c>
      <c r="AR55" s="71">
        <v>3.7649105454545455</v>
      </c>
      <c r="AS55" s="71">
        <v>1.3854870807272732</v>
      </c>
      <c r="AT55" s="71">
        <v>46.254615272727264</v>
      </c>
      <c r="AU55" s="71">
        <v>1.7928145454545454</v>
      </c>
      <c r="AV55" s="71">
        <v>59.243762496215481</v>
      </c>
      <c r="AW55" s="71">
        <v>14.940121212121211</v>
      </c>
      <c r="AX55" s="71">
        <v>8.8445517575757577</v>
      </c>
      <c r="AY55" s="71">
        <v>0.22410181818181815</v>
      </c>
      <c r="AZ55" s="71">
        <v>3.5856290909090909</v>
      </c>
      <c r="BA55" s="71">
        <v>1.3944113131313129</v>
      </c>
      <c r="BB55" s="71">
        <v>10.667883990626263</v>
      </c>
      <c r="BC55" s="71">
        <v>39.656699182545459</v>
      </c>
      <c r="BD55" s="71"/>
      <c r="BE55" s="71">
        <v>0</v>
      </c>
      <c r="BF55" s="71">
        <v>39.656699182545459</v>
      </c>
      <c r="BG55" s="71">
        <v>55.485199999999999</v>
      </c>
      <c r="BH55" s="71">
        <v>7.928180650772723</v>
      </c>
      <c r="BI55" s="71">
        <v>2.4526045663956633</v>
      </c>
      <c r="BJ55" s="71">
        <v>1043.0029432725412</v>
      </c>
      <c r="BK55" s="71"/>
      <c r="BL55" s="71">
        <v>1108.8689284897096</v>
      </c>
      <c r="BM55" s="71">
        <v>3499.272420063452</v>
      </c>
      <c r="BN55" s="71">
        <f t="shared" si="5"/>
        <v>168.33053012889113</v>
      </c>
      <c r="BO55" s="71">
        <f t="shared" si="0"/>
        <v>118.95357462441643</v>
      </c>
      <c r="BP55" s="72">
        <f t="shared" si="1"/>
        <v>8.8629737609329435</v>
      </c>
      <c r="BQ55" s="72">
        <f t="shared" si="2"/>
        <v>1.9241982507288626</v>
      </c>
      <c r="BR55" s="73">
        <v>5</v>
      </c>
      <c r="BS55" s="72">
        <f t="shared" si="6"/>
        <v>5.8309037900874632</v>
      </c>
      <c r="BT55" s="72">
        <f t="shared" si="9"/>
        <v>14.25</v>
      </c>
      <c r="BU55" s="72">
        <f t="shared" si="10"/>
        <v>16.618075801749271</v>
      </c>
      <c r="BV55" s="71">
        <f t="shared" si="7"/>
        <v>629.25283357013211</v>
      </c>
      <c r="BW55" s="71">
        <f t="shared" si="3"/>
        <v>916.5369383234397</v>
      </c>
      <c r="BX55" s="71">
        <f t="shared" si="4"/>
        <v>4415.8093583868922</v>
      </c>
      <c r="BY55" s="71">
        <f t="shared" si="8"/>
        <v>52989.712300642706</v>
      </c>
      <c r="BZ55" s="49">
        <f>VLOOKUP($C55,[1]PARAMETROS!$A:$I,7,0)</f>
        <v>43101</v>
      </c>
      <c r="CA55" s="74"/>
      <c r="CB55" s="74"/>
    </row>
    <row r="56" spans="1:80" s="75" customFormat="1">
      <c r="A56" s="43" t="s">
        <v>486</v>
      </c>
      <c r="B56" s="43" t="s">
        <v>2</v>
      </c>
      <c r="C56" s="43" t="s">
        <v>165</v>
      </c>
      <c r="D56" s="43" t="s">
        <v>487</v>
      </c>
      <c r="E56" s="44" t="s">
        <v>403</v>
      </c>
      <c r="F56" s="44" t="s">
        <v>63</v>
      </c>
      <c r="G56" s="44">
        <v>1</v>
      </c>
      <c r="H56" s="71">
        <v>260.39999999999998</v>
      </c>
      <c r="I56" s="71">
        <v>260.39999999999998</v>
      </c>
      <c r="J56" s="71"/>
      <c r="K56" s="71"/>
      <c r="L56" s="71"/>
      <c r="M56" s="71"/>
      <c r="N56" s="71"/>
      <c r="O56" s="71"/>
      <c r="P56" s="71">
        <v>8.5221818181818172</v>
      </c>
      <c r="Q56" s="71">
        <v>268.9221818181818</v>
      </c>
      <c r="R56" s="71">
        <v>53.78443636363636</v>
      </c>
      <c r="S56" s="71">
        <v>4.0338327272727268</v>
      </c>
      <c r="T56" s="71">
        <v>2.6892218181818182</v>
      </c>
      <c r="U56" s="71">
        <v>0.53784436363636356</v>
      </c>
      <c r="V56" s="71">
        <v>6.723054545454545</v>
      </c>
      <c r="W56" s="71">
        <v>21.513774545454545</v>
      </c>
      <c r="X56" s="71">
        <v>8.0676654545454536</v>
      </c>
      <c r="Y56" s="71">
        <v>1.6135330909090908</v>
      </c>
      <c r="Z56" s="71">
        <v>98.96336290909089</v>
      </c>
      <c r="AA56" s="71">
        <v>22.410181818181815</v>
      </c>
      <c r="AB56" s="71">
        <v>29.877254399999998</v>
      </c>
      <c r="AC56" s="71">
        <v>19.241776528290913</v>
      </c>
      <c r="AD56" s="71">
        <v>71.529212746472723</v>
      </c>
      <c r="AE56" s="71">
        <v>146.376</v>
      </c>
      <c r="AF56" s="71">
        <v>397</v>
      </c>
      <c r="AG56" s="71">
        <v>0</v>
      </c>
      <c r="AH56" s="71">
        <v>0</v>
      </c>
      <c r="AI56" s="71">
        <v>0</v>
      </c>
      <c r="AJ56" s="71">
        <v>0</v>
      </c>
      <c r="AK56" s="71">
        <v>4.72</v>
      </c>
      <c r="AL56" s="71">
        <v>0</v>
      </c>
      <c r="AM56" s="71">
        <v>548.096</v>
      </c>
      <c r="AN56" s="71">
        <v>718.58857565556355</v>
      </c>
      <c r="AO56" s="71">
        <v>1.349539074074074</v>
      </c>
      <c r="AP56" s="71">
        <v>0.10796312592592593</v>
      </c>
      <c r="AQ56" s="71">
        <v>5.3981562962962963E-2</v>
      </c>
      <c r="AR56" s="71">
        <v>0.94122763636363638</v>
      </c>
      <c r="AS56" s="71">
        <v>0.34637177018181831</v>
      </c>
      <c r="AT56" s="71">
        <v>11.563653818181816</v>
      </c>
      <c r="AU56" s="71">
        <v>0.44820363636363636</v>
      </c>
      <c r="AV56" s="71">
        <v>14.81094062405387</v>
      </c>
      <c r="AW56" s="71">
        <v>3.7350303030303027</v>
      </c>
      <c r="AX56" s="71">
        <v>2.2111379393939394</v>
      </c>
      <c r="AY56" s="71">
        <v>5.6025454545454538E-2</v>
      </c>
      <c r="AZ56" s="71">
        <v>0.89640727272727272</v>
      </c>
      <c r="BA56" s="71">
        <v>0.34860282828282824</v>
      </c>
      <c r="BB56" s="71">
        <v>2.6669709976565659</v>
      </c>
      <c r="BC56" s="71">
        <v>9.9141747956363648</v>
      </c>
      <c r="BD56" s="71"/>
      <c r="BE56" s="71">
        <v>0</v>
      </c>
      <c r="BF56" s="71">
        <v>9.9141747956363648</v>
      </c>
      <c r="BG56" s="71">
        <v>30.371766666666673</v>
      </c>
      <c r="BH56" s="71">
        <v>1.9820451626931808</v>
      </c>
      <c r="BI56" s="71">
        <v>0.61315114159891593</v>
      </c>
      <c r="BJ56" s="71">
        <v>260.75073581813524</v>
      </c>
      <c r="BK56" s="71"/>
      <c r="BL56" s="71">
        <v>293.71769878909402</v>
      </c>
      <c r="BM56" s="71">
        <v>1305.9535716825296</v>
      </c>
      <c r="BN56" s="71">
        <f t="shared" si="5"/>
        <v>168.33053012889113</v>
      </c>
      <c r="BO56" s="71">
        <f t="shared" si="0"/>
        <v>118.95357462441643</v>
      </c>
      <c r="BP56" s="72">
        <f t="shared" si="1"/>
        <v>8.6609686609686669</v>
      </c>
      <c r="BQ56" s="72">
        <f t="shared" si="2"/>
        <v>1.8803418803418819</v>
      </c>
      <c r="BR56" s="73">
        <v>3</v>
      </c>
      <c r="BS56" s="72">
        <f t="shared" si="6"/>
        <v>3.4188034188034218</v>
      </c>
      <c r="BT56" s="72">
        <f t="shared" si="9"/>
        <v>12.25</v>
      </c>
      <c r="BU56" s="72">
        <f t="shared" si="10"/>
        <v>13.960113960113972</v>
      </c>
      <c r="BV56" s="71">
        <f t="shared" si="7"/>
        <v>222.41779528591479</v>
      </c>
      <c r="BW56" s="71">
        <f t="shared" si="3"/>
        <v>509.70190003922232</v>
      </c>
      <c r="BX56" s="71">
        <f t="shared" si="4"/>
        <v>1815.6554717217518</v>
      </c>
      <c r="BY56" s="71">
        <f t="shared" si="8"/>
        <v>21787.865660661024</v>
      </c>
      <c r="BZ56" s="49">
        <f>VLOOKUP($C56,[1]PARAMETROS!$A:$I,7,0)</f>
        <v>43101</v>
      </c>
      <c r="CA56" s="74"/>
      <c r="CB56" s="74"/>
    </row>
    <row r="57" spans="1:80" s="75" customFormat="1">
      <c r="A57" s="43" t="s">
        <v>207</v>
      </c>
      <c r="B57" s="43" t="s">
        <v>2</v>
      </c>
      <c r="C57" s="43" t="s">
        <v>207</v>
      </c>
      <c r="D57" s="43" t="s">
        <v>488</v>
      </c>
      <c r="E57" s="44" t="s">
        <v>403</v>
      </c>
      <c r="F57" s="44" t="s">
        <v>63</v>
      </c>
      <c r="G57" s="44">
        <v>1</v>
      </c>
      <c r="H57" s="71">
        <v>260.39999999999998</v>
      </c>
      <c r="I57" s="71">
        <v>260.39999999999998</v>
      </c>
      <c r="J57" s="71"/>
      <c r="K57" s="71"/>
      <c r="L57" s="71"/>
      <c r="M57" s="71"/>
      <c r="N57" s="71"/>
      <c r="O57" s="71"/>
      <c r="P57" s="71">
        <v>8.5221818181818172</v>
      </c>
      <c r="Q57" s="71">
        <v>268.9221818181818</v>
      </c>
      <c r="R57" s="71">
        <v>53.78443636363636</v>
      </c>
      <c r="S57" s="71">
        <v>4.0338327272727268</v>
      </c>
      <c r="T57" s="71">
        <v>2.6892218181818182</v>
      </c>
      <c r="U57" s="71">
        <v>0.53784436363636356</v>
      </c>
      <c r="V57" s="71">
        <v>6.723054545454545</v>
      </c>
      <c r="W57" s="71">
        <v>21.513774545454545</v>
      </c>
      <c r="X57" s="71">
        <v>8.0676654545454536</v>
      </c>
      <c r="Y57" s="71">
        <v>1.6135330909090908</v>
      </c>
      <c r="Z57" s="71">
        <v>98.96336290909089</v>
      </c>
      <c r="AA57" s="71">
        <v>22.410181818181815</v>
      </c>
      <c r="AB57" s="71">
        <v>29.877254399999998</v>
      </c>
      <c r="AC57" s="71">
        <v>19.241776528290913</v>
      </c>
      <c r="AD57" s="71">
        <v>71.529212746472723</v>
      </c>
      <c r="AE57" s="71">
        <v>146.376</v>
      </c>
      <c r="AF57" s="71">
        <v>397</v>
      </c>
      <c r="AG57" s="71">
        <v>0</v>
      </c>
      <c r="AH57" s="71">
        <v>32.54</v>
      </c>
      <c r="AI57" s="71">
        <v>0</v>
      </c>
      <c r="AJ57" s="71">
        <v>0</v>
      </c>
      <c r="AK57" s="71">
        <v>4.72</v>
      </c>
      <c r="AL57" s="71">
        <v>0</v>
      </c>
      <c r="AM57" s="71">
        <v>580.63599999999997</v>
      </c>
      <c r="AN57" s="71">
        <v>751.12857565556351</v>
      </c>
      <c r="AO57" s="71">
        <v>1.349539074074074</v>
      </c>
      <c r="AP57" s="71">
        <v>0.10796312592592593</v>
      </c>
      <c r="AQ57" s="71">
        <v>5.3981562962962963E-2</v>
      </c>
      <c r="AR57" s="71">
        <v>0.94122763636363638</v>
      </c>
      <c r="AS57" s="71">
        <v>0.34637177018181831</v>
      </c>
      <c r="AT57" s="71">
        <v>11.563653818181816</v>
      </c>
      <c r="AU57" s="71">
        <v>0.44820363636363636</v>
      </c>
      <c r="AV57" s="71">
        <v>14.81094062405387</v>
      </c>
      <c r="AW57" s="71">
        <v>3.7350303030303027</v>
      </c>
      <c r="AX57" s="71">
        <v>2.2111379393939394</v>
      </c>
      <c r="AY57" s="71">
        <v>5.6025454545454538E-2</v>
      </c>
      <c r="AZ57" s="71">
        <v>0.89640727272727272</v>
      </c>
      <c r="BA57" s="71">
        <v>0.34860282828282824</v>
      </c>
      <c r="BB57" s="71">
        <v>2.6669709976565659</v>
      </c>
      <c r="BC57" s="71">
        <v>9.9141747956363648</v>
      </c>
      <c r="BD57" s="71"/>
      <c r="BE57" s="71">
        <v>0</v>
      </c>
      <c r="BF57" s="71">
        <v>9.9141747956363648</v>
      </c>
      <c r="BG57" s="71">
        <v>30.371766666666673</v>
      </c>
      <c r="BH57" s="71">
        <v>1.9820451626931808</v>
      </c>
      <c r="BI57" s="71">
        <v>0.61315114159891593</v>
      </c>
      <c r="BJ57" s="71">
        <v>260.75073581813524</v>
      </c>
      <c r="BK57" s="71"/>
      <c r="BL57" s="71">
        <v>293.71769878909402</v>
      </c>
      <c r="BM57" s="71">
        <v>1338.4935716825296</v>
      </c>
      <c r="BN57" s="71">
        <f t="shared" si="5"/>
        <v>168.33053012889113</v>
      </c>
      <c r="BO57" s="71">
        <f t="shared" si="0"/>
        <v>118.95357462441643</v>
      </c>
      <c r="BP57" s="72">
        <f t="shared" si="1"/>
        <v>8.5633802816901436</v>
      </c>
      <c r="BQ57" s="72">
        <f t="shared" si="2"/>
        <v>1.8591549295774654</v>
      </c>
      <c r="BR57" s="73">
        <v>2</v>
      </c>
      <c r="BS57" s="72">
        <f t="shared" si="6"/>
        <v>2.2535211267605644</v>
      </c>
      <c r="BT57" s="72">
        <f t="shared" si="9"/>
        <v>11.25</v>
      </c>
      <c r="BU57" s="72">
        <f t="shared" si="10"/>
        <v>12.676056338028173</v>
      </c>
      <c r="BV57" s="71">
        <f t="shared" si="7"/>
        <v>206.08449419609212</v>
      </c>
      <c r="BW57" s="71">
        <f t="shared" si="3"/>
        <v>493.36859894939971</v>
      </c>
      <c r="BX57" s="71">
        <f t="shared" si="4"/>
        <v>1831.8621706319293</v>
      </c>
      <c r="BY57" s="71">
        <f t="shared" si="8"/>
        <v>21982.346047583153</v>
      </c>
      <c r="BZ57" s="49">
        <f>VLOOKUP($C57,[1]PARAMETROS!$A:$I,7,0)</f>
        <v>43101</v>
      </c>
      <c r="CA57" s="74"/>
      <c r="CB57" s="74"/>
    </row>
    <row r="58" spans="1:80" s="75" customFormat="1">
      <c r="A58" s="43" t="s">
        <v>204</v>
      </c>
      <c r="B58" s="43" t="s">
        <v>0</v>
      </c>
      <c r="C58" s="43" t="s">
        <v>207</v>
      </c>
      <c r="D58" s="43" t="s">
        <v>489</v>
      </c>
      <c r="E58" s="44" t="s">
        <v>403</v>
      </c>
      <c r="F58" s="44" t="s">
        <v>63</v>
      </c>
      <c r="G58" s="44">
        <v>1</v>
      </c>
      <c r="H58" s="71">
        <v>1041.5999999999999</v>
      </c>
      <c r="I58" s="71">
        <v>1041.5999999999999</v>
      </c>
      <c r="J58" s="71"/>
      <c r="K58" s="71"/>
      <c r="L58" s="71"/>
      <c r="M58" s="71"/>
      <c r="N58" s="71"/>
      <c r="O58" s="71"/>
      <c r="P58" s="71">
        <v>34.088727272727269</v>
      </c>
      <c r="Q58" s="71">
        <v>1075.6887272727272</v>
      </c>
      <c r="R58" s="71">
        <v>215.13774545454544</v>
      </c>
      <c r="S58" s="71">
        <v>16.135330909090907</v>
      </c>
      <c r="T58" s="71">
        <v>10.756887272727273</v>
      </c>
      <c r="U58" s="71">
        <v>2.1513774545454543</v>
      </c>
      <c r="V58" s="71">
        <v>26.89221818181818</v>
      </c>
      <c r="W58" s="71">
        <v>86.055098181818181</v>
      </c>
      <c r="X58" s="71">
        <v>32.270661818181814</v>
      </c>
      <c r="Y58" s="71">
        <v>6.4541323636363632</v>
      </c>
      <c r="Z58" s="71">
        <v>395.85345163636356</v>
      </c>
      <c r="AA58" s="71">
        <v>89.640727272727261</v>
      </c>
      <c r="AB58" s="71">
        <v>119.50901759999999</v>
      </c>
      <c r="AC58" s="71">
        <v>76.967106113163652</v>
      </c>
      <c r="AD58" s="71">
        <v>286.11685098589089</v>
      </c>
      <c r="AE58" s="71">
        <v>99.504000000000005</v>
      </c>
      <c r="AF58" s="71">
        <v>397</v>
      </c>
      <c r="AG58" s="71">
        <v>0</v>
      </c>
      <c r="AH58" s="71">
        <v>32.54</v>
      </c>
      <c r="AI58" s="71">
        <v>0</v>
      </c>
      <c r="AJ58" s="71">
        <v>0</v>
      </c>
      <c r="AK58" s="71">
        <v>4.72</v>
      </c>
      <c r="AL58" s="71">
        <v>0</v>
      </c>
      <c r="AM58" s="71">
        <v>533.76400000000001</v>
      </c>
      <c r="AN58" s="71">
        <v>1215.7343026222545</v>
      </c>
      <c r="AO58" s="71">
        <v>5.3981562962962961</v>
      </c>
      <c r="AP58" s="71">
        <v>0.43185250370370371</v>
      </c>
      <c r="AQ58" s="71">
        <v>0.21592625185185185</v>
      </c>
      <c r="AR58" s="71">
        <v>3.7649105454545455</v>
      </c>
      <c r="AS58" s="71">
        <v>1.3854870807272732</v>
      </c>
      <c r="AT58" s="71">
        <v>46.254615272727264</v>
      </c>
      <c r="AU58" s="71">
        <v>1.7928145454545454</v>
      </c>
      <c r="AV58" s="71">
        <v>59.243762496215481</v>
      </c>
      <c r="AW58" s="71">
        <v>14.940121212121211</v>
      </c>
      <c r="AX58" s="71">
        <v>8.8445517575757577</v>
      </c>
      <c r="AY58" s="71">
        <v>0.22410181818181815</v>
      </c>
      <c r="AZ58" s="71">
        <v>3.5856290909090909</v>
      </c>
      <c r="BA58" s="71">
        <v>1.3944113131313129</v>
      </c>
      <c r="BB58" s="71">
        <v>10.667883990626263</v>
      </c>
      <c r="BC58" s="71">
        <v>39.656699182545459</v>
      </c>
      <c r="BD58" s="71"/>
      <c r="BE58" s="71">
        <v>0</v>
      </c>
      <c r="BF58" s="71">
        <v>39.656699182545459</v>
      </c>
      <c r="BG58" s="71">
        <v>55.485199999999999</v>
      </c>
      <c r="BH58" s="71">
        <v>7.928180650772723</v>
      </c>
      <c r="BI58" s="71">
        <v>2.4526045663956633</v>
      </c>
      <c r="BJ58" s="71">
        <v>1043.0029432725412</v>
      </c>
      <c r="BK58" s="71"/>
      <c r="BL58" s="71">
        <v>1108.8689284897096</v>
      </c>
      <c r="BM58" s="71">
        <v>3499.1924200634521</v>
      </c>
      <c r="BN58" s="71">
        <f t="shared" si="5"/>
        <v>168.33053012889113</v>
      </c>
      <c r="BO58" s="71">
        <f t="shared" si="0"/>
        <v>118.95357462441643</v>
      </c>
      <c r="BP58" s="72">
        <f t="shared" si="1"/>
        <v>8.6609686609686669</v>
      </c>
      <c r="BQ58" s="72">
        <f t="shared" si="2"/>
        <v>1.8803418803418819</v>
      </c>
      <c r="BR58" s="73">
        <v>3</v>
      </c>
      <c r="BS58" s="72">
        <f t="shared" si="6"/>
        <v>3.4188034188034218</v>
      </c>
      <c r="BT58" s="72">
        <f t="shared" si="9"/>
        <v>12.25</v>
      </c>
      <c r="BU58" s="72">
        <f t="shared" si="10"/>
        <v>13.960113960113972</v>
      </c>
      <c r="BV58" s="71">
        <f t="shared" si="7"/>
        <v>528.59643793738292</v>
      </c>
      <c r="BW58" s="71">
        <f t="shared" si="3"/>
        <v>815.8805426906905</v>
      </c>
      <c r="BX58" s="71">
        <f t="shared" si="4"/>
        <v>4315.0729627541423</v>
      </c>
      <c r="BY58" s="71">
        <f t="shared" si="8"/>
        <v>51780.875553049707</v>
      </c>
      <c r="BZ58" s="49">
        <f>VLOOKUP($C58,[1]PARAMETROS!$A:$I,7,0)</f>
        <v>43101</v>
      </c>
      <c r="CA58" s="74"/>
      <c r="CB58" s="74"/>
    </row>
    <row r="59" spans="1:80" s="75" customFormat="1">
      <c r="A59" s="43" t="s">
        <v>210</v>
      </c>
      <c r="B59" s="43" t="s">
        <v>2</v>
      </c>
      <c r="C59" s="43" t="s">
        <v>210</v>
      </c>
      <c r="D59" s="43" t="s">
        <v>490</v>
      </c>
      <c r="E59" s="44" t="s">
        <v>403</v>
      </c>
      <c r="F59" s="44" t="s">
        <v>63</v>
      </c>
      <c r="G59" s="44">
        <v>1</v>
      </c>
      <c r="H59" s="71">
        <v>269.02</v>
      </c>
      <c r="I59" s="71">
        <v>269.02</v>
      </c>
      <c r="J59" s="71"/>
      <c r="K59" s="71"/>
      <c r="L59" s="71"/>
      <c r="M59" s="71"/>
      <c r="N59" s="71"/>
      <c r="O59" s="71"/>
      <c r="P59" s="71">
        <v>8.8042909090909092</v>
      </c>
      <c r="Q59" s="71">
        <v>277.82429090909091</v>
      </c>
      <c r="R59" s="71">
        <v>55.564858181818181</v>
      </c>
      <c r="S59" s="71">
        <v>4.1673643636363638</v>
      </c>
      <c r="T59" s="71">
        <v>2.7782429090909093</v>
      </c>
      <c r="U59" s="71">
        <v>0.55564858181818177</v>
      </c>
      <c r="V59" s="71">
        <v>6.9456072727272726</v>
      </c>
      <c r="W59" s="71">
        <v>22.225943272727275</v>
      </c>
      <c r="X59" s="71">
        <v>8.3347287272727275</v>
      </c>
      <c r="Y59" s="71">
        <v>1.6669457454545455</v>
      </c>
      <c r="Z59" s="71">
        <v>102.23933905454547</v>
      </c>
      <c r="AA59" s="71">
        <v>23.15202424242424</v>
      </c>
      <c r="AB59" s="71">
        <v>30.86627872</v>
      </c>
      <c r="AC59" s="71">
        <v>19.878735490172126</v>
      </c>
      <c r="AD59" s="71">
        <v>73.897038452596377</v>
      </c>
      <c r="AE59" s="71">
        <v>145.8588</v>
      </c>
      <c r="AF59" s="71">
        <v>397</v>
      </c>
      <c r="AG59" s="71">
        <v>0</v>
      </c>
      <c r="AH59" s="71">
        <v>32.619999999999997</v>
      </c>
      <c r="AI59" s="71">
        <v>0</v>
      </c>
      <c r="AJ59" s="71">
        <v>0</v>
      </c>
      <c r="AK59" s="71">
        <v>4.72</v>
      </c>
      <c r="AL59" s="71">
        <v>0</v>
      </c>
      <c r="AM59" s="71">
        <v>580.19880000000001</v>
      </c>
      <c r="AN59" s="71">
        <v>756.33517750714179</v>
      </c>
      <c r="AO59" s="71">
        <v>1.3942127561728397</v>
      </c>
      <c r="AP59" s="71">
        <v>0.11153702049382716</v>
      </c>
      <c r="AQ59" s="71">
        <v>5.576851024691358E-2</v>
      </c>
      <c r="AR59" s="71">
        <v>0.97238501818181833</v>
      </c>
      <c r="AS59" s="71">
        <v>0.35783768669090921</v>
      </c>
      <c r="AT59" s="71">
        <v>11.946444509090908</v>
      </c>
      <c r="AU59" s="71">
        <v>0.46304048484848487</v>
      </c>
      <c r="AV59" s="71">
        <v>15.301225985725701</v>
      </c>
      <c r="AW59" s="71">
        <v>3.8586707070707069</v>
      </c>
      <c r="AX59" s="71">
        <v>2.2843330585858586</v>
      </c>
      <c r="AY59" s="71">
        <v>5.7880060606060602E-2</v>
      </c>
      <c r="AZ59" s="71">
        <v>0.92608096969696974</v>
      </c>
      <c r="BA59" s="71">
        <v>0.36014259932659931</v>
      </c>
      <c r="BB59" s="71">
        <v>2.7552555214653203</v>
      </c>
      <c r="BC59" s="71">
        <v>10.242362916751516</v>
      </c>
      <c r="BD59" s="71"/>
      <c r="BE59" s="71">
        <v>0</v>
      </c>
      <c r="BF59" s="71">
        <v>10.242362916751516</v>
      </c>
      <c r="BG59" s="71">
        <v>30.371766666666673</v>
      </c>
      <c r="BH59" s="71">
        <v>1.9820451626931808</v>
      </c>
      <c r="BI59" s="71">
        <v>0.61315114159891593</v>
      </c>
      <c r="BJ59" s="71">
        <v>260.75073581813524</v>
      </c>
      <c r="BK59" s="71"/>
      <c r="BL59" s="71">
        <v>293.71769878909402</v>
      </c>
      <c r="BM59" s="71">
        <v>1353.420756107804</v>
      </c>
      <c r="BN59" s="71">
        <f t="shared" si="5"/>
        <v>168.33053012889113</v>
      </c>
      <c r="BO59" s="71">
        <f t="shared" si="0"/>
        <v>118.95357462441643</v>
      </c>
      <c r="BP59" s="72">
        <f t="shared" si="1"/>
        <v>8.6609686609686669</v>
      </c>
      <c r="BQ59" s="72">
        <f t="shared" si="2"/>
        <v>1.8803418803418819</v>
      </c>
      <c r="BR59" s="73">
        <v>3</v>
      </c>
      <c r="BS59" s="72">
        <f t="shared" si="6"/>
        <v>3.4188034188034218</v>
      </c>
      <c r="BT59" s="72">
        <f t="shared" si="9"/>
        <v>12.25</v>
      </c>
      <c r="BU59" s="72">
        <f t="shared" si="10"/>
        <v>13.960113960113972</v>
      </c>
      <c r="BV59" s="71">
        <f t="shared" si="7"/>
        <v>229.04426832534057</v>
      </c>
      <c r="BW59" s="71">
        <f t="shared" si="3"/>
        <v>516.32837307864816</v>
      </c>
      <c r="BX59" s="71">
        <f t="shared" si="4"/>
        <v>1869.7491291864521</v>
      </c>
      <c r="BY59" s="71">
        <f t="shared" si="8"/>
        <v>22436.989550237427</v>
      </c>
      <c r="BZ59" s="49">
        <f>VLOOKUP($C59,[1]PARAMETROS!$A:$I,7,0)</f>
        <v>43101</v>
      </c>
      <c r="CA59" s="74"/>
      <c r="CB59" s="74"/>
    </row>
    <row r="60" spans="1:80" s="75" customFormat="1">
      <c r="A60" s="43" t="s">
        <v>210</v>
      </c>
      <c r="B60" s="43" t="s">
        <v>0</v>
      </c>
      <c r="C60" s="43" t="s">
        <v>210</v>
      </c>
      <c r="D60" s="43" t="s">
        <v>491</v>
      </c>
      <c r="E60" s="44" t="s">
        <v>403</v>
      </c>
      <c r="F60" s="44" t="s">
        <v>63</v>
      </c>
      <c r="G60" s="44">
        <v>2</v>
      </c>
      <c r="H60" s="71">
        <v>1076.08</v>
      </c>
      <c r="I60" s="71">
        <v>2152.16</v>
      </c>
      <c r="J60" s="71"/>
      <c r="K60" s="71"/>
      <c r="L60" s="71"/>
      <c r="M60" s="71"/>
      <c r="N60" s="71"/>
      <c r="O60" s="71"/>
      <c r="P60" s="71">
        <v>70.434327272727273</v>
      </c>
      <c r="Q60" s="71">
        <v>2222.5943272727272</v>
      </c>
      <c r="R60" s="71">
        <v>444.51886545454545</v>
      </c>
      <c r="S60" s="71">
        <v>33.33891490909091</v>
      </c>
      <c r="T60" s="71">
        <v>22.225943272727275</v>
      </c>
      <c r="U60" s="71">
        <v>4.4451886545454542</v>
      </c>
      <c r="V60" s="71">
        <v>55.564858181818181</v>
      </c>
      <c r="W60" s="71">
        <v>177.8075461818182</v>
      </c>
      <c r="X60" s="71">
        <v>66.67782981818182</v>
      </c>
      <c r="Y60" s="71">
        <v>13.335565963636364</v>
      </c>
      <c r="Z60" s="71">
        <v>817.91471243636374</v>
      </c>
      <c r="AA60" s="71">
        <v>185.21619393939392</v>
      </c>
      <c r="AB60" s="71">
        <v>246.93022976</v>
      </c>
      <c r="AC60" s="71">
        <v>159.02988392137701</v>
      </c>
      <c r="AD60" s="71">
        <v>591.17630762077101</v>
      </c>
      <c r="AE60" s="71">
        <v>194.87040000000002</v>
      </c>
      <c r="AF60" s="71">
        <v>794</v>
      </c>
      <c r="AG60" s="71">
        <v>0</v>
      </c>
      <c r="AH60" s="71">
        <v>65.239999999999995</v>
      </c>
      <c r="AI60" s="71">
        <v>0</v>
      </c>
      <c r="AJ60" s="71">
        <v>0</v>
      </c>
      <c r="AK60" s="71">
        <v>9.44</v>
      </c>
      <c r="AL60" s="71">
        <v>0</v>
      </c>
      <c r="AM60" s="71">
        <v>1063.5504000000001</v>
      </c>
      <c r="AN60" s="71">
        <v>2472.6414200571348</v>
      </c>
      <c r="AO60" s="71">
        <v>11.153702049382717</v>
      </c>
      <c r="AP60" s="71">
        <v>0.89229616395061728</v>
      </c>
      <c r="AQ60" s="71">
        <v>0.44614808197530864</v>
      </c>
      <c r="AR60" s="71">
        <v>7.7790801454545466</v>
      </c>
      <c r="AS60" s="71">
        <v>2.8627014935272737</v>
      </c>
      <c r="AT60" s="71">
        <v>95.571556072727262</v>
      </c>
      <c r="AU60" s="71">
        <v>3.7043238787878789</v>
      </c>
      <c r="AV60" s="71">
        <v>122.40980788580561</v>
      </c>
      <c r="AW60" s="71">
        <v>30.869365656565655</v>
      </c>
      <c r="AX60" s="71">
        <v>18.274664468686868</v>
      </c>
      <c r="AY60" s="71">
        <v>0.46304048484848481</v>
      </c>
      <c r="AZ60" s="71">
        <v>7.4086477575757579</v>
      </c>
      <c r="BA60" s="71">
        <v>2.8811407946127945</v>
      </c>
      <c r="BB60" s="71">
        <v>22.042044171722562</v>
      </c>
      <c r="BC60" s="71">
        <v>81.938903334012124</v>
      </c>
      <c r="BD60" s="71"/>
      <c r="BE60" s="71">
        <v>0</v>
      </c>
      <c r="BF60" s="71">
        <v>81.938903334012124</v>
      </c>
      <c r="BG60" s="71">
        <v>110.9704</v>
      </c>
      <c r="BH60" s="71">
        <v>15.856361301545446</v>
      </c>
      <c r="BI60" s="71">
        <v>4.9052091327913265</v>
      </c>
      <c r="BJ60" s="71">
        <v>2086.0058865450824</v>
      </c>
      <c r="BK60" s="71"/>
      <c r="BL60" s="71">
        <v>2217.7378569794191</v>
      </c>
      <c r="BM60" s="71">
        <v>7117.3223155290989</v>
      </c>
      <c r="BN60" s="71">
        <f t="shared" si="5"/>
        <v>336.66106025778225</v>
      </c>
      <c r="BO60" s="71">
        <f t="shared" si="0"/>
        <v>237.90714924883287</v>
      </c>
      <c r="BP60" s="72">
        <f t="shared" si="1"/>
        <v>8.6609686609686669</v>
      </c>
      <c r="BQ60" s="72">
        <f t="shared" si="2"/>
        <v>1.8803418803418819</v>
      </c>
      <c r="BR60" s="73">
        <v>3</v>
      </c>
      <c r="BS60" s="72">
        <f t="shared" si="6"/>
        <v>3.4188034188034218</v>
      </c>
      <c r="BT60" s="72">
        <f t="shared" si="9"/>
        <v>12.25</v>
      </c>
      <c r="BU60" s="72">
        <f t="shared" si="10"/>
        <v>13.960113960113972</v>
      </c>
      <c r="BV60" s="71">
        <f t="shared" si="7"/>
        <v>1073.7966829821946</v>
      </c>
      <c r="BW60" s="71">
        <f t="shared" si="3"/>
        <v>1648.3648924888098</v>
      </c>
      <c r="BX60" s="71">
        <f t="shared" si="4"/>
        <v>8765.6872080179091</v>
      </c>
      <c r="BY60" s="71">
        <f t="shared" si="8"/>
        <v>105188.24649621491</v>
      </c>
      <c r="BZ60" s="49">
        <f>VLOOKUP($C60,[1]PARAMETROS!$A:$I,7,0)</f>
        <v>43101</v>
      </c>
      <c r="CA60" s="74"/>
      <c r="CB60" s="74"/>
    </row>
    <row r="61" spans="1:80" s="75" customFormat="1">
      <c r="A61" s="43" t="s">
        <v>492</v>
      </c>
      <c r="B61" s="43" t="s">
        <v>2</v>
      </c>
      <c r="C61" s="43" t="s">
        <v>315</v>
      </c>
      <c r="D61" s="43" t="s">
        <v>493</v>
      </c>
      <c r="E61" s="44" t="s">
        <v>403</v>
      </c>
      <c r="F61" s="44" t="s">
        <v>63</v>
      </c>
      <c r="G61" s="44">
        <v>1</v>
      </c>
      <c r="H61" s="71">
        <v>260.39999999999998</v>
      </c>
      <c r="I61" s="71">
        <v>260.39999999999998</v>
      </c>
      <c r="J61" s="71"/>
      <c r="K61" s="71"/>
      <c r="L61" s="71"/>
      <c r="M61" s="71"/>
      <c r="N61" s="71"/>
      <c r="O61" s="71"/>
      <c r="P61" s="71">
        <v>8.5221818181818172</v>
      </c>
      <c r="Q61" s="71">
        <v>268.9221818181818</v>
      </c>
      <c r="R61" s="71">
        <v>53.78443636363636</v>
      </c>
      <c r="S61" s="71">
        <v>4.0338327272727268</v>
      </c>
      <c r="T61" s="71">
        <v>2.6892218181818182</v>
      </c>
      <c r="U61" s="71">
        <v>0.53784436363636356</v>
      </c>
      <c r="V61" s="71">
        <v>6.723054545454545</v>
      </c>
      <c r="W61" s="71">
        <v>21.513774545454545</v>
      </c>
      <c r="X61" s="71">
        <v>8.0676654545454536</v>
      </c>
      <c r="Y61" s="71">
        <v>1.6135330909090908</v>
      </c>
      <c r="Z61" s="71">
        <v>98.96336290909089</v>
      </c>
      <c r="AA61" s="71">
        <v>22.410181818181815</v>
      </c>
      <c r="AB61" s="71">
        <v>29.877254399999998</v>
      </c>
      <c r="AC61" s="71">
        <v>19.241776528290913</v>
      </c>
      <c r="AD61" s="71">
        <v>71.529212746472723</v>
      </c>
      <c r="AE61" s="71">
        <v>146.376</v>
      </c>
      <c r="AF61" s="71">
        <v>397</v>
      </c>
      <c r="AG61" s="71">
        <v>0</v>
      </c>
      <c r="AH61" s="71">
        <v>0</v>
      </c>
      <c r="AI61" s="71">
        <v>0</v>
      </c>
      <c r="AJ61" s="71">
        <v>0</v>
      </c>
      <c r="AK61" s="71">
        <v>4.72</v>
      </c>
      <c r="AL61" s="71">
        <v>0</v>
      </c>
      <c r="AM61" s="71">
        <v>548.096</v>
      </c>
      <c r="AN61" s="71">
        <v>718.58857565556355</v>
      </c>
      <c r="AO61" s="71">
        <v>1.349539074074074</v>
      </c>
      <c r="AP61" s="71">
        <v>0.10796312592592593</v>
      </c>
      <c r="AQ61" s="71">
        <v>5.3981562962962963E-2</v>
      </c>
      <c r="AR61" s="71">
        <v>0.94122763636363638</v>
      </c>
      <c r="AS61" s="71">
        <v>0.34637177018181831</v>
      </c>
      <c r="AT61" s="71">
        <v>11.563653818181816</v>
      </c>
      <c r="AU61" s="71">
        <v>0.44820363636363636</v>
      </c>
      <c r="AV61" s="71">
        <v>14.81094062405387</v>
      </c>
      <c r="AW61" s="71">
        <v>3.7350303030303027</v>
      </c>
      <c r="AX61" s="71">
        <v>2.2111379393939394</v>
      </c>
      <c r="AY61" s="71">
        <v>5.6025454545454538E-2</v>
      </c>
      <c r="AZ61" s="71">
        <v>0.89640727272727272</v>
      </c>
      <c r="BA61" s="71">
        <v>0.34860282828282824</v>
      </c>
      <c r="BB61" s="71">
        <v>2.6669709976565659</v>
      </c>
      <c r="BC61" s="71">
        <v>9.9141747956363648</v>
      </c>
      <c r="BD61" s="71"/>
      <c r="BE61" s="71">
        <v>0</v>
      </c>
      <c r="BF61" s="71">
        <v>9.9141747956363648</v>
      </c>
      <c r="BG61" s="71">
        <v>30.371766666666673</v>
      </c>
      <c r="BH61" s="71">
        <v>1.9820451626931808</v>
      </c>
      <c r="BI61" s="71">
        <v>0.61315114159891593</v>
      </c>
      <c r="BJ61" s="71">
        <v>260.75073581813524</v>
      </c>
      <c r="BK61" s="71"/>
      <c r="BL61" s="71">
        <v>293.71769878909402</v>
      </c>
      <c r="BM61" s="71">
        <v>1305.9535716825296</v>
      </c>
      <c r="BN61" s="71">
        <f t="shared" si="5"/>
        <v>168.33053012889113</v>
      </c>
      <c r="BO61" s="71">
        <f t="shared" si="0"/>
        <v>118.95357462441643</v>
      </c>
      <c r="BP61" s="72">
        <f t="shared" si="1"/>
        <v>8.5633802816901436</v>
      </c>
      <c r="BQ61" s="72">
        <f t="shared" si="2"/>
        <v>1.8591549295774654</v>
      </c>
      <c r="BR61" s="73">
        <v>2</v>
      </c>
      <c r="BS61" s="72">
        <f t="shared" si="6"/>
        <v>2.2535211267605644</v>
      </c>
      <c r="BT61" s="72">
        <f t="shared" si="9"/>
        <v>11.25</v>
      </c>
      <c r="BU61" s="72">
        <f t="shared" si="10"/>
        <v>12.676056338028173</v>
      </c>
      <c r="BV61" s="71">
        <f t="shared" si="7"/>
        <v>201.95970546369776</v>
      </c>
      <c r="BW61" s="71">
        <f t="shared" si="3"/>
        <v>489.24381021700538</v>
      </c>
      <c r="BX61" s="71">
        <f t="shared" si="4"/>
        <v>1795.197381899535</v>
      </c>
      <c r="BY61" s="71">
        <f t="shared" si="8"/>
        <v>21542.368582794421</v>
      </c>
      <c r="BZ61" s="49">
        <f>VLOOKUP($C61,[1]PARAMETROS!$A:$I,7,0)</f>
        <v>43101</v>
      </c>
      <c r="CA61" s="74"/>
      <c r="CB61" s="74"/>
    </row>
    <row r="62" spans="1:80" s="75" customFormat="1">
      <c r="A62" s="43" t="s">
        <v>494</v>
      </c>
      <c r="B62" s="43" t="s">
        <v>2</v>
      </c>
      <c r="C62" s="43" t="s">
        <v>170</v>
      </c>
      <c r="D62" s="43" t="s">
        <v>495</v>
      </c>
      <c r="E62" s="44" t="s">
        <v>403</v>
      </c>
      <c r="F62" s="44" t="s">
        <v>63</v>
      </c>
      <c r="G62" s="44">
        <v>1</v>
      </c>
      <c r="H62" s="71">
        <v>269.02</v>
      </c>
      <c r="I62" s="71">
        <v>269.02</v>
      </c>
      <c r="J62" s="71"/>
      <c r="K62" s="71"/>
      <c r="L62" s="71"/>
      <c r="M62" s="71"/>
      <c r="N62" s="71"/>
      <c r="O62" s="71"/>
      <c r="P62" s="71">
        <v>8.8042909090909092</v>
      </c>
      <c r="Q62" s="71">
        <v>277.82429090909091</v>
      </c>
      <c r="R62" s="71">
        <v>55.564858181818181</v>
      </c>
      <c r="S62" s="71">
        <v>4.1673643636363638</v>
      </c>
      <c r="T62" s="71">
        <v>2.7782429090909093</v>
      </c>
      <c r="U62" s="71">
        <v>0.55564858181818177</v>
      </c>
      <c r="V62" s="71">
        <v>6.9456072727272726</v>
      </c>
      <c r="W62" s="71">
        <v>22.225943272727275</v>
      </c>
      <c r="X62" s="71">
        <v>8.3347287272727275</v>
      </c>
      <c r="Y62" s="71">
        <v>1.6669457454545455</v>
      </c>
      <c r="Z62" s="71">
        <v>102.23933905454547</v>
      </c>
      <c r="AA62" s="71">
        <v>23.15202424242424</v>
      </c>
      <c r="AB62" s="71">
        <v>30.86627872</v>
      </c>
      <c r="AC62" s="71">
        <v>19.878735490172126</v>
      </c>
      <c r="AD62" s="71">
        <v>73.897038452596377</v>
      </c>
      <c r="AE62" s="71">
        <v>145.8588</v>
      </c>
      <c r="AF62" s="71">
        <v>397</v>
      </c>
      <c r="AG62" s="71">
        <v>0</v>
      </c>
      <c r="AH62" s="71">
        <v>0</v>
      </c>
      <c r="AI62" s="71">
        <v>9.84</v>
      </c>
      <c r="AJ62" s="71">
        <v>0</v>
      </c>
      <c r="AK62" s="71">
        <v>4.72</v>
      </c>
      <c r="AL62" s="71">
        <v>0</v>
      </c>
      <c r="AM62" s="71">
        <v>557.41880000000003</v>
      </c>
      <c r="AN62" s="71">
        <v>733.55517750714182</v>
      </c>
      <c r="AO62" s="71">
        <v>1.3942127561728397</v>
      </c>
      <c r="AP62" s="71">
        <v>0.11153702049382716</v>
      </c>
      <c r="AQ62" s="71">
        <v>5.576851024691358E-2</v>
      </c>
      <c r="AR62" s="71">
        <v>0.97238501818181833</v>
      </c>
      <c r="AS62" s="71">
        <v>0.35783768669090921</v>
      </c>
      <c r="AT62" s="71">
        <v>11.946444509090908</v>
      </c>
      <c r="AU62" s="71">
        <v>0.46304048484848487</v>
      </c>
      <c r="AV62" s="71">
        <v>15.301225985725701</v>
      </c>
      <c r="AW62" s="71">
        <v>3.8586707070707069</v>
      </c>
      <c r="AX62" s="71">
        <v>2.2843330585858586</v>
      </c>
      <c r="AY62" s="71">
        <v>5.7880060606060602E-2</v>
      </c>
      <c r="AZ62" s="71">
        <v>0.92608096969696974</v>
      </c>
      <c r="BA62" s="71">
        <v>0.36014259932659931</v>
      </c>
      <c r="BB62" s="71">
        <v>2.7552555214653203</v>
      </c>
      <c r="BC62" s="71">
        <v>10.242362916751516</v>
      </c>
      <c r="BD62" s="71"/>
      <c r="BE62" s="71">
        <v>0</v>
      </c>
      <c r="BF62" s="71">
        <v>10.242362916751516</v>
      </c>
      <c r="BG62" s="71">
        <v>30.371766666666673</v>
      </c>
      <c r="BH62" s="71">
        <v>1.9820451626931808</v>
      </c>
      <c r="BI62" s="71">
        <v>0.61315114159891593</v>
      </c>
      <c r="BJ62" s="71">
        <v>260.75073581813524</v>
      </c>
      <c r="BK62" s="71"/>
      <c r="BL62" s="71">
        <v>293.71769878909402</v>
      </c>
      <c r="BM62" s="71">
        <v>1330.640756107804</v>
      </c>
      <c r="BN62" s="71">
        <f t="shared" si="5"/>
        <v>168.33053012889113</v>
      </c>
      <c r="BO62" s="71">
        <f t="shared" si="0"/>
        <v>118.95357462441643</v>
      </c>
      <c r="BP62" s="72">
        <f t="shared" si="1"/>
        <v>8.5633802816901436</v>
      </c>
      <c r="BQ62" s="72">
        <f t="shared" si="2"/>
        <v>1.8591549295774654</v>
      </c>
      <c r="BR62" s="73">
        <v>2</v>
      </c>
      <c r="BS62" s="72">
        <f t="shared" si="6"/>
        <v>2.2535211267605644</v>
      </c>
      <c r="BT62" s="72">
        <f t="shared" si="9"/>
        <v>11.25</v>
      </c>
      <c r="BU62" s="72">
        <f t="shared" si="10"/>
        <v>12.676056338028173</v>
      </c>
      <c r="BV62" s="71">
        <f t="shared" si="7"/>
        <v>205.08906686971844</v>
      </c>
      <c r="BW62" s="71">
        <f t="shared" si="3"/>
        <v>492.373171623026</v>
      </c>
      <c r="BX62" s="71">
        <f t="shared" si="4"/>
        <v>1823.0139277308299</v>
      </c>
      <c r="BY62" s="71">
        <f t="shared" si="8"/>
        <v>21876.167132769959</v>
      </c>
      <c r="BZ62" s="49">
        <f>VLOOKUP($C62,[1]PARAMETROS!$A:$I,7,0)</f>
        <v>43101</v>
      </c>
      <c r="CA62" s="74"/>
      <c r="CB62" s="74"/>
    </row>
    <row r="63" spans="1:80" s="75" customFormat="1">
      <c r="A63" s="43" t="s">
        <v>496</v>
      </c>
      <c r="B63" s="43" t="s">
        <v>1</v>
      </c>
      <c r="C63" s="43" t="s">
        <v>165</v>
      </c>
      <c r="D63" s="43" t="s">
        <v>497</v>
      </c>
      <c r="E63" s="44" t="s">
        <v>403</v>
      </c>
      <c r="F63" s="44" t="s">
        <v>63</v>
      </c>
      <c r="G63" s="44">
        <v>1</v>
      </c>
      <c r="H63" s="71">
        <v>520.79999999999995</v>
      </c>
      <c r="I63" s="71">
        <v>520.79999999999995</v>
      </c>
      <c r="J63" s="71"/>
      <c r="K63" s="71"/>
      <c r="L63" s="71"/>
      <c r="M63" s="71"/>
      <c r="N63" s="71"/>
      <c r="O63" s="71"/>
      <c r="P63" s="71">
        <v>17.044363636363634</v>
      </c>
      <c r="Q63" s="71">
        <v>537.8443636363636</v>
      </c>
      <c r="R63" s="71">
        <v>107.56887272727272</v>
      </c>
      <c r="S63" s="71">
        <v>8.0676654545454536</v>
      </c>
      <c r="T63" s="71">
        <v>5.3784436363636363</v>
      </c>
      <c r="U63" s="71">
        <v>1.0756887272727271</v>
      </c>
      <c r="V63" s="71">
        <v>13.44610909090909</v>
      </c>
      <c r="W63" s="71">
        <v>43.027549090909091</v>
      </c>
      <c r="X63" s="71">
        <v>16.135330909090907</v>
      </c>
      <c r="Y63" s="71">
        <v>3.2270661818181816</v>
      </c>
      <c r="Z63" s="71">
        <v>197.92672581818178</v>
      </c>
      <c r="AA63" s="71">
        <v>44.820363636363631</v>
      </c>
      <c r="AB63" s="71">
        <v>59.754508799999996</v>
      </c>
      <c r="AC63" s="71">
        <v>38.483553056581826</v>
      </c>
      <c r="AD63" s="71">
        <v>143.05842549294545</v>
      </c>
      <c r="AE63" s="71">
        <v>130.75200000000001</v>
      </c>
      <c r="AF63" s="71">
        <v>397</v>
      </c>
      <c r="AG63" s="71">
        <v>0</v>
      </c>
      <c r="AH63" s="71">
        <v>0</v>
      </c>
      <c r="AI63" s="71">
        <v>0</v>
      </c>
      <c r="AJ63" s="71">
        <v>0</v>
      </c>
      <c r="AK63" s="71">
        <v>4.72</v>
      </c>
      <c r="AL63" s="71">
        <v>0</v>
      </c>
      <c r="AM63" s="71">
        <v>532.47199999999998</v>
      </c>
      <c r="AN63" s="71">
        <v>873.45715131112718</v>
      </c>
      <c r="AO63" s="71">
        <v>2.6990781481481481</v>
      </c>
      <c r="AP63" s="71">
        <v>0.21592625185185185</v>
      </c>
      <c r="AQ63" s="71">
        <v>0.10796312592592593</v>
      </c>
      <c r="AR63" s="71">
        <v>1.8824552727272728</v>
      </c>
      <c r="AS63" s="71">
        <v>0.69274354036363661</v>
      </c>
      <c r="AT63" s="71">
        <v>23.127307636363632</v>
      </c>
      <c r="AU63" s="71">
        <v>0.89640727272727272</v>
      </c>
      <c r="AV63" s="71">
        <v>29.621881248107741</v>
      </c>
      <c r="AW63" s="71">
        <v>7.4700606060606054</v>
      </c>
      <c r="AX63" s="71">
        <v>4.4222758787878789</v>
      </c>
      <c r="AY63" s="71">
        <v>0.11205090909090908</v>
      </c>
      <c r="AZ63" s="71">
        <v>1.7928145454545454</v>
      </c>
      <c r="BA63" s="71">
        <v>0.69720565656565647</v>
      </c>
      <c r="BB63" s="71">
        <v>5.3339419953131317</v>
      </c>
      <c r="BC63" s="71">
        <v>19.82834959127273</v>
      </c>
      <c r="BD63" s="71"/>
      <c r="BE63" s="71">
        <v>0</v>
      </c>
      <c r="BF63" s="71">
        <v>19.82834959127273</v>
      </c>
      <c r="BG63" s="71">
        <v>30.371766666666673</v>
      </c>
      <c r="BH63" s="71">
        <v>3.9640903253863615</v>
      </c>
      <c r="BI63" s="71">
        <v>1.2263022831978319</v>
      </c>
      <c r="BJ63" s="71">
        <v>521.50147163627059</v>
      </c>
      <c r="BK63" s="71"/>
      <c r="BL63" s="71">
        <v>557.0636309115215</v>
      </c>
      <c r="BM63" s="71">
        <v>2017.8153766983928</v>
      </c>
      <c r="BN63" s="71">
        <f t="shared" si="5"/>
        <v>168.33053012889113</v>
      </c>
      <c r="BO63" s="71">
        <f t="shared" si="0"/>
        <v>118.95357462441643</v>
      </c>
      <c r="BP63" s="72">
        <f t="shared" si="1"/>
        <v>8.5633802816901436</v>
      </c>
      <c r="BQ63" s="72">
        <f t="shared" si="2"/>
        <v>1.8591549295774654</v>
      </c>
      <c r="BR63" s="73">
        <v>2</v>
      </c>
      <c r="BS63" s="72">
        <f t="shared" si="6"/>
        <v>2.2535211267605644</v>
      </c>
      <c r="BT63" s="72">
        <f t="shared" si="9"/>
        <v>11.25</v>
      </c>
      <c r="BU63" s="72">
        <f t="shared" si="10"/>
        <v>12.676056338028173</v>
      </c>
      <c r="BV63" s="71">
        <f t="shared" si="7"/>
        <v>292.1957089164128</v>
      </c>
      <c r="BW63" s="71">
        <f t="shared" si="3"/>
        <v>579.47981366972033</v>
      </c>
      <c r="BX63" s="71">
        <f t="shared" si="4"/>
        <v>2597.2951903681133</v>
      </c>
      <c r="BY63" s="71">
        <f t="shared" si="8"/>
        <v>31167.542284417359</v>
      </c>
      <c r="BZ63" s="49">
        <f>VLOOKUP($C63,[1]PARAMETROS!$A:$I,7,0)</f>
        <v>43101</v>
      </c>
      <c r="CA63" s="74"/>
      <c r="CB63" s="74"/>
    </row>
    <row r="64" spans="1:80" s="75" customFormat="1">
      <c r="A64" s="43" t="s">
        <v>496</v>
      </c>
      <c r="B64" s="43" t="s">
        <v>0</v>
      </c>
      <c r="C64" s="43" t="s">
        <v>165</v>
      </c>
      <c r="D64" s="43" t="s">
        <v>498</v>
      </c>
      <c r="E64" s="44" t="s">
        <v>403</v>
      </c>
      <c r="F64" s="44" t="s">
        <v>63</v>
      </c>
      <c r="G64" s="44">
        <v>1</v>
      </c>
      <c r="H64" s="71">
        <v>1041.5999999999999</v>
      </c>
      <c r="I64" s="71">
        <v>1041.5999999999999</v>
      </c>
      <c r="J64" s="71"/>
      <c r="K64" s="71"/>
      <c r="L64" s="71"/>
      <c r="M64" s="71"/>
      <c r="N64" s="71"/>
      <c r="O64" s="71"/>
      <c r="P64" s="71">
        <v>34.088727272727269</v>
      </c>
      <c r="Q64" s="71">
        <v>1075.6887272727272</v>
      </c>
      <c r="R64" s="71">
        <v>215.13774545454544</v>
      </c>
      <c r="S64" s="71">
        <v>16.135330909090907</v>
      </c>
      <c r="T64" s="71">
        <v>10.756887272727273</v>
      </c>
      <c r="U64" s="71">
        <v>2.1513774545454543</v>
      </c>
      <c r="V64" s="71">
        <v>26.89221818181818</v>
      </c>
      <c r="W64" s="71">
        <v>86.055098181818181</v>
      </c>
      <c r="X64" s="71">
        <v>32.270661818181814</v>
      </c>
      <c r="Y64" s="71">
        <v>6.4541323636363632</v>
      </c>
      <c r="Z64" s="71">
        <v>395.85345163636356</v>
      </c>
      <c r="AA64" s="71">
        <v>89.640727272727261</v>
      </c>
      <c r="AB64" s="71">
        <v>119.50901759999999</v>
      </c>
      <c r="AC64" s="71">
        <v>76.967106113163652</v>
      </c>
      <c r="AD64" s="71">
        <v>286.11685098589089</v>
      </c>
      <c r="AE64" s="71">
        <v>99.504000000000005</v>
      </c>
      <c r="AF64" s="71">
        <v>397</v>
      </c>
      <c r="AG64" s="71">
        <v>0</v>
      </c>
      <c r="AH64" s="71">
        <v>0</v>
      </c>
      <c r="AI64" s="71">
        <v>0</v>
      </c>
      <c r="AJ64" s="71">
        <v>0</v>
      </c>
      <c r="AK64" s="71">
        <v>4.72</v>
      </c>
      <c r="AL64" s="71">
        <v>0</v>
      </c>
      <c r="AM64" s="71">
        <v>501.22400000000005</v>
      </c>
      <c r="AN64" s="71">
        <v>1183.1943026222546</v>
      </c>
      <c r="AO64" s="71">
        <v>5.3981562962962961</v>
      </c>
      <c r="AP64" s="71">
        <v>0.43185250370370371</v>
      </c>
      <c r="AQ64" s="71">
        <v>0.21592625185185185</v>
      </c>
      <c r="AR64" s="71">
        <v>3.7649105454545455</v>
      </c>
      <c r="AS64" s="71">
        <v>1.3854870807272732</v>
      </c>
      <c r="AT64" s="71">
        <v>46.254615272727264</v>
      </c>
      <c r="AU64" s="71">
        <v>1.7928145454545454</v>
      </c>
      <c r="AV64" s="71">
        <v>59.243762496215481</v>
      </c>
      <c r="AW64" s="71">
        <v>14.940121212121211</v>
      </c>
      <c r="AX64" s="71">
        <v>8.8445517575757577</v>
      </c>
      <c r="AY64" s="71">
        <v>0.22410181818181815</v>
      </c>
      <c r="AZ64" s="71">
        <v>3.5856290909090909</v>
      </c>
      <c r="BA64" s="71">
        <v>1.3944113131313129</v>
      </c>
      <c r="BB64" s="71">
        <v>10.667883990626263</v>
      </c>
      <c r="BC64" s="71">
        <v>39.656699182545459</v>
      </c>
      <c r="BD64" s="71"/>
      <c r="BE64" s="71">
        <v>0</v>
      </c>
      <c r="BF64" s="71">
        <v>39.656699182545459</v>
      </c>
      <c r="BG64" s="71">
        <v>55.485199999999999</v>
      </c>
      <c r="BH64" s="71">
        <v>7.928180650772723</v>
      </c>
      <c r="BI64" s="71">
        <v>2.4526045663956633</v>
      </c>
      <c r="BJ64" s="71">
        <v>1043.0029432725412</v>
      </c>
      <c r="BK64" s="71"/>
      <c r="BL64" s="71">
        <v>1108.8689284897096</v>
      </c>
      <c r="BM64" s="71">
        <v>3466.6524200634522</v>
      </c>
      <c r="BN64" s="71">
        <f t="shared" si="5"/>
        <v>168.33053012889113</v>
      </c>
      <c r="BO64" s="71">
        <f t="shared" si="0"/>
        <v>118.95357462441643</v>
      </c>
      <c r="BP64" s="72">
        <f t="shared" si="1"/>
        <v>8.5633802816901436</v>
      </c>
      <c r="BQ64" s="72">
        <f t="shared" si="2"/>
        <v>1.8591549295774654</v>
      </c>
      <c r="BR64" s="73">
        <v>2</v>
      </c>
      <c r="BS64" s="72">
        <f t="shared" si="6"/>
        <v>2.2535211267605644</v>
      </c>
      <c r="BT64" s="72">
        <f t="shared" si="9"/>
        <v>11.25</v>
      </c>
      <c r="BU64" s="72">
        <f t="shared" si="10"/>
        <v>12.676056338028173</v>
      </c>
      <c r="BV64" s="71">
        <f t="shared" si="7"/>
        <v>475.85110877958942</v>
      </c>
      <c r="BW64" s="71">
        <f t="shared" si="3"/>
        <v>763.13521353289696</v>
      </c>
      <c r="BX64" s="71">
        <f t="shared" si="4"/>
        <v>4229.7876335963492</v>
      </c>
      <c r="BY64" s="71">
        <f t="shared" si="8"/>
        <v>50757.451603156194</v>
      </c>
      <c r="BZ64" s="49">
        <f>VLOOKUP($C64,[1]PARAMETROS!$A:$I,7,0)</f>
        <v>43101</v>
      </c>
      <c r="CA64" s="74"/>
      <c r="CB64" s="74"/>
    </row>
    <row r="65" spans="1:80" s="75" customFormat="1">
      <c r="A65" s="43" t="s">
        <v>499</v>
      </c>
      <c r="B65" s="43" t="s">
        <v>2</v>
      </c>
      <c r="C65" s="43" t="s">
        <v>500</v>
      </c>
      <c r="D65" s="43" t="s">
        <v>501</v>
      </c>
      <c r="E65" s="44" t="s">
        <v>403</v>
      </c>
      <c r="F65" s="44" t="s">
        <v>63</v>
      </c>
      <c r="G65" s="44">
        <v>1</v>
      </c>
      <c r="H65" s="71">
        <v>260.39999999999998</v>
      </c>
      <c r="I65" s="71">
        <v>260.39999999999998</v>
      </c>
      <c r="J65" s="71"/>
      <c r="K65" s="71"/>
      <c r="L65" s="71"/>
      <c r="M65" s="71"/>
      <c r="N65" s="71"/>
      <c r="O65" s="71"/>
      <c r="P65" s="71">
        <v>8.5221818181818172</v>
      </c>
      <c r="Q65" s="71">
        <v>268.9221818181818</v>
      </c>
      <c r="R65" s="71">
        <v>53.78443636363636</v>
      </c>
      <c r="S65" s="71">
        <v>4.0338327272727268</v>
      </c>
      <c r="T65" s="71">
        <v>2.6892218181818182</v>
      </c>
      <c r="U65" s="71">
        <v>0.53784436363636356</v>
      </c>
      <c r="V65" s="71">
        <v>6.723054545454545</v>
      </c>
      <c r="W65" s="71">
        <v>21.513774545454545</v>
      </c>
      <c r="X65" s="71">
        <v>8.0676654545454536</v>
      </c>
      <c r="Y65" s="71">
        <v>1.6135330909090908</v>
      </c>
      <c r="Z65" s="71">
        <v>98.96336290909089</v>
      </c>
      <c r="AA65" s="71">
        <v>22.410181818181815</v>
      </c>
      <c r="AB65" s="71">
        <v>29.877254399999998</v>
      </c>
      <c r="AC65" s="71">
        <v>19.241776528290913</v>
      </c>
      <c r="AD65" s="71">
        <v>71.529212746472723</v>
      </c>
      <c r="AE65" s="71">
        <v>146.376</v>
      </c>
      <c r="AF65" s="71">
        <v>397</v>
      </c>
      <c r="AG65" s="71">
        <v>0</v>
      </c>
      <c r="AH65" s="71">
        <v>32.619999999999997</v>
      </c>
      <c r="AI65" s="71">
        <v>0</v>
      </c>
      <c r="AJ65" s="71">
        <v>0</v>
      </c>
      <c r="AK65" s="71">
        <v>4.72</v>
      </c>
      <c r="AL65" s="71">
        <v>0</v>
      </c>
      <c r="AM65" s="71">
        <v>580.71600000000001</v>
      </c>
      <c r="AN65" s="71">
        <v>751.20857565556355</v>
      </c>
      <c r="AO65" s="71">
        <v>1.349539074074074</v>
      </c>
      <c r="AP65" s="71">
        <v>0.10796312592592593</v>
      </c>
      <c r="AQ65" s="71">
        <v>5.3981562962962963E-2</v>
      </c>
      <c r="AR65" s="71">
        <v>0.94122763636363638</v>
      </c>
      <c r="AS65" s="71">
        <v>0.34637177018181831</v>
      </c>
      <c r="AT65" s="71">
        <v>11.563653818181816</v>
      </c>
      <c r="AU65" s="71">
        <v>0.44820363636363636</v>
      </c>
      <c r="AV65" s="71">
        <v>14.81094062405387</v>
      </c>
      <c r="AW65" s="71">
        <v>3.7350303030303027</v>
      </c>
      <c r="AX65" s="71">
        <v>2.2111379393939394</v>
      </c>
      <c r="AY65" s="71">
        <v>5.6025454545454538E-2</v>
      </c>
      <c r="AZ65" s="71">
        <v>0.89640727272727272</v>
      </c>
      <c r="BA65" s="71">
        <v>0.34860282828282824</v>
      </c>
      <c r="BB65" s="71">
        <v>2.6669709976565659</v>
      </c>
      <c r="BC65" s="71">
        <v>9.9141747956363648</v>
      </c>
      <c r="BD65" s="71"/>
      <c r="BE65" s="71">
        <v>0</v>
      </c>
      <c r="BF65" s="71">
        <v>9.9141747956363648</v>
      </c>
      <c r="BG65" s="71">
        <v>30.371766666666673</v>
      </c>
      <c r="BH65" s="71">
        <v>1.9820451626931808</v>
      </c>
      <c r="BI65" s="71">
        <v>0.61315114159891593</v>
      </c>
      <c r="BJ65" s="71">
        <v>260.75073581813524</v>
      </c>
      <c r="BK65" s="71"/>
      <c r="BL65" s="71">
        <v>293.71769878909402</v>
      </c>
      <c r="BM65" s="71">
        <v>1338.5735716825297</v>
      </c>
      <c r="BN65" s="71">
        <f t="shared" si="5"/>
        <v>168.33053012889113</v>
      </c>
      <c r="BO65" s="71">
        <f t="shared" si="0"/>
        <v>118.95357462441643</v>
      </c>
      <c r="BP65" s="72">
        <f t="shared" si="1"/>
        <v>8.5633802816901436</v>
      </c>
      <c r="BQ65" s="72">
        <f t="shared" si="2"/>
        <v>1.8591549295774654</v>
      </c>
      <c r="BR65" s="73">
        <v>2</v>
      </c>
      <c r="BS65" s="72">
        <f t="shared" si="6"/>
        <v>2.2535211267605644</v>
      </c>
      <c r="BT65" s="72">
        <f t="shared" si="9"/>
        <v>11.25</v>
      </c>
      <c r="BU65" s="72">
        <f t="shared" si="10"/>
        <v>12.676056338028173</v>
      </c>
      <c r="BV65" s="71">
        <f t="shared" si="7"/>
        <v>206.09463504116255</v>
      </c>
      <c r="BW65" s="71">
        <f t="shared" si="3"/>
        <v>493.37873979447011</v>
      </c>
      <c r="BX65" s="71">
        <f t="shared" si="4"/>
        <v>1831.952311477</v>
      </c>
      <c r="BY65" s="71">
        <f t="shared" si="8"/>
        <v>21983.427737724</v>
      </c>
      <c r="BZ65" s="49">
        <f>VLOOKUP($C65,[1]PARAMETROS!$A:$I,7,0)</f>
        <v>43101</v>
      </c>
      <c r="CA65" s="74"/>
      <c r="CB65" s="74"/>
    </row>
    <row r="66" spans="1:80" s="75" customFormat="1">
      <c r="A66" s="43" t="s">
        <v>216</v>
      </c>
      <c r="B66" s="43" t="s">
        <v>1</v>
      </c>
      <c r="C66" s="43" t="s">
        <v>217</v>
      </c>
      <c r="D66" s="43" t="s">
        <v>502</v>
      </c>
      <c r="E66" s="44" t="s">
        <v>403</v>
      </c>
      <c r="F66" s="44" t="s">
        <v>63</v>
      </c>
      <c r="G66" s="44">
        <v>1</v>
      </c>
      <c r="H66" s="71">
        <v>522.36</v>
      </c>
      <c r="I66" s="71">
        <v>522.36</v>
      </c>
      <c r="J66" s="71"/>
      <c r="K66" s="71"/>
      <c r="L66" s="71"/>
      <c r="M66" s="71"/>
      <c r="N66" s="71"/>
      <c r="O66" s="71"/>
      <c r="P66" s="71">
        <v>17.095418181818179</v>
      </c>
      <c r="Q66" s="71">
        <v>539.45541818181823</v>
      </c>
      <c r="R66" s="71">
        <v>107.89108363636365</v>
      </c>
      <c r="S66" s="71">
        <v>8.0918312727272728</v>
      </c>
      <c r="T66" s="71">
        <v>5.3945541818181821</v>
      </c>
      <c r="U66" s="71">
        <v>1.0789108363636364</v>
      </c>
      <c r="V66" s="71">
        <v>13.486385454545456</v>
      </c>
      <c r="W66" s="71">
        <v>43.156433454545457</v>
      </c>
      <c r="X66" s="71">
        <v>16.183662545454546</v>
      </c>
      <c r="Y66" s="71">
        <v>3.2367325090909094</v>
      </c>
      <c r="Z66" s="71">
        <v>198.51959389090911</v>
      </c>
      <c r="AA66" s="71">
        <v>44.954618181818184</v>
      </c>
      <c r="AB66" s="71">
        <v>59.933496960000006</v>
      </c>
      <c r="AC66" s="71">
        <v>38.598826372189109</v>
      </c>
      <c r="AD66" s="71">
        <v>143.4869415140073</v>
      </c>
      <c r="AE66" s="71">
        <v>130.6584</v>
      </c>
      <c r="AF66" s="71">
        <v>327.8</v>
      </c>
      <c r="AG66" s="71">
        <v>0</v>
      </c>
      <c r="AH66" s="71">
        <v>33.39</v>
      </c>
      <c r="AI66" s="71">
        <v>0</v>
      </c>
      <c r="AJ66" s="71">
        <v>0</v>
      </c>
      <c r="AK66" s="71">
        <v>4.72</v>
      </c>
      <c r="AL66" s="71">
        <v>0</v>
      </c>
      <c r="AM66" s="71">
        <v>496.5684</v>
      </c>
      <c r="AN66" s="71">
        <v>838.57493540491646</v>
      </c>
      <c r="AO66" s="71">
        <v>2.7071629444444452</v>
      </c>
      <c r="AP66" s="71">
        <v>0.2165730355555556</v>
      </c>
      <c r="AQ66" s="71">
        <v>0.1082865177777778</v>
      </c>
      <c r="AR66" s="71">
        <v>1.8880939636363641</v>
      </c>
      <c r="AS66" s="71">
        <v>0.69481857861818219</v>
      </c>
      <c r="AT66" s="71">
        <v>23.196582981818182</v>
      </c>
      <c r="AU66" s="71">
        <v>0.8990923636363638</v>
      </c>
      <c r="AV66" s="71">
        <v>29.71061038548687</v>
      </c>
      <c r="AW66" s="71">
        <v>7.4924363636363642</v>
      </c>
      <c r="AX66" s="71">
        <v>4.4355223272727278</v>
      </c>
      <c r="AY66" s="71">
        <v>0.11238654545454546</v>
      </c>
      <c r="AZ66" s="71">
        <v>1.7981847272727276</v>
      </c>
      <c r="BA66" s="71">
        <v>0.6992940606060607</v>
      </c>
      <c r="BB66" s="71">
        <v>5.3499192409212135</v>
      </c>
      <c r="BC66" s="71">
        <v>19.887743265163643</v>
      </c>
      <c r="BD66" s="71"/>
      <c r="BE66" s="71">
        <v>0</v>
      </c>
      <c r="BF66" s="71">
        <v>19.887743265163643</v>
      </c>
      <c r="BG66" s="71">
        <v>30.371766666666673</v>
      </c>
      <c r="BH66" s="71">
        <v>3.9640903253863615</v>
      </c>
      <c r="BI66" s="71">
        <v>1.2263022831978319</v>
      </c>
      <c r="BJ66" s="71">
        <v>521.50147163627059</v>
      </c>
      <c r="BK66" s="71"/>
      <c r="BL66" s="71">
        <v>557.0636309115215</v>
      </c>
      <c r="BM66" s="71">
        <v>1984.6923381489066</v>
      </c>
      <c r="BN66" s="71">
        <f t="shared" si="5"/>
        <v>168.33053012889113</v>
      </c>
      <c r="BO66" s="71">
        <f t="shared" si="0"/>
        <v>118.95357462441643</v>
      </c>
      <c r="BP66" s="72">
        <f t="shared" si="1"/>
        <v>8.8629737609329435</v>
      </c>
      <c r="BQ66" s="72">
        <f t="shared" si="2"/>
        <v>1.9241982507288626</v>
      </c>
      <c r="BR66" s="73">
        <v>5</v>
      </c>
      <c r="BS66" s="72">
        <f t="shared" si="6"/>
        <v>5.8309037900874632</v>
      </c>
      <c r="BT66" s="72">
        <f t="shared" si="9"/>
        <v>14.25</v>
      </c>
      <c r="BU66" s="72">
        <f t="shared" si="10"/>
        <v>16.618075801749271</v>
      </c>
      <c r="BV66" s="71">
        <f t="shared" si="7"/>
        <v>377.55876747937668</v>
      </c>
      <c r="BW66" s="71">
        <f t="shared" si="3"/>
        <v>664.84287223268427</v>
      </c>
      <c r="BX66" s="71">
        <f t="shared" si="4"/>
        <v>2649.5352103815908</v>
      </c>
      <c r="BY66" s="71">
        <f t="shared" si="8"/>
        <v>31794.422524579088</v>
      </c>
      <c r="BZ66" s="77">
        <f>VLOOKUP($C66,[1]PARAMETROS!$A:$I,7,0)</f>
        <v>42736</v>
      </c>
      <c r="CA66" s="74"/>
      <c r="CB66" s="74"/>
    </row>
    <row r="67" spans="1:80" s="75" customFormat="1">
      <c r="A67" s="43" t="s">
        <v>216</v>
      </c>
      <c r="B67" s="43" t="s">
        <v>0</v>
      </c>
      <c r="C67" s="43" t="s">
        <v>217</v>
      </c>
      <c r="D67" s="43" t="s">
        <v>503</v>
      </c>
      <c r="E67" s="44" t="s">
        <v>403</v>
      </c>
      <c r="F67" s="44" t="s">
        <v>63</v>
      </c>
      <c r="G67" s="44">
        <v>3</v>
      </c>
      <c r="H67" s="71">
        <v>1044.73</v>
      </c>
      <c r="I67" s="71">
        <v>3134.19</v>
      </c>
      <c r="J67" s="71"/>
      <c r="K67" s="71"/>
      <c r="L67" s="71"/>
      <c r="M67" s="71"/>
      <c r="N67" s="71"/>
      <c r="O67" s="71"/>
      <c r="P67" s="71">
        <v>102.57349090909091</v>
      </c>
      <c r="Q67" s="71">
        <v>3236.7634909090912</v>
      </c>
      <c r="R67" s="71">
        <v>647.35269818181825</v>
      </c>
      <c r="S67" s="71">
        <v>48.551452363636365</v>
      </c>
      <c r="T67" s="71">
        <v>32.36763490909091</v>
      </c>
      <c r="U67" s="71">
        <v>6.4735269818181829</v>
      </c>
      <c r="V67" s="71">
        <v>80.919087272727282</v>
      </c>
      <c r="W67" s="71">
        <v>258.94107927272728</v>
      </c>
      <c r="X67" s="71">
        <v>97.10290472727273</v>
      </c>
      <c r="Y67" s="71">
        <v>19.420580945454546</v>
      </c>
      <c r="Z67" s="71">
        <v>1191.1289646545456</v>
      </c>
      <c r="AA67" s="71">
        <v>269.73029090909091</v>
      </c>
      <c r="AB67" s="71">
        <v>359.60442384000004</v>
      </c>
      <c r="AC67" s="71">
        <v>231.59517502766553</v>
      </c>
      <c r="AD67" s="71">
        <v>860.92988977675645</v>
      </c>
      <c r="AE67" s="71">
        <v>297.9486</v>
      </c>
      <c r="AF67" s="71">
        <v>983.40000000000009</v>
      </c>
      <c r="AG67" s="71">
        <v>0</v>
      </c>
      <c r="AH67" s="71">
        <v>100.17</v>
      </c>
      <c r="AI67" s="71">
        <v>0</v>
      </c>
      <c r="AJ67" s="71">
        <v>0</v>
      </c>
      <c r="AK67" s="71">
        <v>14.16</v>
      </c>
      <c r="AL67" s="71">
        <v>0</v>
      </c>
      <c r="AM67" s="71">
        <v>1395.6786000000002</v>
      </c>
      <c r="AN67" s="71">
        <v>3447.7374544313025</v>
      </c>
      <c r="AO67" s="71">
        <v>16.24313314351852</v>
      </c>
      <c r="AP67" s="71">
        <v>1.2994506514814816</v>
      </c>
      <c r="AQ67" s="71">
        <v>0.64972532574074082</v>
      </c>
      <c r="AR67" s="71">
        <v>11.32867221818182</v>
      </c>
      <c r="AS67" s="71">
        <v>4.1689513762909112</v>
      </c>
      <c r="AT67" s="71">
        <v>139.18083010909092</v>
      </c>
      <c r="AU67" s="71">
        <v>5.3946058181818186</v>
      </c>
      <c r="AV67" s="71">
        <v>178.26536864248621</v>
      </c>
      <c r="AW67" s="71">
        <v>44.955048484848483</v>
      </c>
      <c r="AX67" s="71">
        <v>26.613388703030306</v>
      </c>
      <c r="AY67" s="71">
        <v>0.67432572727272733</v>
      </c>
      <c r="AZ67" s="71">
        <v>10.789211636363637</v>
      </c>
      <c r="BA67" s="71">
        <v>4.1958045252525258</v>
      </c>
      <c r="BB67" s="71">
        <v>32.099822700250513</v>
      </c>
      <c r="BC67" s="71">
        <v>119.32760177701819</v>
      </c>
      <c r="BD67" s="71"/>
      <c r="BE67" s="71">
        <v>0</v>
      </c>
      <c r="BF67" s="71">
        <v>119.32760177701819</v>
      </c>
      <c r="BG67" s="71">
        <v>166.4556</v>
      </c>
      <c r="BH67" s="71">
        <v>23.784541952318168</v>
      </c>
      <c r="BI67" s="71">
        <v>7.3578136991869894</v>
      </c>
      <c r="BJ67" s="71">
        <v>3129.0088298176233</v>
      </c>
      <c r="BK67" s="71"/>
      <c r="BL67" s="71">
        <v>3326.6067854691287</v>
      </c>
      <c r="BM67" s="71">
        <v>10308.700701229027</v>
      </c>
      <c r="BN67" s="71">
        <f t="shared" si="5"/>
        <v>504.99159038667335</v>
      </c>
      <c r="BO67" s="71">
        <f t="shared" si="0"/>
        <v>356.8607238732493</v>
      </c>
      <c r="BP67" s="72">
        <f t="shared" si="1"/>
        <v>8.8629737609329435</v>
      </c>
      <c r="BQ67" s="72">
        <f t="shared" si="2"/>
        <v>1.9241982507288626</v>
      </c>
      <c r="BR67" s="73">
        <v>5</v>
      </c>
      <c r="BS67" s="72">
        <f t="shared" si="6"/>
        <v>5.8309037900874632</v>
      </c>
      <c r="BT67" s="72">
        <f t="shared" si="9"/>
        <v>14.25</v>
      </c>
      <c r="BU67" s="72">
        <f t="shared" si="10"/>
        <v>16.618075801749271</v>
      </c>
      <c r="BV67" s="71">
        <f t="shared" si="7"/>
        <v>1856.3309675885425</v>
      </c>
      <c r="BW67" s="71">
        <f t="shared" si="3"/>
        <v>2718.1832818484654</v>
      </c>
      <c r="BX67" s="71">
        <f t="shared" si="4"/>
        <v>13026.883983077492</v>
      </c>
      <c r="BY67" s="71">
        <f t="shared" si="8"/>
        <v>156322.60779692989</v>
      </c>
      <c r="BZ67" s="77">
        <f>VLOOKUP($C67,[1]PARAMETROS!$A:$I,7,0)</f>
        <v>42736</v>
      </c>
      <c r="CA67" s="74"/>
      <c r="CB67" s="74"/>
    </row>
    <row r="68" spans="1:80" s="75" customFormat="1">
      <c r="A68" s="43" t="s">
        <v>504</v>
      </c>
      <c r="B68" s="43" t="s">
        <v>2</v>
      </c>
      <c r="C68" s="43" t="s">
        <v>67</v>
      </c>
      <c r="D68" s="43" t="s">
        <v>505</v>
      </c>
      <c r="E68" s="44" t="s">
        <v>403</v>
      </c>
      <c r="F68" s="44" t="s">
        <v>63</v>
      </c>
      <c r="G68" s="44">
        <v>1</v>
      </c>
      <c r="H68" s="71">
        <v>260.39999999999998</v>
      </c>
      <c r="I68" s="71">
        <v>260.39999999999998</v>
      </c>
      <c r="J68" s="71"/>
      <c r="K68" s="71"/>
      <c r="L68" s="71"/>
      <c r="M68" s="71"/>
      <c r="N68" s="71"/>
      <c r="O68" s="71"/>
      <c r="P68" s="71">
        <v>8.5221818181818172</v>
      </c>
      <c r="Q68" s="71">
        <v>268.9221818181818</v>
      </c>
      <c r="R68" s="71">
        <v>53.78443636363636</v>
      </c>
      <c r="S68" s="71">
        <v>4.0338327272727268</v>
      </c>
      <c r="T68" s="71">
        <v>2.6892218181818182</v>
      </c>
      <c r="U68" s="71">
        <v>0.53784436363636356</v>
      </c>
      <c r="V68" s="71">
        <v>6.723054545454545</v>
      </c>
      <c r="W68" s="71">
        <v>21.513774545454545</v>
      </c>
      <c r="X68" s="71">
        <v>8.0676654545454536</v>
      </c>
      <c r="Y68" s="71">
        <v>1.6135330909090908</v>
      </c>
      <c r="Z68" s="71">
        <v>98.96336290909089</v>
      </c>
      <c r="AA68" s="71">
        <v>22.410181818181815</v>
      </c>
      <c r="AB68" s="71">
        <v>29.877254399999998</v>
      </c>
      <c r="AC68" s="71">
        <v>19.241776528290913</v>
      </c>
      <c r="AD68" s="71">
        <v>71.529212746472723</v>
      </c>
      <c r="AE68" s="71">
        <v>146.376</v>
      </c>
      <c r="AF68" s="71">
        <v>397</v>
      </c>
      <c r="AG68" s="71">
        <v>0</v>
      </c>
      <c r="AH68" s="71">
        <v>0</v>
      </c>
      <c r="AI68" s="71">
        <v>9.84</v>
      </c>
      <c r="AJ68" s="71">
        <v>0</v>
      </c>
      <c r="AK68" s="71">
        <v>4.72</v>
      </c>
      <c r="AL68" s="71">
        <v>0</v>
      </c>
      <c r="AM68" s="71">
        <v>557.93600000000004</v>
      </c>
      <c r="AN68" s="71">
        <v>728.42857565556358</v>
      </c>
      <c r="AO68" s="71">
        <v>1.349539074074074</v>
      </c>
      <c r="AP68" s="71">
        <v>0.10796312592592593</v>
      </c>
      <c r="AQ68" s="71">
        <v>5.3981562962962963E-2</v>
      </c>
      <c r="AR68" s="71">
        <v>0.94122763636363638</v>
      </c>
      <c r="AS68" s="71">
        <v>0.34637177018181831</v>
      </c>
      <c r="AT68" s="71">
        <v>11.563653818181816</v>
      </c>
      <c r="AU68" s="71">
        <v>0.44820363636363636</v>
      </c>
      <c r="AV68" s="71">
        <v>14.81094062405387</v>
      </c>
      <c r="AW68" s="71">
        <v>3.7350303030303027</v>
      </c>
      <c r="AX68" s="71">
        <v>2.2111379393939394</v>
      </c>
      <c r="AY68" s="71">
        <v>5.6025454545454538E-2</v>
      </c>
      <c r="AZ68" s="71">
        <v>0.89640727272727272</v>
      </c>
      <c r="BA68" s="71">
        <v>0.34860282828282824</v>
      </c>
      <c r="BB68" s="71">
        <v>2.6669709976565659</v>
      </c>
      <c r="BC68" s="71">
        <v>9.9141747956363648</v>
      </c>
      <c r="BD68" s="71"/>
      <c r="BE68" s="71">
        <v>0</v>
      </c>
      <c r="BF68" s="71">
        <v>9.9141747956363648</v>
      </c>
      <c r="BG68" s="71">
        <v>30.371766666666673</v>
      </c>
      <c r="BH68" s="71">
        <v>1.9820451626931808</v>
      </c>
      <c r="BI68" s="71">
        <v>0.61315114159891593</v>
      </c>
      <c r="BJ68" s="71">
        <v>260.75073581813524</v>
      </c>
      <c r="BK68" s="71"/>
      <c r="BL68" s="71">
        <v>293.71769878909402</v>
      </c>
      <c r="BM68" s="71">
        <v>1315.7935716825295</v>
      </c>
      <c r="BN68" s="71">
        <f t="shared" si="5"/>
        <v>168.33053012889113</v>
      </c>
      <c r="BO68" s="71">
        <f t="shared" si="0"/>
        <v>118.95357462441643</v>
      </c>
      <c r="BP68" s="72">
        <f t="shared" si="1"/>
        <v>8.8629737609329435</v>
      </c>
      <c r="BQ68" s="72">
        <f t="shared" si="2"/>
        <v>1.9241982507288626</v>
      </c>
      <c r="BR68" s="73">
        <v>5</v>
      </c>
      <c r="BS68" s="72">
        <f t="shared" si="6"/>
        <v>5.8309037900874632</v>
      </c>
      <c r="BT68" s="72">
        <f t="shared" si="9"/>
        <v>14.25</v>
      </c>
      <c r="BU68" s="72">
        <f t="shared" si="10"/>
        <v>16.618075801749271</v>
      </c>
      <c r="BV68" s="71">
        <f t="shared" si="7"/>
        <v>266.40066343102831</v>
      </c>
      <c r="BW68" s="71">
        <f t="shared" si="3"/>
        <v>553.68476818433589</v>
      </c>
      <c r="BX68" s="71">
        <f t="shared" si="4"/>
        <v>1869.4783398668656</v>
      </c>
      <c r="BY68" s="71">
        <f t="shared" si="8"/>
        <v>22433.740078402385</v>
      </c>
      <c r="BZ68" s="49">
        <f>VLOOKUP($C68,[1]PARAMETROS!$A:$I,7,0)</f>
        <v>43101</v>
      </c>
      <c r="CA68" s="74"/>
      <c r="CB68" s="74"/>
    </row>
    <row r="69" spans="1:80" s="75" customFormat="1">
      <c r="A69" s="43" t="s">
        <v>223</v>
      </c>
      <c r="B69" s="43" t="s">
        <v>2</v>
      </c>
      <c r="C69" s="43" t="s">
        <v>74</v>
      </c>
      <c r="D69" s="43" t="s">
        <v>506</v>
      </c>
      <c r="E69" s="44" t="s">
        <v>403</v>
      </c>
      <c r="F69" s="44" t="s">
        <v>63</v>
      </c>
      <c r="G69" s="44">
        <v>1</v>
      </c>
      <c r="H69" s="71">
        <v>260.39999999999998</v>
      </c>
      <c r="I69" s="71">
        <v>260.39999999999998</v>
      </c>
      <c r="J69" s="71"/>
      <c r="K69" s="71"/>
      <c r="L69" s="71"/>
      <c r="M69" s="71"/>
      <c r="N69" s="71"/>
      <c r="O69" s="71"/>
      <c r="P69" s="71">
        <v>8.5221818181818172</v>
      </c>
      <c r="Q69" s="71">
        <v>268.9221818181818</v>
      </c>
      <c r="R69" s="71">
        <v>53.78443636363636</v>
      </c>
      <c r="S69" s="71">
        <v>4.0338327272727268</v>
      </c>
      <c r="T69" s="71">
        <v>2.6892218181818182</v>
      </c>
      <c r="U69" s="71">
        <v>0.53784436363636356</v>
      </c>
      <c r="V69" s="71">
        <v>6.723054545454545</v>
      </c>
      <c r="W69" s="71">
        <v>21.513774545454545</v>
      </c>
      <c r="X69" s="71">
        <v>8.0676654545454536</v>
      </c>
      <c r="Y69" s="71">
        <v>1.6135330909090908</v>
      </c>
      <c r="Z69" s="71">
        <v>98.96336290909089</v>
      </c>
      <c r="AA69" s="71">
        <v>22.410181818181815</v>
      </c>
      <c r="AB69" s="71">
        <v>29.877254399999998</v>
      </c>
      <c r="AC69" s="71">
        <v>19.241776528290913</v>
      </c>
      <c r="AD69" s="71">
        <v>71.529212746472723</v>
      </c>
      <c r="AE69" s="71">
        <v>146.376</v>
      </c>
      <c r="AF69" s="71">
        <v>0</v>
      </c>
      <c r="AG69" s="71">
        <v>264.83999999999997</v>
      </c>
      <c r="AH69" s="71">
        <v>27.01</v>
      </c>
      <c r="AI69" s="71">
        <v>0</v>
      </c>
      <c r="AJ69" s="71">
        <v>0</v>
      </c>
      <c r="AK69" s="71">
        <v>4.72</v>
      </c>
      <c r="AL69" s="71">
        <v>0</v>
      </c>
      <c r="AM69" s="71">
        <v>442.94600000000003</v>
      </c>
      <c r="AN69" s="71">
        <v>613.43857565556357</v>
      </c>
      <c r="AO69" s="71">
        <v>1.349539074074074</v>
      </c>
      <c r="AP69" s="71">
        <v>0.10796312592592593</v>
      </c>
      <c r="AQ69" s="71">
        <v>5.3981562962962963E-2</v>
      </c>
      <c r="AR69" s="71">
        <v>0.94122763636363638</v>
      </c>
      <c r="AS69" s="71">
        <v>0.34637177018181831</v>
      </c>
      <c r="AT69" s="71">
        <v>11.563653818181816</v>
      </c>
      <c r="AU69" s="71">
        <v>0.44820363636363636</v>
      </c>
      <c r="AV69" s="71">
        <v>14.81094062405387</v>
      </c>
      <c r="AW69" s="71">
        <v>3.7350303030303027</v>
      </c>
      <c r="AX69" s="71">
        <v>2.2111379393939394</v>
      </c>
      <c r="AY69" s="71">
        <v>5.6025454545454538E-2</v>
      </c>
      <c r="AZ69" s="71">
        <v>0.89640727272727272</v>
      </c>
      <c r="BA69" s="71">
        <v>0.34860282828282824</v>
      </c>
      <c r="BB69" s="71">
        <v>2.6669709976565659</v>
      </c>
      <c r="BC69" s="71">
        <v>9.9141747956363648</v>
      </c>
      <c r="BD69" s="71"/>
      <c r="BE69" s="71">
        <v>0</v>
      </c>
      <c r="BF69" s="71">
        <v>9.9141747956363648</v>
      </c>
      <c r="BG69" s="71">
        <v>30.371766666666673</v>
      </c>
      <c r="BH69" s="71">
        <v>1.9820451626931808</v>
      </c>
      <c r="BI69" s="71">
        <v>0.61315114159891593</v>
      </c>
      <c r="BJ69" s="71">
        <v>260.75073581813524</v>
      </c>
      <c r="BK69" s="71"/>
      <c r="BL69" s="71">
        <v>293.71769878909402</v>
      </c>
      <c r="BM69" s="71">
        <v>1200.8035716825298</v>
      </c>
      <c r="BN69" s="71">
        <f t="shared" si="5"/>
        <v>168.33053012889113</v>
      </c>
      <c r="BO69" s="71">
        <f t="shared" si="0"/>
        <v>118.95357462441643</v>
      </c>
      <c r="BP69" s="72">
        <f t="shared" si="1"/>
        <v>8.5633802816901436</v>
      </c>
      <c r="BQ69" s="72">
        <f t="shared" si="2"/>
        <v>1.8591549295774654</v>
      </c>
      <c r="BR69" s="73">
        <v>2</v>
      </c>
      <c r="BS69" s="72">
        <f t="shared" si="6"/>
        <v>2.2535211267605644</v>
      </c>
      <c r="BT69" s="72">
        <f t="shared" si="9"/>
        <v>11.25</v>
      </c>
      <c r="BU69" s="72">
        <f t="shared" si="10"/>
        <v>12.676056338028173</v>
      </c>
      <c r="BV69" s="71">
        <f t="shared" si="7"/>
        <v>188.63083222426113</v>
      </c>
      <c r="BW69" s="71">
        <f t="shared" si="3"/>
        <v>475.91493697756869</v>
      </c>
      <c r="BX69" s="71">
        <f t="shared" si="4"/>
        <v>1676.7185086600985</v>
      </c>
      <c r="BY69" s="71">
        <f t="shared" si="8"/>
        <v>20120.622103921181</v>
      </c>
      <c r="BZ69" s="49">
        <f>VLOOKUP($C69,[1]PARAMETROS!$A:$I,7,0)</f>
        <v>43101</v>
      </c>
      <c r="CA69" s="74"/>
      <c r="CB69" s="74"/>
    </row>
    <row r="70" spans="1:80" s="75" customFormat="1">
      <c r="A70" s="43" t="s">
        <v>507</v>
      </c>
      <c r="B70" s="43" t="s">
        <v>2</v>
      </c>
      <c r="C70" s="43" t="s">
        <v>67</v>
      </c>
      <c r="D70" s="43" t="s">
        <v>508</v>
      </c>
      <c r="E70" s="44" t="s">
        <v>403</v>
      </c>
      <c r="F70" s="44" t="s">
        <v>63</v>
      </c>
      <c r="G70" s="44">
        <v>1</v>
      </c>
      <c r="H70" s="71">
        <v>260.39999999999998</v>
      </c>
      <c r="I70" s="71">
        <v>260.39999999999998</v>
      </c>
      <c r="J70" s="71"/>
      <c r="K70" s="71"/>
      <c r="L70" s="71"/>
      <c r="M70" s="71"/>
      <c r="N70" s="71"/>
      <c r="O70" s="71"/>
      <c r="P70" s="71">
        <v>8.5221818181818172</v>
      </c>
      <c r="Q70" s="71">
        <v>268.9221818181818</v>
      </c>
      <c r="R70" s="71">
        <v>53.78443636363636</v>
      </c>
      <c r="S70" s="71">
        <v>4.0338327272727268</v>
      </c>
      <c r="T70" s="71">
        <v>2.6892218181818182</v>
      </c>
      <c r="U70" s="71">
        <v>0.53784436363636356</v>
      </c>
      <c r="V70" s="71">
        <v>6.723054545454545</v>
      </c>
      <c r="W70" s="71">
        <v>21.513774545454545</v>
      </c>
      <c r="X70" s="71">
        <v>8.0676654545454536</v>
      </c>
      <c r="Y70" s="71">
        <v>1.6135330909090908</v>
      </c>
      <c r="Z70" s="71">
        <v>98.96336290909089</v>
      </c>
      <c r="AA70" s="71">
        <v>22.410181818181815</v>
      </c>
      <c r="AB70" s="71">
        <v>29.877254399999998</v>
      </c>
      <c r="AC70" s="71">
        <v>19.241776528290913</v>
      </c>
      <c r="AD70" s="71">
        <v>71.529212746472723</v>
      </c>
      <c r="AE70" s="71">
        <v>146.376</v>
      </c>
      <c r="AF70" s="71">
        <v>397</v>
      </c>
      <c r="AG70" s="71">
        <v>0</v>
      </c>
      <c r="AH70" s="71">
        <v>0</v>
      </c>
      <c r="AI70" s="71">
        <v>9.84</v>
      </c>
      <c r="AJ70" s="71">
        <v>0</v>
      </c>
      <c r="AK70" s="71">
        <v>4.72</v>
      </c>
      <c r="AL70" s="71">
        <v>0</v>
      </c>
      <c r="AM70" s="71">
        <v>557.93600000000004</v>
      </c>
      <c r="AN70" s="71">
        <v>728.42857565556358</v>
      </c>
      <c r="AO70" s="71">
        <v>1.349539074074074</v>
      </c>
      <c r="AP70" s="71">
        <v>0.10796312592592593</v>
      </c>
      <c r="AQ70" s="71">
        <v>5.3981562962962963E-2</v>
      </c>
      <c r="AR70" s="71">
        <v>0.94122763636363638</v>
      </c>
      <c r="AS70" s="71">
        <v>0.34637177018181831</v>
      </c>
      <c r="AT70" s="71">
        <v>11.563653818181816</v>
      </c>
      <c r="AU70" s="71">
        <v>0.44820363636363636</v>
      </c>
      <c r="AV70" s="71">
        <v>14.81094062405387</v>
      </c>
      <c r="AW70" s="71">
        <v>3.7350303030303027</v>
      </c>
      <c r="AX70" s="71">
        <v>2.2111379393939394</v>
      </c>
      <c r="AY70" s="71">
        <v>5.6025454545454538E-2</v>
      </c>
      <c r="AZ70" s="71">
        <v>0.89640727272727272</v>
      </c>
      <c r="BA70" s="71">
        <v>0.34860282828282824</v>
      </c>
      <c r="BB70" s="71">
        <v>2.6669709976565659</v>
      </c>
      <c r="BC70" s="71">
        <v>9.9141747956363648</v>
      </c>
      <c r="BD70" s="71"/>
      <c r="BE70" s="71">
        <v>0</v>
      </c>
      <c r="BF70" s="71">
        <v>9.9141747956363648</v>
      </c>
      <c r="BG70" s="71">
        <v>30.371766666666673</v>
      </c>
      <c r="BH70" s="71">
        <v>1.9820451626931808</v>
      </c>
      <c r="BI70" s="71">
        <v>0.61315114159891593</v>
      </c>
      <c r="BJ70" s="71">
        <v>260.75073581813524</v>
      </c>
      <c r="BK70" s="71"/>
      <c r="BL70" s="71">
        <v>293.71769878909402</v>
      </c>
      <c r="BM70" s="71">
        <v>1315.7935716825295</v>
      </c>
      <c r="BN70" s="71">
        <f t="shared" si="5"/>
        <v>168.33053012889113</v>
      </c>
      <c r="BO70" s="71">
        <f t="shared" ref="BO70:BO133" si="11">$BO$5*$G70</f>
        <v>118.95357462441643</v>
      </c>
      <c r="BP70" s="72">
        <f t="shared" ref="BP70:BP133" si="12">((100/((100-$BT70)%)-100)*$BP$5)/$BT70</f>
        <v>8.6609686609686669</v>
      </c>
      <c r="BQ70" s="72">
        <f t="shared" ref="BQ70:BQ133" si="13">((100/((100-$BT70)%)-100)*$BQ$5)/$BT70</f>
        <v>1.8803418803418819</v>
      </c>
      <c r="BR70" s="73">
        <v>3</v>
      </c>
      <c r="BS70" s="72">
        <f t="shared" si="6"/>
        <v>3.4188034188034218</v>
      </c>
      <c r="BT70" s="72">
        <f t="shared" si="9"/>
        <v>12.25</v>
      </c>
      <c r="BU70" s="72">
        <f t="shared" si="10"/>
        <v>13.960113960113972</v>
      </c>
      <c r="BV70" s="71">
        <f t="shared" si="7"/>
        <v>223.79147049958996</v>
      </c>
      <c r="BW70" s="71">
        <f t="shared" ref="BW70:BW133" si="14">BV70+BO70+BN70</f>
        <v>511.07557525289758</v>
      </c>
      <c r="BX70" s="71">
        <f t="shared" ref="BX70:BX133" si="15">BW70+BM70</f>
        <v>1826.8691469354271</v>
      </c>
      <c r="BY70" s="71">
        <f t="shared" si="8"/>
        <v>21922.429763225125</v>
      </c>
      <c r="BZ70" s="49">
        <f>VLOOKUP($C70,[1]PARAMETROS!$A:$I,7,0)</f>
        <v>43101</v>
      </c>
      <c r="CA70" s="74"/>
      <c r="CB70" s="74"/>
    </row>
    <row r="71" spans="1:80" s="75" customFormat="1">
      <c r="A71" s="43" t="s">
        <v>225</v>
      </c>
      <c r="B71" s="43" t="s">
        <v>0</v>
      </c>
      <c r="C71" s="43" t="s">
        <v>161</v>
      </c>
      <c r="D71" s="43" t="s">
        <v>509</v>
      </c>
      <c r="E71" s="44" t="s">
        <v>403</v>
      </c>
      <c r="F71" s="44" t="s">
        <v>63</v>
      </c>
      <c r="G71" s="44">
        <v>1</v>
      </c>
      <c r="H71" s="71">
        <v>1076.08</v>
      </c>
      <c r="I71" s="71">
        <v>1076.08</v>
      </c>
      <c r="J71" s="71"/>
      <c r="K71" s="71"/>
      <c r="L71" s="71"/>
      <c r="M71" s="71"/>
      <c r="N71" s="71"/>
      <c r="O71" s="71"/>
      <c r="P71" s="71">
        <v>35.217163636363637</v>
      </c>
      <c r="Q71" s="71">
        <v>1111.2971636363636</v>
      </c>
      <c r="R71" s="71">
        <v>222.25943272727272</v>
      </c>
      <c r="S71" s="71">
        <v>16.669457454545455</v>
      </c>
      <c r="T71" s="71">
        <v>11.112971636363637</v>
      </c>
      <c r="U71" s="71">
        <v>2.2225943272727271</v>
      </c>
      <c r="V71" s="71">
        <v>27.782429090909091</v>
      </c>
      <c r="W71" s="71">
        <v>88.903773090909098</v>
      </c>
      <c r="X71" s="71">
        <v>33.33891490909091</v>
      </c>
      <c r="Y71" s="71">
        <v>6.6677829818181822</v>
      </c>
      <c r="Z71" s="71">
        <v>408.95735621818187</v>
      </c>
      <c r="AA71" s="71">
        <v>92.608096969696959</v>
      </c>
      <c r="AB71" s="71">
        <v>123.46511488</v>
      </c>
      <c r="AC71" s="71">
        <v>79.514941960688503</v>
      </c>
      <c r="AD71" s="71">
        <v>295.58815381038551</v>
      </c>
      <c r="AE71" s="71">
        <v>97.435200000000009</v>
      </c>
      <c r="AF71" s="71">
        <v>397</v>
      </c>
      <c r="AG71" s="71">
        <v>0</v>
      </c>
      <c r="AH71" s="71">
        <v>48.58</v>
      </c>
      <c r="AI71" s="71">
        <v>0</v>
      </c>
      <c r="AJ71" s="71">
        <v>0</v>
      </c>
      <c r="AK71" s="71">
        <v>4.72</v>
      </c>
      <c r="AL71" s="71">
        <v>0</v>
      </c>
      <c r="AM71" s="71">
        <v>547.73520000000008</v>
      </c>
      <c r="AN71" s="71">
        <v>1252.2807100285675</v>
      </c>
      <c r="AO71" s="71">
        <v>5.5768510246913587</v>
      </c>
      <c r="AP71" s="71">
        <v>0.44614808197530864</v>
      </c>
      <c r="AQ71" s="71">
        <v>0.22307404098765432</v>
      </c>
      <c r="AR71" s="71">
        <v>3.8895400727272733</v>
      </c>
      <c r="AS71" s="71">
        <v>1.4313507467636368</v>
      </c>
      <c r="AT71" s="71">
        <v>47.785778036363631</v>
      </c>
      <c r="AU71" s="71">
        <v>1.8521619393939395</v>
      </c>
      <c r="AV71" s="71">
        <v>61.204903942902803</v>
      </c>
      <c r="AW71" s="71">
        <v>15.434682828282828</v>
      </c>
      <c r="AX71" s="71">
        <v>9.1373322343434342</v>
      </c>
      <c r="AY71" s="71">
        <v>0.23152024242424241</v>
      </c>
      <c r="AZ71" s="71">
        <v>3.7043238787878789</v>
      </c>
      <c r="BA71" s="71">
        <v>1.4405703973063972</v>
      </c>
      <c r="BB71" s="71">
        <v>11.021022085861281</v>
      </c>
      <c r="BC71" s="71">
        <v>40.969451667006062</v>
      </c>
      <c r="BD71" s="71"/>
      <c r="BE71" s="71">
        <v>0</v>
      </c>
      <c r="BF71" s="71">
        <v>40.969451667006062</v>
      </c>
      <c r="BG71" s="71">
        <v>55.485199999999999</v>
      </c>
      <c r="BH71" s="71">
        <v>7.928180650772723</v>
      </c>
      <c r="BI71" s="71">
        <v>2.4526045663956633</v>
      </c>
      <c r="BJ71" s="71">
        <v>1043.0029432725412</v>
      </c>
      <c r="BK71" s="71"/>
      <c r="BL71" s="71">
        <v>1108.8689284897096</v>
      </c>
      <c r="BM71" s="71">
        <v>3574.6211577645495</v>
      </c>
      <c r="BN71" s="71">
        <f t="shared" ref="BN71:BN134" si="16">$BN$5*$G71</f>
        <v>168.33053012889113</v>
      </c>
      <c r="BO71" s="71">
        <f t="shared" si="11"/>
        <v>118.95357462441643</v>
      </c>
      <c r="BP71" s="72">
        <f t="shared" si="12"/>
        <v>8.7608069164265068</v>
      </c>
      <c r="BQ71" s="72">
        <f t="shared" si="13"/>
        <v>1.9020172910662811</v>
      </c>
      <c r="BR71" s="73">
        <v>4</v>
      </c>
      <c r="BS71" s="72">
        <f t="shared" si="6"/>
        <v>4.6109510086455305</v>
      </c>
      <c r="BT71" s="72">
        <f t="shared" si="9"/>
        <v>13.25</v>
      </c>
      <c r="BU71" s="72">
        <f t="shared" si="10"/>
        <v>15.273775216138318</v>
      </c>
      <c r="BV71" s="71">
        <f t="shared" ref="BV71:BV134" si="17">((BO71+BN71+BM71)*BU71)%</f>
        <v>589.85872885719391</v>
      </c>
      <c r="BW71" s="71">
        <f t="shared" si="14"/>
        <v>877.1428336105015</v>
      </c>
      <c r="BX71" s="71">
        <f t="shared" si="15"/>
        <v>4451.7639913750509</v>
      </c>
      <c r="BY71" s="71">
        <f t="shared" si="8"/>
        <v>53421.167896500614</v>
      </c>
      <c r="BZ71" s="49">
        <f>VLOOKUP($C71,[1]PARAMETROS!$A:$I,7,0)</f>
        <v>43101</v>
      </c>
      <c r="CA71" s="74"/>
      <c r="CB71" s="74"/>
    </row>
    <row r="72" spans="1:80" s="75" customFormat="1">
      <c r="A72" s="43" t="s">
        <v>510</v>
      </c>
      <c r="B72" s="43" t="s">
        <v>1</v>
      </c>
      <c r="C72" s="43" t="s">
        <v>170</v>
      </c>
      <c r="D72" s="43" t="s">
        <v>511</v>
      </c>
      <c r="E72" s="44" t="s">
        <v>403</v>
      </c>
      <c r="F72" s="44" t="s">
        <v>63</v>
      </c>
      <c r="G72" s="44">
        <v>1</v>
      </c>
      <c r="H72" s="71">
        <v>538.04</v>
      </c>
      <c r="I72" s="71">
        <v>538.04</v>
      </c>
      <c r="J72" s="71"/>
      <c r="K72" s="71"/>
      <c r="L72" s="71"/>
      <c r="M72" s="71"/>
      <c r="N72" s="71"/>
      <c r="O72" s="71"/>
      <c r="P72" s="71">
        <v>17.608581818181818</v>
      </c>
      <c r="Q72" s="71">
        <v>555.64858181818181</v>
      </c>
      <c r="R72" s="71">
        <v>111.12971636363636</v>
      </c>
      <c r="S72" s="71">
        <v>8.3347287272727275</v>
      </c>
      <c r="T72" s="71">
        <v>5.5564858181818186</v>
      </c>
      <c r="U72" s="71">
        <v>1.1112971636363635</v>
      </c>
      <c r="V72" s="71">
        <v>13.891214545454545</v>
      </c>
      <c r="W72" s="71">
        <v>44.451886545454549</v>
      </c>
      <c r="X72" s="71">
        <v>16.669457454545455</v>
      </c>
      <c r="Y72" s="71">
        <v>3.3338914909090911</v>
      </c>
      <c r="Z72" s="71">
        <v>204.47867810909094</v>
      </c>
      <c r="AA72" s="71">
        <v>46.304048484848479</v>
      </c>
      <c r="AB72" s="71">
        <v>61.732557440000001</v>
      </c>
      <c r="AC72" s="71">
        <v>39.757470980344252</v>
      </c>
      <c r="AD72" s="71">
        <v>147.79407690519275</v>
      </c>
      <c r="AE72" s="71">
        <v>129.7176</v>
      </c>
      <c r="AF72" s="71">
        <v>397</v>
      </c>
      <c r="AG72" s="71">
        <v>0</v>
      </c>
      <c r="AH72" s="71">
        <v>0</v>
      </c>
      <c r="AI72" s="71">
        <v>9.84</v>
      </c>
      <c r="AJ72" s="71">
        <v>0</v>
      </c>
      <c r="AK72" s="71">
        <v>4.72</v>
      </c>
      <c r="AL72" s="71">
        <v>0</v>
      </c>
      <c r="AM72" s="71">
        <v>541.27760000000001</v>
      </c>
      <c r="AN72" s="71">
        <v>893.5503550142837</v>
      </c>
      <c r="AO72" s="71">
        <v>2.7884255123456794</v>
      </c>
      <c r="AP72" s="71">
        <v>0.22307404098765432</v>
      </c>
      <c r="AQ72" s="71">
        <v>0.11153702049382716</v>
      </c>
      <c r="AR72" s="71">
        <v>1.9447700363636367</v>
      </c>
      <c r="AS72" s="71">
        <v>0.71567537338181841</v>
      </c>
      <c r="AT72" s="71">
        <v>23.892889018181815</v>
      </c>
      <c r="AU72" s="71">
        <v>0.92608096969696974</v>
      </c>
      <c r="AV72" s="71">
        <v>30.602451971451401</v>
      </c>
      <c r="AW72" s="71">
        <v>7.7173414141414138</v>
      </c>
      <c r="AX72" s="71">
        <v>4.5686661171717171</v>
      </c>
      <c r="AY72" s="71">
        <v>0.1157601212121212</v>
      </c>
      <c r="AZ72" s="71">
        <v>1.8521619393939395</v>
      </c>
      <c r="BA72" s="71">
        <v>0.72028519865319862</v>
      </c>
      <c r="BB72" s="71">
        <v>5.5105110429306405</v>
      </c>
      <c r="BC72" s="71">
        <v>20.484725833503031</v>
      </c>
      <c r="BD72" s="71"/>
      <c r="BE72" s="71">
        <v>0</v>
      </c>
      <c r="BF72" s="71">
        <v>20.484725833503031</v>
      </c>
      <c r="BG72" s="71">
        <v>30.371766666666673</v>
      </c>
      <c r="BH72" s="71">
        <v>3.9640903253863615</v>
      </c>
      <c r="BI72" s="71">
        <v>1.2263022831978319</v>
      </c>
      <c r="BJ72" s="71">
        <v>521.50147163627059</v>
      </c>
      <c r="BK72" s="71"/>
      <c r="BL72" s="71">
        <v>557.0636309115215</v>
      </c>
      <c r="BM72" s="71">
        <v>2057.3497455489414</v>
      </c>
      <c r="BN72" s="71">
        <f t="shared" si="16"/>
        <v>168.33053012889113</v>
      </c>
      <c r="BO72" s="71">
        <f t="shared" si="11"/>
        <v>118.95357462441643</v>
      </c>
      <c r="BP72" s="72">
        <f t="shared" si="12"/>
        <v>8.5633802816901436</v>
      </c>
      <c r="BQ72" s="72">
        <f t="shared" si="13"/>
        <v>1.8591549295774654</v>
      </c>
      <c r="BR72" s="73">
        <v>2</v>
      </c>
      <c r="BS72" s="72">
        <f t="shared" ref="BS72:BS135" si="18">((100/((100-BT72)%)-100)*BR72)/BT72</f>
        <v>2.2535211267605644</v>
      </c>
      <c r="BT72" s="72">
        <f t="shared" ref="BT72:BT135" si="19">$BP$5+$BQ$5+BR72</f>
        <v>11.25</v>
      </c>
      <c r="BU72" s="72">
        <f t="shared" ref="BU72:BU135" si="20">BP72+BQ72+BS72</f>
        <v>12.676056338028173</v>
      </c>
      <c r="BV72" s="71">
        <f t="shared" si="17"/>
        <v>297.20710778479219</v>
      </c>
      <c r="BW72" s="71">
        <f t="shared" si="14"/>
        <v>584.49121253809972</v>
      </c>
      <c r="BX72" s="71">
        <f t="shared" si="15"/>
        <v>2641.8409580870411</v>
      </c>
      <c r="BY72" s="71">
        <f t="shared" ref="BY72:BY135" si="21">BX72*12</f>
        <v>31702.091497044494</v>
      </c>
      <c r="BZ72" s="49">
        <f>VLOOKUP($C72,[1]PARAMETROS!$A:$I,7,0)</f>
        <v>43101</v>
      </c>
      <c r="CA72" s="74"/>
      <c r="CB72" s="74"/>
    </row>
    <row r="73" spans="1:80" s="75" customFormat="1">
      <c r="A73" s="43" t="s">
        <v>228</v>
      </c>
      <c r="B73" s="43" t="s">
        <v>1</v>
      </c>
      <c r="C73" s="43" t="s">
        <v>231</v>
      </c>
      <c r="D73" s="43" t="s">
        <v>512</v>
      </c>
      <c r="E73" s="44" t="s">
        <v>403</v>
      </c>
      <c r="F73" s="44" t="s">
        <v>63</v>
      </c>
      <c r="G73" s="44">
        <v>1</v>
      </c>
      <c r="H73" s="71">
        <v>538.04</v>
      </c>
      <c r="I73" s="71">
        <v>538.04</v>
      </c>
      <c r="J73" s="71"/>
      <c r="K73" s="71"/>
      <c r="L73" s="71"/>
      <c r="M73" s="71"/>
      <c r="N73" s="71"/>
      <c r="O73" s="71"/>
      <c r="P73" s="71">
        <v>17.608581818181818</v>
      </c>
      <c r="Q73" s="71">
        <v>555.64858181818181</v>
      </c>
      <c r="R73" s="71">
        <v>111.12971636363636</v>
      </c>
      <c r="S73" s="71">
        <v>8.3347287272727275</v>
      </c>
      <c r="T73" s="71">
        <v>5.5564858181818186</v>
      </c>
      <c r="U73" s="71">
        <v>1.1112971636363635</v>
      </c>
      <c r="V73" s="71">
        <v>13.891214545454545</v>
      </c>
      <c r="W73" s="71">
        <v>44.451886545454549</v>
      </c>
      <c r="X73" s="71">
        <v>16.669457454545455</v>
      </c>
      <c r="Y73" s="71">
        <v>3.3338914909090911</v>
      </c>
      <c r="Z73" s="71">
        <v>204.47867810909094</v>
      </c>
      <c r="AA73" s="71">
        <v>46.304048484848479</v>
      </c>
      <c r="AB73" s="71">
        <v>61.732557440000001</v>
      </c>
      <c r="AC73" s="71">
        <v>39.757470980344252</v>
      </c>
      <c r="AD73" s="71">
        <v>147.79407690519275</v>
      </c>
      <c r="AE73" s="71">
        <v>129.7176</v>
      </c>
      <c r="AF73" s="71">
        <v>397</v>
      </c>
      <c r="AG73" s="71">
        <v>0</v>
      </c>
      <c r="AH73" s="71">
        <v>32.619999999999997</v>
      </c>
      <c r="AI73" s="71">
        <v>0</v>
      </c>
      <c r="AJ73" s="71">
        <v>0</v>
      </c>
      <c r="AK73" s="71">
        <v>4.72</v>
      </c>
      <c r="AL73" s="71">
        <v>0</v>
      </c>
      <c r="AM73" s="71">
        <v>564.05759999999998</v>
      </c>
      <c r="AN73" s="71">
        <v>916.33035501428367</v>
      </c>
      <c r="AO73" s="71">
        <v>2.7884255123456794</v>
      </c>
      <c r="AP73" s="71">
        <v>0.22307404098765432</v>
      </c>
      <c r="AQ73" s="71">
        <v>0.11153702049382716</v>
      </c>
      <c r="AR73" s="71">
        <v>1.9447700363636367</v>
      </c>
      <c r="AS73" s="71">
        <v>0.71567537338181841</v>
      </c>
      <c r="AT73" s="71">
        <v>23.892889018181815</v>
      </c>
      <c r="AU73" s="71">
        <v>0.92608096969696974</v>
      </c>
      <c r="AV73" s="71">
        <v>30.602451971451401</v>
      </c>
      <c r="AW73" s="71">
        <v>7.7173414141414138</v>
      </c>
      <c r="AX73" s="71">
        <v>4.5686661171717171</v>
      </c>
      <c r="AY73" s="71">
        <v>0.1157601212121212</v>
      </c>
      <c r="AZ73" s="71">
        <v>1.8521619393939395</v>
      </c>
      <c r="BA73" s="71">
        <v>0.72028519865319862</v>
      </c>
      <c r="BB73" s="71">
        <v>5.5105110429306405</v>
      </c>
      <c r="BC73" s="71">
        <v>20.484725833503031</v>
      </c>
      <c r="BD73" s="71"/>
      <c r="BE73" s="71">
        <v>0</v>
      </c>
      <c r="BF73" s="71">
        <v>20.484725833503031</v>
      </c>
      <c r="BG73" s="71">
        <v>30.371766666666673</v>
      </c>
      <c r="BH73" s="71">
        <v>3.9640903253863615</v>
      </c>
      <c r="BI73" s="71">
        <v>1.2263022831978319</v>
      </c>
      <c r="BJ73" s="71">
        <v>521.50147163627059</v>
      </c>
      <c r="BK73" s="71"/>
      <c r="BL73" s="71">
        <v>557.0636309115215</v>
      </c>
      <c r="BM73" s="71">
        <v>2080.1297455489412</v>
      </c>
      <c r="BN73" s="71">
        <f t="shared" si="16"/>
        <v>168.33053012889113</v>
      </c>
      <c r="BO73" s="71">
        <f t="shared" si="11"/>
        <v>118.95357462441643</v>
      </c>
      <c r="BP73" s="72">
        <f t="shared" si="12"/>
        <v>8.6609686609686669</v>
      </c>
      <c r="BQ73" s="72">
        <f t="shared" si="13"/>
        <v>1.8803418803418819</v>
      </c>
      <c r="BR73" s="73">
        <v>3</v>
      </c>
      <c r="BS73" s="72">
        <f t="shared" si="18"/>
        <v>3.4188034188034218</v>
      </c>
      <c r="BT73" s="72">
        <f t="shared" si="19"/>
        <v>12.25</v>
      </c>
      <c r="BU73" s="72">
        <f t="shared" si="20"/>
        <v>13.960113960113972</v>
      </c>
      <c r="BV73" s="71">
        <f t="shared" si="17"/>
        <v>330.49367140971589</v>
      </c>
      <c r="BW73" s="71">
        <f t="shared" si="14"/>
        <v>617.77777616302342</v>
      </c>
      <c r="BX73" s="71">
        <f t="shared" si="15"/>
        <v>2697.9075217119644</v>
      </c>
      <c r="BY73" s="71">
        <f t="shared" si="21"/>
        <v>32374.890260543572</v>
      </c>
      <c r="BZ73" s="49">
        <f>VLOOKUP($C73,[1]PARAMETROS!$A:$I,7,0)</f>
        <v>43101</v>
      </c>
      <c r="CA73" s="74"/>
      <c r="CB73" s="74"/>
    </row>
    <row r="74" spans="1:80" s="75" customFormat="1">
      <c r="A74" s="43" t="s">
        <v>228</v>
      </c>
      <c r="B74" s="43" t="s">
        <v>0</v>
      </c>
      <c r="C74" s="43" t="s">
        <v>231</v>
      </c>
      <c r="D74" s="43" t="s">
        <v>513</v>
      </c>
      <c r="E74" s="44" t="s">
        <v>403</v>
      </c>
      <c r="F74" s="44" t="s">
        <v>63</v>
      </c>
      <c r="G74" s="44">
        <v>1</v>
      </c>
      <c r="H74" s="71">
        <v>1076.08</v>
      </c>
      <c r="I74" s="71">
        <v>1076.08</v>
      </c>
      <c r="J74" s="71"/>
      <c r="K74" s="71"/>
      <c r="L74" s="71"/>
      <c r="M74" s="71"/>
      <c r="N74" s="71"/>
      <c r="O74" s="71"/>
      <c r="P74" s="71">
        <v>35.217163636363637</v>
      </c>
      <c r="Q74" s="71">
        <v>1111.2971636363636</v>
      </c>
      <c r="R74" s="71">
        <v>222.25943272727272</v>
      </c>
      <c r="S74" s="71">
        <v>16.669457454545455</v>
      </c>
      <c r="T74" s="71">
        <v>11.112971636363637</v>
      </c>
      <c r="U74" s="71">
        <v>2.2225943272727271</v>
      </c>
      <c r="V74" s="71">
        <v>27.782429090909091</v>
      </c>
      <c r="W74" s="71">
        <v>88.903773090909098</v>
      </c>
      <c r="X74" s="71">
        <v>33.33891490909091</v>
      </c>
      <c r="Y74" s="71">
        <v>6.6677829818181822</v>
      </c>
      <c r="Z74" s="71">
        <v>408.95735621818187</v>
      </c>
      <c r="AA74" s="71">
        <v>92.608096969696959</v>
      </c>
      <c r="AB74" s="71">
        <v>123.46511488</v>
      </c>
      <c r="AC74" s="71">
        <v>79.514941960688503</v>
      </c>
      <c r="AD74" s="71">
        <v>295.58815381038551</v>
      </c>
      <c r="AE74" s="71">
        <v>97.435200000000009</v>
      </c>
      <c r="AF74" s="71">
        <v>397</v>
      </c>
      <c r="AG74" s="71">
        <v>0</v>
      </c>
      <c r="AH74" s="71">
        <v>32.619999999999997</v>
      </c>
      <c r="AI74" s="71">
        <v>0</v>
      </c>
      <c r="AJ74" s="71">
        <v>0</v>
      </c>
      <c r="AK74" s="71">
        <v>4.72</v>
      </c>
      <c r="AL74" s="71">
        <v>0</v>
      </c>
      <c r="AM74" s="71">
        <v>531.77520000000004</v>
      </c>
      <c r="AN74" s="71">
        <v>1236.3207100285674</v>
      </c>
      <c r="AO74" s="71">
        <v>5.5768510246913587</v>
      </c>
      <c r="AP74" s="71">
        <v>0.44614808197530864</v>
      </c>
      <c r="AQ74" s="71">
        <v>0.22307404098765432</v>
      </c>
      <c r="AR74" s="71">
        <v>3.8895400727272733</v>
      </c>
      <c r="AS74" s="71">
        <v>1.4313507467636368</v>
      </c>
      <c r="AT74" s="71">
        <v>47.785778036363631</v>
      </c>
      <c r="AU74" s="71">
        <v>1.8521619393939395</v>
      </c>
      <c r="AV74" s="71">
        <v>61.204903942902803</v>
      </c>
      <c r="AW74" s="71">
        <v>15.434682828282828</v>
      </c>
      <c r="AX74" s="71">
        <v>9.1373322343434342</v>
      </c>
      <c r="AY74" s="71">
        <v>0.23152024242424241</v>
      </c>
      <c r="AZ74" s="71">
        <v>3.7043238787878789</v>
      </c>
      <c r="BA74" s="71">
        <v>1.4405703973063972</v>
      </c>
      <c r="BB74" s="71">
        <v>11.021022085861281</v>
      </c>
      <c r="BC74" s="71">
        <v>40.969451667006062</v>
      </c>
      <c r="BD74" s="71"/>
      <c r="BE74" s="71">
        <v>0</v>
      </c>
      <c r="BF74" s="71">
        <v>40.969451667006062</v>
      </c>
      <c r="BG74" s="71">
        <v>55.485199999999999</v>
      </c>
      <c r="BH74" s="71">
        <v>7.928180650772723</v>
      </c>
      <c r="BI74" s="71">
        <v>2.4526045663956633</v>
      </c>
      <c r="BJ74" s="71">
        <v>1043.0029432725412</v>
      </c>
      <c r="BK74" s="71"/>
      <c r="BL74" s="71">
        <v>1108.8689284897096</v>
      </c>
      <c r="BM74" s="71">
        <v>3558.6611577645494</v>
      </c>
      <c r="BN74" s="71">
        <f t="shared" si="16"/>
        <v>168.33053012889113</v>
      </c>
      <c r="BO74" s="71">
        <f t="shared" si="11"/>
        <v>118.95357462441643</v>
      </c>
      <c r="BP74" s="72">
        <f t="shared" si="12"/>
        <v>8.6609686609686669</v>
      </c>
      <c r="BQ74" s="72">
        <f t="shared" si="13"/>
        <v>1.8803418803418819</v>
      </c>
      <c r="BR74" s="73">
        <v>3</v>
      </c>
      <c r="BS74" s="72">
        <f t="shared" si="18"/>
        <v>3.4188034188034218</v>
      </c>
      <c r="BT74" s="72">
        <f t="shared" si="19"/>
        <v>12.25</v>
      </c>
      <c r="BU74" s="72">
        <f t="shared" si="20"/>
        <v>13.960113960113972</v>
      </c>
      <c r="BV74" s="71">
        <f t="shared" si="17"/>
        <v>536.89834149109731</v>
      </c>
      <c r="BW74" s="71">
        <f t="shared" si="14"/>
        <v>824.1824462444049</v>
      </c>
      <c r="BX74" s="71">
        <f t="shared" si="15"/>
        <v>4382.8436040089546</v>
      </c>
      <c r="BY74" s="71">
        <f t="shared" si="21"/>
        <v>52594.123248107455</v>
      </c>
      <c r="BZ74" s="49">
        <f>VLOOKUP($C74,[1]PARAMETROS!$A:$I,7,0)</f>
        <v>43101</v>
      </c>
      <c r="CA74" s="74"/>
      <c r="CB74" s="74"/>
    </row>
    <row r="75" spans="1:80" s="75" customFormat="1">
      <c r="A75" s="43" t="s">
        <v>234</v>
      </c>
      <c r="B75" s="43" t="s">
        <v>439</v>
      </c>
      <c r="C75" s="43" t="s">
        <v>234</v>
      </c>
      <c r="D75" s="43" t="s">
        <v>514</v>
      </c>
      <c r="E75" s="44" t="s">
        <v>403</v>
      </c>
      <c r="F75" s="44" t="s">
        <v>63</v>
      </c>
      <c r="G75" s="44">
        <v>1</v>
      </c>
      <c r="H75" s="71">
        <v>733.69</v>
      </c>
      <c r="I75" s="71">
        <v>733.69</v>
      </c>
      <c r="J75" s="71"/>
      <c r="K75" s="71"/>
      <c r="L75" s="71"/>
      <c r="M75" s="71"/>
      <c r="N75" s="71"/>
      <c r="O75" s="71"/>
      <c r="P75" s="71">
        <v>26.412839999999999</v>
      </c>
      <c r="Q75" s="71">
        <v>760.10284000000001</v>
      </c>
      <c r="R75" s="71">
        <v>152.020568</v>
      </c>
      <c r="S75" s="71">
        <v>11.401542599999999</v>
      </c>
      <c r="T75" s="71">
        <v>7.6010284000000006</v>
      </c>
      <c r="U75" s="71">
        <v>1.5202056800000001</v>
      </c>
      <c r="V75" s="71">
        <v>19.002571</v>
      </c>
      <c r="W75" s="71">
        <v>60.808227200000005</v>
      </c>
      <c r="X75" s="71">
        <v>22.803085199999998</v>
      </c>
      <c r="Y75" s="71">
        <v>4.5606170400000003</v>
      </c>
      <c r="Z75" s="71">
        <v>279.71784511999999</v>
      </c>
      <c r="AA75" s="71">
        <v>63.341903333333335</v>
      </c>
      <c r="AB75" s="71">
        <v>84.44742552400001</v>
      </c>
      <c r="AC75" s="71">
        <v>54.386473019498688</v>
      </c>
      <c r="AD75" s="71">
        <v>202.17580187683203</v>
      </c>
      <c r="AE75" s="71">
        <v>117.9786</v>
      </c>
      <c r="AF75" s="71">
        <v>397</v>
      </c>
      <c r="AG75" s="71">
        <v>0</v>
      </c>
      <c r="AH75" s="71">
        <v>32.619999999999997</v>
      </c>
      <c r="AI75" s="71">
        <v>0</v>
      </c>
      <c r="AJ75" s="71">
        <v>0</v>
      </c>
      <c r="AK75" s="71">
        <v>4.72</v>
      </c>
      <c r="AL75" s="71">
        <v>0</v>
      </c>
      <c r="AM75" s="71">
        <v>552.31860000000006</v>
      </c>
      <c r="AN75" s="71">
        <v>1034.2122469968322</v>
      </c>
      <c r="AO75" s="71">
        <v>3.8144435537422843</v>
      </c>
      <c r="AP75" s="71">
        <v>0.30515548429938272</v>
      </c>
      <c r="AQ75" s="71">
        <v>0.15257774214969136</v>
      </c>
      <c r="AR75" s="71">
        <v>2.6603599400000006</v>
      </c>
      <c r="AS75" s="71">
        <v>0.97901245792000036</v>
      </c>
      <c r="AT75" s="71">
        <v>32.684422120000001</v>
      </c>
      <c r="AU75" s="71">
        <v>1.2668380666666668</v>
      </c>
      <c r="AV75" s="71">
        <v>41.862809364778023</v>
      </c>
      <c r="AW75" s="71">
        <v>10.556983888888889</v>
      </c>
      <c r="AX75" s="71">
        <v>6.2497344622222224</v>
      </c>
      <c r="AY75" s="71">
        <v>0.15835475833333332</v>
      </c>
      <c r="AZ75" s="71">
        <v>2.5336761333333335</v>
      </c>
      <c r="BA75" s="71">
        <v>0.98531849629629631</v>
      </c>
      <c r="BB75" s="71">
        <v>7.5381369279792612</v>
      </c>
      <c r="BC75" s="71">
        <v>28.022204667053337</v>
      </c>
      <c r="BD75" s="71"/>
      <c r="BE75" s="71">
        <v>0</v>
      </c>
      <c r="BF75" s="71">
        <v>28.022204667053337</v>
      </c>
      <c r="BG75" s="71">
        <v>55.485199999999999</v>
      </c>
      <c r="BH75" s="71">
        <v>5.4055777164359471</v>
      </c>
      <c r="BI75" s="71">
        <v>1.6722303861788619</v>
      </c>
      <c r="BJ75" s="71">
        <v>711.13837041309614</v>
      </c>
      <c r="BK75" s="71"/>
      <c r="BL75" s="71">
        <v>773.70137851571099</v>
      </c>
      <c r="BM75" s="71">
        <v>2637.9014795443745</v>
      </c>
      <c r="BN75" s="71">
        <f t="shared" si="16"/>
        <v>168.33053012889113</v>
      </c>
      <c r="BO75" s="71">
        <f t="shared" si="11"/>
        <v>118.95357462441643</v>
      </c>
      <c r="BP75" s="72">
        <f t="shared" si="12"/>
        <v>8.6609686609686669</v>
      </c>
      <c r="BQ75" s="72">
        <f t="shared" si="13"/>
        <v>1.8803418803418819</v>
      </c>
      <c r="BR75" s="73">
        <v>3</v>
      </c>
      <c r="BS75" s="72">
        <f t="shared" si="18"/>
        <v>3.4188034188034218</v>
      </c>
      <c r="BT75" s="72">
        <f t="shared" si="19"/>
        <v>12.25</v>
      </c>
      <c r="BU75" s="72">
        <f t="shared" si="20"/>
        <v>13.960113960113972</v>
      </c>
      <c r="BV75" s="71">
        <f t="shared" si="17"/>
        <v>408.35924111278217</v>
      </c>
      <c r="BW75" s="71">
        <f t="shared" si="14"/>
        <v>695.64334586608982</v>
      </c>
      <c r="BX75" s="71">
        <f t="shared" si="15"/>
        <v>3333.5448254104645</v>
      </c>
      <c r="BY75" s="71">
        <f t="shared" si="21"/>
        <v>40002.537904925572</v>
      </c>
      <c r="BZ75" s="49">
        <f>VLOOKUP($C75,[1]PARAMETROS!$A:$I,7,0)</f>
        <v>43101</v>
      </c>
      <c r="CA75" s="74"/>
      <c r="CB75" s="74"/>
    </row>
    <row r="76" spans="1:80" s="75" customFormat="1">
      <c r="A76" s="43" t="s">
        <v>515</v>
      </c>
      <c r="B76" s="43" t="s">
        <v>0</v>
      </c>
      <c r="C76" s="43" t="s">
        <v>67</v>
      </c>
      <c r="D76" s="43" t="s">
        <v>516</v>
      </c>
      <c r="E76" s="44" t="s">
        <v>403</v>
      </c>
      <c r="F76" s="44" t="s">
        <v>63</v>
      </c>
      <c r="G76" s="44">
        <v>1</v>
      </c>
      <c r="H76" s="71">
        <v>1041.5999999999999</v>
      </c>
      <c r="I76" s="71">
        <v>1041.5999999999999</v>
      </c>
      <c r="J76" s="71"/>
      <c r="K76" s="71"/>
      <c r="L76" s="71"/>
      <c r="M76" s="71"/>
      <c r="N76" s="71"/>
      <c r="O76" s="71"/>
      <c r="P76" s="71">
        <v>34.088727272727269</v>
      </c>
      <c r="Q76" s="71">
        <v>1075.6887272727272</v>
      </c>
      <c r="R76" s="71">
        <v>215.13774545454544</v>
      </c>
      <c r="S76" s="71">
        <v>16.135330909090907</v>
      </c>
      <c r="T76" s="71">
        <v>10.756887272727273</v>
      </c>
      <c r="U76" s="71">
        <v>2.1513774545454543</v>
      </c>
      <c r="V76" s="71">
        <v>26.89221818181818</v>
      </c>
      <c r="W76" s="71">
        <v>86.055098181818181</v>
      </c>
      <c r="X76" s="71">
        <v>32.270661818181814</v>
      </c>
      <c r="Y76" s="71">
        <v>6.4541323636363632</v>
      </c>
      <c r="Z76" s="71">
        <v>395.85345163636356</v>
      </c>
      <c r="AA76" s="71">
        <v>89.640727272727261</v>
      </c>
      <c r="AB76" s="71">
        <v>119.50901759999999</v>
      </c>
      <c r="AC76" s="71">
        <v>76.967106113163652</v>
      </c>
      <c r="AD76" s="71">
        <v>286.11685098589089</v>
      </c>
      <c r="AE76" s="71">
        <v>99.504000000000005</v>
      </c>
      <c r="AF76" s="71">
        <v>397</v>
      </c>
      <c r="AG76" s="71">
        <v>0</v>
      </c>
      <c r="AH76" s="71">
        <v>0</v>
      </c>
      <c r="AI76" s="71">
        <v>9.84</v>
      </c>
      <c r="AJ76" s="71">
        <v>0</v>
      </c>
      <c r="AK76" s="71">
        <v>4.72</v>
      </c>
      <c r="AL76" s="71">
        <v>0</v>
      </c>
      <c r="AM76" s="71">
        <v>511.06400000000002</v>
      </c>
      <c r="AN76" s="71">
        <v>1193.0343026222545</v>
      </c>
      <c r="AO76" s="71">
        <v>5.3981562962962961</v>
      </c>
      <c r="AP76" s="71">
        <v>0.43185250370370371</v>
      </c>
      <c r="AQ76" s="71">
        <v>0.21592625185185185</v>
      </c>
      <c r="AR76" s="71">
        <v>3.7649105454545455</v>
      </c>
      <c r="AS76" s="71">
        <v>1.3854870807272732</v>
      </c>
      <c r="AT76" s="71">
        <v>46.254615272727264</v>
      </c>
      <c r="AU76" s="71">
        <v>1.7928145454545454</v>
      </c>
      <c r="AV76" s="71">
        <v>59.243762496215481</v>
      </c>
      <c r="AW76" s="71">
        <v>14.940121212121211</v>
      </c>
      <c r="AX76" s="71">
        <v>8.8445517575757577</v>
      </c>
      <c r="AY76" s="71">
        <v>0.22410181818181815</v>
      </c>
      <c r="AZ76" s="71">
        <v>3.5856290909090909</v>
      </c>
      <c r="BA76" s="71">
        <v>1.3944113131313129</v>
      </c>
      <c r="BB76" s="71">
        <v>10.667883990626263</v>
      </c>
      <c r="BC76" s="71">
        <v>39.656699182545459</v>
      </c>
      <c r="BD76" s="71"/>
      <c r="BE76" s="71">
        <v>0</v>
      </c>
      <c r="BF76" s="71">
        <v>39.656699182545459</v>
      </c>
      <c r="BG76" s="71">
        <v>55.485199999999999</v>
      </c>
      <c r="BH76" s="71">
        <v>7.928180650772723</v>
      </c>
      <c r="BI76" s="71">
        <v>2.4526045663956633</v>
      </c>
      <c r="BJ76" s="71">
        <v>1043.0029432725412</v>
      </c>
      <c r="BK76" s="71"/>
      <c r="BL76" s="71">
        <v>1108.8689284897096</v>
      </c>
      <c r="BM76" s="71">
        <v>3476.4924200634523</v>
      </c>
      <c r="BN76" s="71">
        <f t="shared" si="16"/>
        <v>168.33053012889113</v>
      </c>
      <c r="BO76" s="71">
        <f t="shared" si="11"/>
        <v>118.95357462441643</v>
      </c>
      <c r="BP76" s="72">
        <f t="shared" si="12"/>
        <v>8.6609686609686669</v>
      </c>
      <c r="BQ76" s="72">
        <f t="shared" si="13"/>
        <v>1.8803418803418819</v>
      </c>
      <c r="BR76" s="73">
        <v>3</v>
      </c>
      <c r="BS76" s="72">
        <f t="shared" si="18"/>
        <v>3.4188034188034218</v>
      </c>
      <c r="BT76" s="72">
        <f t="shared" si="19"/>
        <v>12.25</v>
      </c>
      <c r="BU76" s="72">
        <f t="shared" si="20"/>
        <v>13.960113960113972</v>
      </c>
      <c r="BV76" s="71">
        <f t="shared" si="17"/>
        <v>525.427492068437</v>
      </c>
      <c r="BW76" s="71">
        <f t="shared" si="14"/>
        <v>812.71159682174459</v>
      </c>
      <c r="BX76" s="71">
        <f t="shared" si="15"/>
        <v>4289.2040168851972</v>
      </c>
      <c r="BY76" s="71">
        <f t="shared" si="21"/>
        <v>51470.44820262237</v>
      </c>
      <c r="BZ76" s="49">
        <f>VLOOKUP($C76,[1]PARAMETROS!$A:$I,7,0)</f>
        <v>43101</v>
      </c>
      <c r="CA76" s="74"/>
      <c r="CB76" s="74"/>
    </row>
    <row r="77" spans="1:80" s="75" customFormat="1">
      <c r="A77" s="43" t="s">
        <v>517</v>
      </c>
      <c r="B77" s="43" t="s">
        <v>2</v>
      </c>
      <c r="C77" s="43" t="s">
        <v>67</v>
      </c>
      <c r="D77" s="43" t="s">
        <v>518</v>
      </c>
      <c r="E77" s="44" t="s">
        <v>403</v>
      </c>
      <c r="F77" s="44" t="s">
        <v>63</v>
      </c>
      <c r="G77" s="44">
        <v>1</v>
      </c>
      <c r="H77" s="71">
        <v>260.39999999999998</v>
      </c>
      <c r="I77" s="71">
        <v>260.39999999999998</v>
      </c>
      <c r="J77" s="71"/>
      <c r="K77" s="71"/>
      <c r="L77" s="71"/>
      <c r="M77" s="71"/>
      <c r="N77" s="71"/>
      <c r="O77" s="71"/>
      <c r="P77" s="71">
        <v>8.5221818181818172</v>
      </c>
      <c r="Q77" s="71">
        <v>268.9221818181818</v>
      </c>
      <c r="R77" s="71">
        <v>53.78443636363636</v>
      </c>
      <c r="S77" s="71">
        <v>4.0338327272727268</v>
      </c>
      <c r="T77" s="71">
        <v>2.6892218181818182</v>
      </c>
      <c r="U77" s="71">
        <v>0.53784436363636356</v>
      </c>
      <c r="V77" s="71">
        <v>6.723054545454545</v>
      </c>
      <c r="W77" s="71">
        <v>21.513774545454545</v>
      </c>
      <c r="X77" s="71">
        <v>8.0676654545454536</v>
      </c>
      <c r="Y77" s="71">
        <v>1.6135330909090908</v>
      </c>
      <c r="Z77" s="71">
        <v>98.96336290909089</v>
      </c>
      <c r="AA77" s="71">
        <v>22.410181818181815</v>
      </c>
      <c r="AB77" s="71">
        <v>29.877254399999998</v>
      </c>
      <c r="AC77" s="71">
        <v>19.241776528290913</v>
      </c>
      <c r="AD77" s="71">
        <v>71.529212746472723</v>
      </c>
      <c r="AE77" s="71">
        <v>146.376</v>
      </c>
      <c r="AF77" s="71">
        <v>397</v>
      </c>
      <c r="AG77" s="71">
        <v>0</v>
      </c>
      <c r="AH77" s="71">
        <v>0</v>
      </c>
      <c r="AI77" s="71">
        <v>9.84</v>
      </c>
      <c r="AJ77" s="71">
        <v>0</v>
      </c>
      <c r="AK77" s="71">
        <v>4.72</v>
      </c>
      <c r="AL77" s="71">
        <v>0</v>
      </c>
      <c r="AM77" s="71">
        <v>557.93600000000004</v>
      </c>
      <c r="AN77" s="71">
        <v>728.42857565556358</v>
      </c>
      <c r="AO77" s="71">
        <v>1.349539074074074</v>
      </c>
      <c r="AP77" s="71">
        <v>0.10796312592592593</v>
      </c>
      <c r="AQ77" s="71">
        <v>5.3981562962962963E-2</v>
      </c>
      <c r="AR77" s="71">
        <v>0.94122763636363638</v>
      </c>
      <c r="AS77" s="71">
        <v>0.34637177018181831</v>
      </c>
      <c r="AT77" s="71">
        <v>11.563653818181816</v>
      </c>
      <c r="AU77" s="71">
        <v>0.44820363636363636</v>
      </c>
      <c r="AV77" s="71">
        <v>14.81094062405387</v>
      </c>
      <c r="AW77" s="71">
        <v>3.7350303030303027</v>
      </c>
      <c r="AX77" s="71">
        <v>2.2111379393939394</v>
      </c>
      <c r="AY77" s="71">
        <v>5.6025454545454538E-2</v>
      </c>
      <c r="AZ77" s="71">
        <v>0.89640727272727272</v>
      </c>
      <c r="BA77" s="71">
        <v>0.34860282828282824</v>
      </c>
      <c r="BB77" s="71">
        <v>2.6669709976565659</v>
      </c>
      <c r="BC77" s="71">
        <v>9.9141747956363648</v>
      </c>
      <c r="BD77" s="71"/>
      <c r="BE77" s="71">
        <v>0</v>
      </c>
      <c r="BF77" s="71">
        <v>9.9141747956363648</v>
      </c>
      <c r="BG77" s="71">
        <v>30.371766666666673</v>
      </c>
      <c r="BH77" s="71">
        <v>1.9820451626931808</v>
      </c>
      <c r="BI77" s="71">
        <v>0.61315114159891593</v>
      </c>
      <c r="BJ77" s="71">
        <v>260.75073581813524</v>
      </c>
      <c r="BK77" s="71"/>
      <c r="BL77" s="71">
        <v>293.71769878909402</v>
      </c>
      <c r="BM77" s="71">
        <v>1315.7935716825295</v>
      </c>
      <c r="BN77" s="71">
        <f t="shared" si="16"/>
        <v>168.33053012889113</v>
      </c>
      <c r="BO77" s="71">
        <f t="shared" si="11"/>
        <v>118.95357462441643</v>
      </c>
      <c r="BP77" s="72">
        <f t="shared" si="12"/>
        <v>8.8629737609329435</v>
      </c>
      <c r="BQ77" s="72">
        <f t="shared" si="13"/>
        <v>1.9241982507288626</v>
      </c>
      <c r="BR77" s="73">
        <v>5</v>
      </c>
      <c r="BS77" s="72">
        <f t="shared" si="18"/>
        <v>5.8309037900874632</v>
      </c>
      <c r="BT77" s="72">
        <f t="shared" si="19"/>
        <v>14.25</v>
      </c>
      <c r="BU77" s="72">
        <f t="shared" si="20"/>
        <v>16.618075801749271</v>
      </c>
      <c r="BV77" s="71">
        <f t="shared" si="17"/>
        <v>266.40066343102831</v>
      </c>
      <c r="BW77" s="71">
        <f t="shared" si="14"/>
        <v>553.68476818433589</v>
      </c>
      <c r="BX77" s="71">
        <f t="shared" si="15"/>
        <v>1869.4783398668656</v>
      </c>
      <c r="BY77" s="71">
        <f t="shared" si="21"/>
        <v>22433.740078402385</v>
      </c>
      <c r="BZ77" s="49">
        <f>VLOOKUP($C77,[1]PARAMETROS!$A:$I,7,0)</f>
        <v>43101</v>
      </c>
      <c r="CA77" s="74"/>
      <c r="CB77" s="74"/>
    </row>
    <row r="78" spans="1:80" s="75" customFormat="1">
      <c r="A78" s="43" t="s">
        <v>237</v>
      </c>
      <c r="B78" s="43" t="s">
        <v>1</v>
      </c>
      <c r="C78" s="43" t="s">
        <v>238</v>
      </c>
      <c r="D78" s="43" t="s">
        <v>519</v>
      </c>
      <c r="E78" s="44" t="s">
        <v>403</v>
      </c>
      <c r="F78" s="44" t="s">
        <v>63</v>
      </c>
      <c r="G78" s="44">
        <v>1</v>
      </c>
      <c r="H78" s="71">
        <v>520.79999999999995</v>
      </c>
      <c r="I78" s="71">
        <v>520.79999999999995</v>
      </c>
      <c r="J78" s="71"/>
      <c r="K78" s="71"/>
      <c r="L78" s="71"/>
      <c r="M78" s="71"/>
      <c r="N78" s="71"/>
      <c r="O78" s="71"/>
      <c r="P78" s="71">
        <v>17.044363636363634</v>
      </c>
      <c r="Q78" s="71">
        <v>537.8443636363636</v>
      </c>
      <c r="R78" s="71">
        <v>107.56887272727272</v>
      </c>
      <c r="S78" s="71">
        <v>8.0676654545454536</v>
      </c>
      <c r="T78" s="71">
        <v>5.3784436363636363</v>
      </c>
      <c r="U78" s="71">
        <v>1.0756887272727271</v>
      </c>
      <c r="V78" s="71">
        <v>13.44610909090909</v>
      </c>
      <c r="W78" s="71">
        <v>43.027549090909091</v>
      </c>
      <c r="X78" s="71">
        <v>16.135330909090907</v>
      </c>
      <c r="Y78" s="71">
        <v>3.2270661818181816</v>
      </c>
      <c r="Z78" s="71">
        <v>197.92672581818178</v>
      </c>
      <c r="AA78" s="71">
        <v>44.820363636363631</v>
      </c>
      <c r="AB78" s="71">
        <v>59.754508799999996</v>
      </c>
      <c r="AC78" s="71">
        <v>38.483553056581826</v>
      </c>
      <c r="AD78" s="71">
        <v>143.05842549294545</v>
      </c>
      <c r="AE78" s="71">
        <v>130.75200000000001</v>
      </c>
      <c r="AF78" s="71">
        <v>397</v>
      </c>
      <c r="AG78" s="71">
        <v>0</v>
      </c>
      <c r="AH78" s="71">
        <v>33.44</v>
      </c>
      <c r="AI78" s="71">
        <v>0</v>
      </c>
      <c r="AJ78" s="71">
        <v>0</v>
      </c>
      <c r="AK78" s="71">
        <v>4.72</v>
      </c>
      <c r="AL78" s="71">
        <v>0</v>
      </c>
      <c r="AM78" s="71">
        <v>565.91200000000003</v>
      </c>
      <c r="AN78" s="71">
        <v>906.89715131112723</v>
      </c>
      <c r="AO78" s="71">
        <v>2.6990781481481481</v>
      </c>
      <c r="AP78" s="71">
        <v>0.21592625185185185</v>
      </c>
      <c r="AQ78" s="71">
        <v>0.10796312592592593</v>
      </c>
      <c r="AR78" s="71">
        <v>1.8824552727272728</v>
      </c>
      <c r="AS78" s="71">
        <v>0.69274354036363661</v>
      </c>
      <c r="AT78" s="71">
        <v>23.127307636363632</v>
      </c>
      <c r="AU78" s="71">
        <v>0.89640727272727272</v>
      </c>
      <c r="AV78" s="71">
        <v>29.621881248107741</v>
      </c>
      <c r="AW78" s="71">
        <v>7.4700606060606054</v>
      </c>
      <c r="AX78" s="71">
        <v>4.4222758787878789</v>
      </c>
      <c r="AY78" s="71">
        <v>0.11205090909090908</v>
      </c>
      <c r="AZ78" s="71">
        <v>1.7928145454545454</v>
      </c>
      <c r="BA78" s="71">
        <v>0.69720565656565647</v>
      </c>
      <c r="BB78" s="71">
        <v>5.3339419953131317</v>
      </c>
      <c r="BC78" s="71">
        <v>19.82834959127273</v>
      </c>
      <c r="BD78" s="71"/>
      <c r="BE78" s="71">
        <v>0</v>
      </c>
      <c r="BF78" s="71">
        <v>19.82834959127273</v>
      </c>
      <c r="BG78" s="71">
        <v>30.371766666666673</v>
      </c>
      <c r="BH78" s="71">
        <v>3.9640903253863615</v>
      </c>
      <c r="BI78" s="71">
        <v>1.2263022831978319</v>
      </c>
      <c r="BJ78" s="71">
        <v>521.50147163627059</v>
      </c>
      <c r="BK78" s="71"/>
      <c r="BL78" s="71">
        <v>557.0636309115215</v>
      </c>
      <c r="BM78" s="71">
        <v>2051.2553766983929</v>
      </c>
      <c r="BN78" s="71">
        <f t="shared" si="16"/>
        <v>168.33053012889113</v>
      </c>
      <c r="BO78" s="71">
        <f t="shared" si="11"/>
        <v>118.95357462441643</v>
      </c>
      <c r="BP78" s="72">
        <f t="shared" si="12"/>
        <v>8.5633802816901436</v>
      </c>
      <c r="BQ78" s="72">
        <f t="shared" si="13"/>
        <v>1.8591549295774654</v>
      </c>
      <c r="BR78" s="73">
        <v>2</v>
      </c>
      <c r="BS78" s="72">
        <f t="shared" si="18"/>
        <v>2.2535211267605644</v>
      </c>
      <c r="BT78" s="72">
        <f t="shared" si="19"/>
        <v>11.25</v>
      </c>
      <c r="BU78" s="72">
        <f t="shared" si="20"/>
        <v>12.676056338028173</v>
      </c>
      <c r="BV78" s="71">
        <f t="shared" si="17"/>
        <v>296.43458215584945</v>
      </c>
      <c r="BW78" s="71">
        <f t="shared" si="14"/>
        <v>583.71868690915699</v>
      </c>
      <c r="BX78" s="71">
        <f t="shared" si="15"/>
        <v>2634.9740636075499</v>
      </c>
      <c r="BY78" s="71">
        <f t="shared" si="21"/>
        <v>31619.6887632906</v>
      </c>
      <c r="BZ78" s="49">
        <f>VLOOKUP($C78,[1]PARAMETROS!$A:$I,7,0)</f>
        <v>43101</v>
      </c>
      <c r="CA78" s="74"/>
      <c r="CB78" s="74"/>
    </row>
    <row r="79" spans="1:80" s="75" customFormat="1">
      <c r="A79" s="43" t="s">
        <v>237</v>
      </c>
      <c r="B79" s="43" t="s">
        <v>0</v>
      </c>
      <c r="C79" s="43" t="s">
        <v>238</v>
      </c>
      <c r="D79" s="43" t="s">
        <v>520</v>
      </c>
      <c r="E79" s="44" t="s">
        <v>403</v>
      </c>
      <c r="F79" s="44" t="s">
        <v>63</v>
      </c>
      <c r="G79" s="44">
        <v>2</v>
      </c>
      <c r="H79" s="71">
        <v>1041.5999999999999</v>
      </c>
      <c r="I79" s="71">
        <v>2083.1999999999998</v>
      </c>
      <c r="J79" s="71"/>
      <c r="K79" s="71"/>
      <c r="L79" s="71"/>
      <c r="M79" s="71"/>
      <c r="N79" s="71"/>
      <c r="O79" s="71"/>
      <c r="P79" s="71">
        <v>68.177454545454538</v>
      </c>
      <c r="Q79" s="71">
        <v>2151.3774545454544</v>
      </c>
      <c r="R79" s="71">
        <v>430.27549090909088</v>
      </c>
      <c r="S79" s="71">
        <v>32.270661818181814</v>
      </c>
      <c r="T79" s="71">
        <v>21.513774545454545</v>
      </c>
      <c r="U79" s="71">
        <v>4.3027549090909085</v>
      </c>
      <c r="V79" s="71">
        <v>53.78443636363636</v>
      </c>
      <c r="W79" s="71">
        <v>172.11019636363636</v>
      </c>
      <c r="X79" s="71">
        <v>64.541323636363629</v>
      </c>
      <c r="Y79" s="71">
        <v>12.908264727272726</v>
      </c>
      <c r="Z79" s="71">
        <v>791.70690327272712</v>
      </c>
      <c r="AA79" s="71">
        <v>179.28145454545452</v>
      </c>
      <c r="AB79" s="71">
        <v>239.01803519999999</v>
      </c>
      <c r="AC79" s="71">
        <v>153.9342122263273</v>
      </c>
      <c r="AD79" s="71">
        <v>572.23370197178178</v>
      </c>
      <c r="AE79" s="71">
        <v>199.00800000000001</v>
      </c>
      <c r="AF79" s="71">
        <v>794</v>
      </c>
      <c r="AG79" s="71">
        <v>0</v>
      </c>
      <c r="AH79" s="71">
        <v>66.88</v>
      </c>
      <c r="AI79" s="71">
        <v>0</v>
      </c>
      <c r="AJ79" s="71">
        <v>0</v>
      </c>
      <c r="AK79" s="71">
        <v>9.44</v>
      </c>
      <c r="AL79" s="71">
        <v>0</v>
      </c>
      <c r="AM79" s="71">
        <v>1069.328</v>
      </c>
      <c r="AN79" s="71">
        <v>2433.2686052445088</v>
      </c>
      <c r="AO79" s="71">
        <v>10.796312592592592</v>
      </c>
      <c r="AP79" s="71">
        <v>0.86370500740740741</v>
      </c>
      <c r="AQ79" s="71">
        <v>0.43185250370370371</v>
      </c>
      <c r="AR79" s="71">
        <v>7.529821090909091</v>
      </c>
      <c r="AS79" s="71">
        <v>2.7709741614545464</v>
      </c>
      <c r="AT79" s="71">
        <v>92.509230545454528</v>
      </c>
      <c r="AU79" s="71">
        <v>3.5856290909090909</v>
      </c>
      <c r="AV79" s="71">
        <v>118.48752499243096</v>
      </c>
      <c r="AW79" s="71">
        <v>29.880242424242422</v>
      </c>
      <c r="AX79" s="71">
        <v>17.689103515151515</v>
      </c>
      <c r="AY79" s="71">
        <v>0.4482036363636363</v>
      </c>
      <c r="AZ79" s="71">
        <v>7.1712581818181818</v>
      </c>
      <c r="BA79" s="71">
        <v>2.7888226262626259</v>
      </c>
      <c r="BB79" s="71">
        <v>21.335767981252527</v>
      </c>
      <c r="BC79" s="71">
        <v>79.313398365090919</v>
      </c>
      <c r="BD79" s="71"/>
      <c r="BE79" s="71">
        <v>0</v>
      </c>
      <c r="BF79" s="71">
        <v>79.313398365090919</v>
      </c>
      <c r="BG79" s="71">
        <v>110.9704</v>
      </c>
      <c r="BH79" s="71">
        <v>15.856361301545446</v>
      </c>
      <c r="BI79" s="71">
        <v>4.9052091327913265</v>
      </c>
      <c r="BJ79" s="71">
        <v>2086.0058865450824</v>
      </c>
      <c r="BK79" s="71"/>
      <c r="BL79" s="71">
        <v>2217.7378569794191</v>
      </c>
      <c r="BM79" s="71">
        <v>7000.1848401269044</v>
      </c>
      <c r="BN79" s="71">
        <f t="shared" si="16"/>
        <v>336.66106025778225</v>
      </c>
      <c r="BO79" s="71">
        <f t="shared" si="11"/>
        <v>237.90714924883287</v>
      </c>
      <c r="BP79" s="72">
        <f t="shared" si="12"/>
        <v>8.5633802816901436</v>
      </c>
      <c r="BQ79" s="72">
        <f t="shared" si="13"/>
        <v>1.8591549295774654</v>
      </c>
      <c r="BR79" s="73">
        <v>2</v>
      </c>
      <c r="BS79" s="72">
        <f t="shared" si="18"/>
        <v>2.2535211267605644</v>
      </c>
      <c r="BT79" s="72">
        <f t="shared" si="19"/>
        <v>11.25</v>
      </c>
      <c r="BU79" s="72">
        <f t="shared" si="20"/>
        <v>12.676056338028173</v>
      </c>
      <c r="BV79" s="71">
        <f t="shared" si="17"/>
        <v>960.17996403805216</v>
      </c>
      <c r="BW79" s="71">
        <f t="shared" si="14"/>
        <v>1534.7481735446675</v>
      </c>
      <c r="BX79" s="71">
        <f t="shared" si="15"/>
        <v>8534.9330136715726</v>
      </c>
      <c r="BY79" s="71">
        <f t="shared" si="21"/>
        <v>102419.19616405887</v>
      </c>
      <c r="BZ79" s="49">
        <f>VLOOKUP($C79,[1]PARAMETROS!$A:$I,7,0)</f>
        <v>43101</v>
      </c>
      <c r="CA79" s="74"/>
      <c r="CB79" s="74"/>
    </row>
    <row r="80" spans="1:80" s="75" customFormat="1">
      <c r="A80" s="43" t="s">
        <v>240</v>
      </c>
      <c r="B80" s="43" t="s">
        <v>2</v>
      </c>
      <c r="C80" s="43" t="s">
        <v>70</v>
      </c>
      <c r="D80" s="43" t="s">
        <v>521</v>
      </c>
      <c r="E80" s="44" t="s">
        <v>403</v>
      </c>
      <c r="F80" s="44" t="s">
        <v>63</v>
      </c>
      <c r="G80" s="44">
        <v>1</v>
      </c>
      <c r="H80" s="71">
        <v>260.39999999999998</v>
      </c>
      <c r="I80" s="71">
        <v>260.39999999999998</v>
      </c>
      <c r="J80" s="71"/>
      <c r="K80" s="71"/>
      <c r="L80" s="71"/>
      <c r="M80" s="71"/>
      <c r="N80" s="71"/>
      <c r="O80" s="71"/>
      <c r="P80" s="71">
        <v>8.5221818181818172</v>
      </c>
      <c r="Q80" s="71">
        <v>268.9221818181818</v>
      </c>
      <c r="R80" s="71">
        <v>53.78443636363636</v>
      </c>
      <c r="S80" s="71">
        <v>4.0338327272727268</v>
      </c>
      <c r="T80" s="71">
        <v>2.6892218181818182</v>
      </c>
      <c r="U80" s="71">
        <v>0.53784436363636356</v>
      </c>
      <c r="V80" s="71">
        <v>6.723054545454545</v>
      </c>
      <c r="W80" s="71">
        <v>21.513774545454545</v>
      </c>
      <c r="X80" s="71">
        <v>8.0676654545454536</v>
      </c>
      <c r="Y80" s="71">
        <v>1.6135330909090908</v>
      </c>
      <c r="Z80" s="71">
        <v>98.96336290909089</v>
      </c>
      <c r="AA80" s="71">
        <v>22.410181818181815</v>
      </c>
      <c r="AB80" s="71">
        <v>29.877254399999998</v>
      </c>
      <c r="AC80" s="71">
        <v>19.241776528290913</v>
      </c>
      <c r="AD80" s="71">
        <v>71.529212746472723</v>
      </c>
      <c r="AE80" s="71">
        <v>146.376</v>
      </c>
      <c r="AF80" s="71">
        <v>397</v>
      </c>
      <c r="AG80" s="71">
        <v>0</v>
      </c>
      <c r="AH80" s="71">
        <v>32.619999999999997</v>
      </c>
      <c r="AI80" s="71">
        <v>0</v>
      </c>
      <c r="AJ80" s="71">
        <v>0</v>
      </c>
      <c r="AK80" s="71">
        <v>4.72</v>
      </c>
      <c r="AL80" s="71">
        <v>0</v>
      </c>
      <c r="AM80" s="71">
        <v>580.71600000000001</v>
      </c>
      <c r="AN80" s="71">
        <v>751.20857565556355</v>
      </c>
      <c r="AO80" s="71">
        <v>1.349539074074074</v>
      </c>
      <c r="AP80" s="71">
        <v>0.10796312592592593</v>
      </c>
      <c r="AQ80" s="71">
        <v>5.3981562962962963E-2</v>
      </c>
      <c r="AR80" s="71">
        <v>0.94122763636363638</v>
      </c>
      <c r="AS80" s="71">
        <v>0.34637177018181831</v>
      </c>
      <c r="AT80" s="71">
        <v>11.563653818181816</v>
      </c>
      <c r="AU80" s="71">
        <v>0.44820363636363636</v>
      </c>
      <c r="AV80" s="71">
        <v>14.81094062405387</v>
      </c>
      <c r="AW80" s="71">
        <v>3.7350303030303027</v>
      </c>
      <c r="AX80" s="71">
        <v>2.2111379393939394</v>
      </c>
      <c r="AY80" s="71">
        <v>5.6025454545454538E-2</v>
      </c>
      <c r="AZ80" s="71">
        <v>0.89640727272727272</v>
      </c>
      <c r="BA80" s="71">
        <v>0.34860282828282824</v>
      </c>
      <c r="BB80" s="71">
        <v>2.6669709976565659</v>
      </c>
      <c r="BC80" s="71">
        <v>9.9141747956363648</v>
      </c>
      <c r="BD80" s="71"/>
      <c r="BE80" s="71">
        <v>0</v>
      </c>
      <c r="BF80" s="71">
        <v>9.9141747956363648</v>
      </c>
      <c r="BG80" s="71">
        <v>30.371766666666673</v>
      </c>
      <c r="BH80" s="71">
        <v>1.9820451626931808</v>
      </c>
      <c r="BI80" s="71">
        <v>0.61315114159891593</v>
      </c>
      <c r="BJ80" s="71">
        <v>260.75073581813524</v>
      </c>
      <c r="BK80" s="71"/>
      <c r="BL80" s="71">
        <v>293.71769878909402</v>
      </c>
      <c r="BM80" s="71">
        <v>1338.5735716825297</v>
      </c>
      <c r="BN80" s="71">
        <f t="shared" si="16"/>
        <v>168.33053012889113</v>
      </c>
      <c r="BO80" s="71">
        <f t="shared" si="11"/>
        <v>118.95357462441643</v>
      </c>
      <c r="BP80" s="72">
        <f t="shared" si="12"/>
        <v>8.6609686609686669</v>
      </c>
      <c r="BQ80" s="72">
        <f t="shared" si="13"/>
        <v>1.8803418803418819</v>
      </c>
      <c r="BR80" s="73">
        <v>3</v>
      </c>
      <c r="BS80" s="72">
        <f t="shared" si="18"/>
        <v>3.4188034188034218</v>
      </c>
      <c r="BT80" s="72">
        <f t="shared" si="19"/>
        <v>12.25</v>
      </c>
      <c r="BU80" s="72">
        <f t="shared" si="20"/>
        <v>13.960113960113972</v>
      </c>
      <c r="BV80" s="71">
        <f t="shared" si="17"/>
        <v>226.97158445970396</v>
      </c>
      <c r="BW80" s="71">
        <f t="shared" si="14"/>
        <v>514.25568921301158</v>
      </c>
      <c r="BX80" s="71">
        <f t="shared" si="15"/>
        <v>1852.8292608955412</v>
      </c>
      <c r="BY80" s="71">
        <f t="shared" si="21"/>
        <v>22233.951130746493</v>
      </c>
      <c r="BZ80" s="49">
        <f>VLOOKUP($C80,[1]PARAMETROS!$A:$I,7,0)</f>
        <v>43101</v>
      </c>
      <c r="CA80" s="74"/>
      <c r="CB80" s="74"/>
    </row>
    <row r="81" spans="1:80" s="75" customFormat="1">
      <c r="A81" s="43" t="s">
        <v>522</v>
      </c>
      <c r="B81" s="43" t="s">
        <v>2</v>
      </c>
      <c r="C81" s="43" t="s">
        <v>165</v>
      </c>
      <c r="D81" s="43" t="s">
        <v>523</v>
      </c>
      <c r="E81" s="44" t="s">
        <v>403</v>
      </c>
      <c r="F81" s="44" t="s">
        <v>63</v>
      </c>
      <c r="G81" s="44">
        <v>1</v>
      </c>
      <c r="H81" s="71">
        <v>260.39999999999998</v>
      </c>
      <c r="I81" s="71">
        <v>260.39999999999998</v>
      </c>
      <c r="J81" s="71"/>
      <c r="K81" s="71"/>
      <c r="L81" s="71"/>
      <c r="M81" s="71"/>
      <c r="N81" s="71"/>
      <c r="O81" s="71"/>
      <c r="P81" s="71">
        <v>8.5221818181818172</v>
      </c>
      <c r="Q81" s="71">
        <v>268.9221818181818</v>
      </c>
      <c r="R81" s="71">
        <v>53.78443636363636</v>
      </c>
      <c r="S81" s="71">
        <v>4.0338327272727268</v>
      </c>
      <c r="T81" s="71">
        <v>2.6892218181818182</v>
      </c>
      <c r="U81" s="71">
        <v>0.53784436363636356</v>
      </c>
      <c r="V81" s="71">
        <v>6.723054545454545</v>
      </c>
      <c r="W81" s="71">
        <v>21.513774545454545</v>
      </c>
      <c r="X81" s="71">
        <v>8.0676654545454536</v>
      </c>
      <c r="Y81" s="71">
        <v>1.6135330909090908</v>
      </c>
      <c r="Z81" s="71">
        <v>98.96336290909089</v>
      </c>
      <c r="AA81" s="71">
        <v>22.410181818181815</v>
      </c>
      <c r="AB81" s="71">
        <v>29.877254399999998</v>
      </c>
      <c r="AC81" s="71">
        <v>19.241776528290913</v>
      </c>
      <c r="AD81" s="71">
        <v>71.529212746472723</v>
      </c>
      <c r="AE81" s="71">
        <v>146.376</v>
      </c>
      <c r="AF81" s="71">
        <v>397</v>
      </c>
      <c r="AG81" s="71">
        <v>0</v>
      </c>
      <c r="AH81" s="71">
        <v>0</v>
      </c>
      <c r="AI81" s="71">
        <v>0</v>
      </c>
      <c r="AJ81" s="71">
        <v>0</v>
      </c>
      <c r="AK81" s="71">
        <v>4.72</v>
      </c>
      <c r="AL81" s="71">
        <v>0</v>
      </c>
      <c r="AM81" s="71">
        <v>548.096</v>
      </c>
      <c r="AN81" s="71">
        <v>718.58857565556355</v>
      </c>
      <c r="AO81" s="71">
        <v>1.349539074074074</v>
      </c>
      <c r="AP81" s="71">
        <v>0.10796312592592593</v>
      </c>
      <c r="AQ81" s="71">
        <v>5.3981562962962963E-2</v>
      </c>
      <c r="AR81" s="71">
        <v>0.94122763636363638</v>
      </c>
      <c r="AS81" s="71">
        <v>0.34637177018181831</v>
      </c>
      <c r="AT81" s="71">
        <v>11.563653818181816</v>
      </c>
      <c r="AU81" s="71">
        <v>0.44820363636363636</v>
      </c>
      <c r="AV81" s="71">
        <v>14.81094062405387</v>
      </c>
      <c r="AW81" s="71">
        <v>3.7350303030303027</v>
      </c>
      <c r="AX81" s="71">
        <v>2.2111379393939394</v>
      </c>
      <c r="AY81" s="71">
        <v>5.6025454545454538E-2</v>
      </c>
      <c r="AZ81" s="71">
        <v>0.89640727272727272</v>
      </c>
      <c r="BA81" s="71">
        <v>0.34860282828282824</v>
      </c>
      <c r="BB81" s="71">
        <v>2.6669709976565659</v>
      </c>
      <c r="BC81" s="71">
        <v>9.9141747956363648</v>
      </c>
      <c r="BD81" s="71"/>
      <c r="BE81" s="71">
        <v>0</v>
      </c>
      <c r="BF81" s="71">
        <v>9.9141747956363648</v>
      </c>
      <c r="BG81" s="71">
        <v>30.371766666666673</v>
      </c>
      <c r="BH81" s="71">
        <v>1.9820451626931808</v>
      </c>
      <c r="BI81" s="71">
        <v>0.61315114159891593</v>
      </c>
      <c r="BJ81" s="71">
        <v>260.75073581813524</v>
      </c>
      <c r="BK81" s="71"/>
      <c r="BL81" s="71">
        <v>293.71769878909402</v>
      </c>
      <c r="BM81" s="71">
        <v>1305.9535716825296</v>
      </c>
      <c r="BN81" s="71">
        <f t="shared" si="16"/>
        <v>168.33053012889113</v>
      </c>
      <c r="BO81" s="71">
        <f t="shared" si="11"/>
        <v>118.95357462441643</v>
      </c>
      <c r="BP81" s="72">
        <f t="shared" si="12"/>
        <v>8.6609686609686669</v>
      </c>
      <c r="BQ81" s="72">
        <f t="shared" si="13"/>
        <v>1.8803418803418819</v>
      </c>
      <c r="BR81" s="73">
        <v>3</v>
      </c>
      <c r="BS81" s="72">
        <f t="shared" si="18"/>
        <v>3.4188034188034218</v>
      </c>
      <c r="BT81" s="72">
        <f t="shared" si="19"/>
        <v>12.25</v>
      </c>
      <c r="BU81" s="72">
        <f t="shared" si="20"/>
        <v>13.960113960113972</v>
      </c>
      <c r="BV81" s="71">
        <f t="shared" si="17"/>
        <v>222.41779528591479</v>
      </c>
      <c r="BW81" s="71">
        <f t="shared" si="14"/>
        <v>509.70190003922232</v>
      </c>
      <c r="BX81" s="71">
        <f t="shared" si="15"/>
        <v>1815.6554717217518</v>
      </c>
      <c r="BY81" s="71">
        <f t="shared" si="21"/>
        <v>21787.865660661024</v>
      </c>
      <c r="BZ81" s="49">
        <f>VLOOKUP($C81,[1]PARAMETROS!$A:$I,7,0)</f>
        <v>43101</v>
      </c>
      <c r="CA81" s="74"/>
      <c r="CB81" s="74"/>
    </row>
    <row r="82" spans="1:80" s="75" customFormat="1">
      <c r="A82" s="43" t="s">
        <v>524</v>
      </c>
      <c r="B82" s="43" t="s">
        <v>2</v>
      </c>
      <c r="C82" s="43" t="s">
        <v>74</v>
      </c>
      <c r="D82" s="43" t="s">
        <v>525</v>
      </c>
      <c r="E82" s="44" t="s">
        <v>403</v>
      </c>
      <c r="F82" s="44" t="s">
        <v>63</v>
      </c>
      <c r="G82" s="44">
        <v>1</v>
      </c>
      <c r="H82" s="71">
        <v>260.39999999999998</v>
      </c>
      <c r="I82" s="71">
        <v>260.39999999999998</v>
      </c>
      <c r="J82" s="71"/>
      <c r="K82" s="71"/>
      <c r="L82" s="71"/>
      <c r="M82" s="71"/>
      <c r="N82" s="71"/>
      <c r="O82" s="71"/>
      <c r="P82" s="71">
        <v>8.5221818181818172</v>
      </c>
      <c r="Q82" s="71">
        <v>268.9221818181818</v>
      </c>
      <c r="R82" s="71">
        <v>53.78443636363636</v>
      </c>
      <c r="S82" s="71">
        <v>4.0338327272727268</v>
      </c>
      <c r="T82" s="71">
        <v>2.6892218181818182</v>
      </c>
      <c r="U82" s="71">
        <v>0.53784436363636356</v>
      </c>
      <c r="V82" s="71">
        <v>6.723054545454545</v>
      </c>
      <c r="W82" s="71">
        <v>21.513774545454545</v>
      </c>
      <c r="X82" s="71">
        <v>8.0676654545454536</v>
      </c>
      <c r="Y82" s="71">
        <v>1.6135330909090908</v>
      </c>
      <c r="Z82" s="71">
        <v>98.96336290909089</v>
      </c>
      <c r="AA82" s="71">
        <v>22.410181818181815</v>
      </c>
      <c r="AB82" s="71">
        <v>29.877254399999998</v>
      </c>
      <c r="AC82" s="71">
        <v>19.241776528290913</v>
      </c>
      <c r="AD82" s="71">
        <v>71.529212746472723</v>
      </c>
      <c r="AE82" s="71">
        <v>146.376</v>
      </c>
      <c r="AF82" s="71">
        <v>0</v>
      </c>
      <c r="AG82" s="71">
        <v>264.83999999999997</v>
      </c>
      <c r="AH82" s="71">
        <v>27.01</v>
      </c>
      <c r="AI82" s="71">
        <v>0</v>
      </c>
      <c r="AJ82" s="71">
        <v>0</v>
      </c>
      <c r="AK82" s="71">
        <v>4.72</v>
      </c>
      <c r="AL82" s="71">
        <v>0</v>
      </c>
      <c r="AM82" s="71">
        <v>442.94600000000003</v>
      </c>
      <c r="AN82" s="71">
        <v>613.43857565556357</v>
      </c>
      <c r="AO82" s="71">
        <v>1.349539074074074</v>
      </c>
      <c r="AP82" s="71">
        <v>0.10796312592592593</v>
      </c>
      <c r="AQ82" s="71">
        <v>5.3981562962962963E-2</v>
      </c>
      <c r="AR82" s="71">
        <v>0.94122763636363638</v>
      </c>
      <c r="AS82" s="71">
        <v>0.34637177018181831</v>
      </c>
      <c r="AT82" s="71">
        <v>11.563653818181816</v>
      </c>
      <c r="AU82" s="71">
        <v>0.44820363636363636</v>
      </c>
      <c r="AV82" s="71">
        <v>14.81094062405387</v>
      </c>
      <c r="AW82" s="71">
        <v>3.7350303030303027</v>
      </c>
      <c r="AX82" s="71">
        <v>2.2111379393939394</v>
      </c>
      <c r="AY82" s="71">
        <v>5.6025454545454538E-2</v>
      </c>
      <c r="AZ82" s="71">
        <v>0.89640727272727272</v>
      </c>
      <c r="BA82" s="71">
        <v>0.34860282828282824</v>
      </c>
      <c r="BB82" s="71">
        <v>2.6669709976565659</v>
      </c>
      <c r="BC82" s="71">
        <v>9.9141747956363648</v>
      </c>
      <c r="BD82" s="71"/>
      <c r="BE82" s="71">
        <v>0</v>
      </c>
      <c r="BF82" s="71">
        <v>9.9141747956363648</v>
      </c>
      <c r="BG82" s="71">
        <v>30.371766666666673</v>
      </c>
      <c r="BH82" s="71">
        <v>1.9820451626931808</v>
      </c>
      <c r="BI82" s="71">
        <v>0.61315114159891593</v>
      </c>
      <c r="BJ82" s="71">
        <v>260.75073581813524</v>
      </c>
      <c r="BK82" s="71"/>
      <c r="BL82" s="71">
        <v>293.71769878909402</v>
      </c>
      <c r="BM82" s="71">
        <v>1200.8035716825298</v>
      </c>
      <c r="BN82" s="71">
        <f t="shared" si="16"/>
        <v>168.33053012889113</v>
      </c>
      <c r="BO82" s="71">
        <f t="shared" si="11"/>
        <v>118.95357462441643</v>
      </c>
      <c r="BP82" s="72">
        <f t="shared" si="12"/>
        <v>8.8629737609329435</v>
      </c>
      <c r="BQ82" s="72">
        <f t="shared" si="13"/>
        <v>1.9241982507288626</v>
      </c>
      <c r="BR82" s="73">
        <v>5</v>
      </c>
      <c r="BS82" s="72">
        <f t="shared" si="18"/>
        <v>5.8309037900874632</v>
      </c>
      <c r="BT82" s="72">
        <f t="shared" si="19"/>
        <v>14.25</v>
      </c>
      <c r="BU82" s="72">
        <f t="shared" si="20"/>
        <v>16.618075801749271</v>
      </c>
      <c r="BV82" s="71">
        <f t="shared" si="17"/>
        <v>247.29153806659684</v>
      </c>
      <c r="BW82" s="71">
        <f t="shared" si="14"/>
        <v>534.57564281990437</v>
      </c>
      <c r="BX82" s="71">
        <f t="shared" si="15"/>
        <v>1735.379214502434</v>
      </c>
      <c r="BY82" s="71">
        <f t="shared" si="21"/>
        <v>20824.550574029206</v>
      </c>
      <c r="BZ82" s="49">
        <f>VLOOKUP($C82,[1]PARAMETROS!$A:$I,7,0)</f>
        <v>43101</v>
      </c>
      <c r="CA82" s="74"/>
      <c r="CB82" s="74"/>
    </row>
    <row r="83" spans="1:80" s="75" customFormat="1">
      <c r="A83" s="43" t="s">
        <v>526</v>
      </c>
      <c r="B83" s="43" t="s">
        <v>2</v>
      </c>
      <c r="C83" s="43" t="s">
        <v>315</v>
      </c>
      <c r="D83" s="43" t="s">
        <v>527</v>
      </c>
      <c r="E83" s="44" t="s">
        <v>403</v>
      </c>
      <c r="F83" s="44" t="s">
        <v>63</v>
      </c>
      <c r="G83" s="44">
        <v>1</v>
      </c>
      <c r="H83" s="71">
        <v>260.39999999999998</v>
      </c>
      <c r="I83" s="71">
        <v>260.39999999999998</v>
      </c>
      <c r="J83" s="71"/>
      <c r="K83" s="71"/>
      <c r="L83" s="71"/>
      <c r="M83" s="71"/>
      <c r="N83" s="71"/>
      <c r="O83" s="71"/>
      <c r="P83" s="71">
        <v>8.5221818181818172</v>
      </c>
      <c r="Q83" s="71">
        <v>268.9221818181818</v>
      </c>
      <c r="R83" s="71">
        <v>53.78443636363636</v>
      </c>
      <c r="S83" s="71">
        <v>4.0338327272727268</v>
      </c>
      <c r="T83" s="71">
        <v>2.6892218181818182</v>
      </c>
      <c r="U83" s="71">
        <v>0.53784436363636356</v>
      </c>
      <c r="V83" s="71">
        <v>6.723054545454545</v>
      </c>
      <c r="W83" s="71">
        <v>21.513774545454545</v>
      </c>
      <c r="X83" s="71">
        <v>8.0676654545454536</v>
      </c>
      <c r="Y83" s="71">
        <v>1.6135330909090908</v>
      </c>
      <c r="Z83" s="71">
        <v>98.96336290909089</v>
      </c>
      <c r="AA83" s="71">
        <v>22.410181818181815</v>
      </c>
      <c r="AB83" s="71">
        <v>29.877254399999998</v>
      </c>
      <c r="AC83" s="71">
        <v>19.241776528290913</v>
      </c>
      <c r="AD83" s="71">
        <v>71.529212746472723</v>
      </c>
      <c r="AE83" s="71">
        <v>146.376</v>
      </c>
      <c r="AF83" s="71">
        <v>397</v>
      </c>
      <c r="AG83" s="71">
        <v>0</v>
      </c>
      <c r="AH83" s="71">
        <v>0</v>
      </c>
      <c r="AI83" s="71">
        <v>0</v>
      </c>
      <c r="AJ83" s="71">
        <v>0</v>
      </c>
      <c r="AK83" s="71">
        <v>4.72</v>
      </c>
      <c r="AL83" s="71">
        <v>0</v>
      </c>
      <c r="AM83" s="71">
        <v>548.096</v>
      </c>
      <c r="AN83" s="71">
        <v>718.58857565556355</v>
      </c>
      <c r="AO83" s="71">
        <v>1.349539074074074</v>
      </c>
      <c r="AP83" s="71">
        <v>0.10796312592592593</v>
      </c>
      <c r="AQ83" s="71">
        <v>5.3981562962962963E-2</v>
      </c>
      <c r="AR83" s="71">
        <v>0.94122763636363638</v>
      </c>
      <c r="AS83" s="71">
        <v>0.34637177018181831</v>
      </c>
      <c r="AT83" s="71">
        <v>11.563653818181816</v>
      </c>
      <c r="AU83" s="71">
        <v>0.44820363636363636</v>
      </c>
      <c r="AV83" s="71">
        <v>14.81094062405387</v>
      </c>
      <c r="AW83" s="71">
        <v>3.7350303030303027</v>
      </c>
      <c r="AX83" s="71">
        <v>2.2111379393939394</v>
      </c>
      <c r="AY83" s="71">
        <v>5.6025454545454538E-2</v>
      </c>
      <c r="AZ83" s="71">
        <v>0.89640727272727272</v>
      </c>
      <c r="BA83" s="71">
        <v>0.34860282828282824</v>
      </c>
      <c r="BB83" s="71">
        <v>2.6669709976565659</v>
      </c>
      <c r="BC83" s="71">
        <v>9.9141747956363648</v>
      </c>
      <c r="BD83" s="71"/>
      <c r="BE83" s="71">
        <v>0</v>
      </c>
      <c r="BF83" s="71">
        <v>9.9141747956363648</v>
      </c>
      <c r="BG83" s="71">
        <v>30.371766666666673</v>
      </c>
      <c r="BH83" s="71">
        <v>1.9820451626931808</v>
      </c>
      <c r="BI83" s="71">
        <v>0.61315114159891593</v>
      </c>
      <c r="BJ83" s="71">
        <v>260.75073581813524</v>
      </c>
      <c r="BK83" s="71"/>
      <c r="BL83" s="71">
        <v>293.71769878909402</v>
      </c>
      <c r="BM83" s="71">
        <v>1305.9535716825296</v>
      </c>
      <c r="BN83" s="71">
        <f t="shared" si="16"/>
        <v>168.33053012889113</v>
      </c>
      <c r="BO83" s="71">
        <f t="shared" si="11"/>
        <v>118.95357462441643</v>
      </c>
      <c r="BP83" s="72">
        <f t="shared" si="12"/>
        <v>8.6609686609686669</v>
      </c>
      <c r="BQ83" s="72">
        <f t="shared" si="13"/>
        <v>1.8803418803418819</v>
      </c>
      <c r="BR83" s="73">
        <v>3</v>
      </c>
      <c r="BS83" s="72">
        <f t="shared" si="18"/>
        <v>3.4188034188034218</v>
      </c>
      <c r="BT83" s="72">
        <f t="shared" si="19"/>
        <v>12.25</v>
      </c>
      <c r="BU83" s="72">
        <f t="shared" si="20"/>
        <v>13.960113960113972</v>
      </c>
      <c r="BV83" s="71">
        <f t="shared" si="17"/>
        <v>222.41779528591479</v>
      </c>
      <c r="BW83" s="71">
        <f t="shared" si="14"/>
        <v>509.70190003922232</v>
      </c>
      <c r="BX83" s="71">
        <f t="shared" si="15"/>
        <v>1815.6554717217518</v>
      </c>
      <c r="BY83" s="71">
        <f t="shared" si="21"/>
        <v>21787.865660661024</v>
      </c>
      <c r="BZ83" s="49">
        <f>VLOOKUP($C83,[1]PARAMETROS!$A:$I,7,0)</f>
        <v>43101</v>
      </c>
      <c r="CA83" s="74"/>
      <c r="CB83" s="74"/>
    </row>
    <row r="84" spans="1:80" s="75" customFormat="1">
      <c r="A84" s="43" t="s">
        <v>242</v>
      </c>
      <c r="B84" s="43" t="s">
        <v>0</v>
      </c>
      <c r="C84" s="43" t="s">
        <v>67</v>
      </c>
      <c r="D84" s="43" t="s">
        <v>528</v>
      </c>
      <c r="E84" s="44" t="s">
        <v>403</v>
      </c>
      <c r="F84" s="44" t="s">
        <v>63</v>
      </c>
      <c r="G84" s="44">
        <v>2</v>
      </c>
      <c r="H84" s="71">
        <v>1041.5999999999999</v>
      </c>
      <c r="I84" s="71">
        <v>2083.1999999999998</v>
      </c>
      <c r="J84" s="71"/>
      <c r="K84" s="71"/>
      <c r="L84" s="71"/>
      <c r="M84" s="71"/>
      <c r="N84" s="71"/>
      <c r="O84" s="71"/>
      <c r="P84" s="71">
        <v>68.177454545454538</v>
      </c>
      <c r="Q84" s="71">
        <v>2151.3774545454544</v>
      </c>
      <c r="R84" s="71">
        <v>430.27549090909088</v>
      </c>
      <c r="S84" s="71">
        <v>32.270661818181814</v>
      </c>
      <c r="T84" s="71">
        <v>21.513774545454545</v>
      </c>
      <c r="U84" s="71">
        <v>4.3027549090909085</v>
      </c>
      <c r="V84" s="71">
        <v>53.78443636363636</v>
      </c>
      <c r="W84" s="71">
        <v>172.11019636363636</v>
      </c>
      <c r="X84" s="71">
        <v>64.541323636363629</v>
      </c>
      <c r="Y84" s="71">
        <v>12.908264727272726</v>
      </c>
      <c r="Z84" s="71">
        <v>791.70690327272712</v>
      </c>
      <c r="AA84" s="71">
        <v>179.28145454545452</v>
      </c>
      <c r="AB84" s="71">
        <v>239.01803519999999</v>
      </c>
      <c r="AC84" s="71">
        <v>153.9342122263273</v>
      </c>
      <c r="AD84" s="71">
        <v>572.23370197178178</v>
      </c>
      <c r="AE84" s="71">
        <v>199.00800000000001</v>
      </c>
      <c r="AF84" s="71">
        <v>794</v>
      </c>
      <c r="AG84" s="71">
        <v>0</v>
      </c>
      <c r="AH84" s="71">
        <v>0</v>
      </c>
      <c r="AI84" s="71">
        <v>19.68</v>
      </c>
      <c r="AJ84" s="71">
        <v>0</v>
      </c>
      <c r="AK84" s="71">
        <v>9.44</v>
      </c>
      <c r="AL84" s="71">
        <v>0</v>
      </c>
      <c r="AM84" s="71">
        <v>1022.128</v>
      </c>
      <c r="AN84" s="71">
        <v>2386.0686052445089</v>
      </c>
      <c r="AO84" s="71">
        <v>10.796312592592592</v>
      </c>
      <c r="AP84" s="71">
        <v>0.86370500740740741</v>
      </c>
      <c r="AQ84" s="71">
        <v>0.43185250370370371</v>
      </c>
      <c r="AR84" s="71">
        <v>7.529821090909091</v>
      </c>
      <c r="AS84" s="71">
        <v>2.7709741614545464</v>
      </c>
      <c r="AT84" s="71">
        <v>92.509230545454528</v>
      </c>
      <c r="AU84" s="71">
        <v>3.5856290909090909</v>
      </c>
      <c r="AV84" s="71">
        <v>118.48752499243096</v>
      </c>
      <c r="AW84" s="71">
        <v>29.880242424242422</v>
      </c>
      <c r="AX84" s="71">
        <v>17.689103515151515</v>
      </c>
      <c r="AY84" s="71">
        <v>0.4482036363636363</v>
      </c>
      <c r="AZ84" s="71">
        <v>7.1712581818181818</v>
      </c>
      <c r="BA84" s="71">
        <v>2.7888226262626259</v>
      </c>
      <c r="BB84" s="71">
        <v>21.335767981252527</v>
      </c>
      <c r="BC84" s="71">
        <v>79.313398365090919</v>
      </c>
      <c r="BD84" s="71"/>
      <c r="BE84" s="71">
        <v>0</v>
      </c>
      <c r="BF84" s="71">
        <v>79.313398365090919</v>
      </c>
      <c r="BG84" s="71">
        <v>110.9704</v>
      </c>
      <c r="BH84" s="71">
        <v>15.856361301545446</v>
      </c>
      <c r="BI84" s="71">
        <v>4.9052091327913265</v>
      </c>
      <c r="BJ84" s="71">
        <v>2086.0058865450824</v>
      </c>
      <c r="BK84" s="71"/>
      <c r="BL84" s="71">
        <v>2217.7378569794191</v>
      </c>
      <c r="BM84" s="71">
        <v>6952.9848401269046</v>
      </c>
      <c r="BN84" s="71">
        <f t="shared" si="16"/>
        <v>336.66106025778225</v>
      </c>
      <c r="BO84" s="71">
        <f t="shared" si="11"/>
        <v>237.90714924883287</v>
      </c>
      <c r="BP84" s="72">
        <f t="shared" si="12"/>
        <v>8.5633802816901436</v>
      </c>
      <c r="BQ84" s="72">
        <f t="shared" si="13"/>
        <v>1.8591549295774654</v>
      </c>
      <c r="BR84" s="73">
        <v>2</v>
      </c>
      <c r="BS84" s="72">
        <f t="shared" si="18"/>
        <v>2.2535211267605644</v>
      </c>
      <c r="BT84" s="72">
        <f t="shared" si="19"/>
        <v>11.25</v>
      </c>
      <c r="BU84" s="72">
        <f t="shared" si="20"/>
        <v>12.676056338028173</v>
      </c>
      <c r="BV84" s="71">
        <f t="shared" si="17"/>
        <v>954.19686544650278</v>
      </c>
      <c r="BW84" s="71">
        <f t="shared" si="14"/>
        <v>1528.7650749531178</v>
      </c>
      <c r="BX84" s="71">
        <f t="shared" si="15"/>
        <v>8481.7499150800231</v>
      </c>
      <c r="BY84" s="71">
        <f t="shared" si="21"/>
        <v>101780.99898096028</v>
      </c>
      <c r="BZ84" s="49">
        <f>VLOOKUP($C84,[1]PARAMETROS!$A:$I,7,0)</f>
        <v>43101</v>
      </c>
      <c r="CA84" s="74"/>
      <c r="CB84" s="74"/>
    </row>
    <row r="85" spans="1:80" s="75" customFormat="1">
      <c r="A85" s="43" t="s">
        <v>245</v>
      </c>
      <c r="B85" s="43" t="s">
        <v>1</v>
      </c>
      <c r="C85" s="43" t="s">
        <v>74</v>
      </c>
      <c r="D85" s="43" t="s">
        <v>529</v>
      </c>
      <c r="E85" s="44" t="s">
        <v>403</v>
      </c>
      <c r="F85" s="44" t="s">
        <v>63</v>
      </c>
      <c r="G85" s="44">
        <v>1</v>
      </c>
      <c r="H85" s="71">
        <v>520.79999999999995</v>
      </c>
      <c r="I85" s="71">
        <v>520.79999999999995</v>
      </c>
      <c r="J85" s="71"/>
      <c r="K85" s="71"/>
      <c r="L85" s="71"/>
      <c r="M85" s="71"/>
      <c r="N85" s="71"/>
      <c r="O85" s="71"/>
      <c r="P85" s="71">
        <v>17.044363636363634</v>
      </c>
      <c r="Q85" s="71">
        <v>537.8443636363636</v>
      </c>
      <c r="R85" s="71">
        <v>107.56887272727272</v>
      </c>
      <c r="S85" s="71">
        <v>8.0676654545454536</v>
      </c>
      <c r="T85" s="71">
        <v>5.3784436363636363</v>
      </c>
      <c r="U85" s="71">
        <v>1.0756887272727271</v>
      </c>
      <c r="V85" s="71">
        <v>13.44610909090909</v>
      </c>
      <c r="W85" s="71">
        <v>43.027549090909091</v>
      </c>
      <c r="X85" s="71">
        <v>16.135330909090907</v>
      </c>
      <c r="Y85" s="71">
        <v>3.2270661818181816</v>
      </c>
      <c r="Z85" s="71">
        <v>197.92672581818178</v>
      </c>
      <c r="AA85" s="71">
        <v>44.820363636363631</v>
      </c>
      <c r="AB85" s="71">
        <v>59.754508799999996</v>
      </c>
      <c r="AC85" s="71">
        <v>38.483553056581826</v>
      </c>
      <c r="AD85" s="71">
        <v>143.05842549294545</v>
      </c>
      <c r="AE85" s="71">
        <v>130.75200000000001</v>
      </c>
      <c r="AF85" s="71">
        <v>0</v>
      </c>
      <c r="AG85" s="71">
        <v>264.83999999999997</v>
      </c>
      <c r="AH85" s="71">
        <v>27.01</v>
      </c>
      <c r="AI85" s="71">
        <v>0</v>
      </c>
      <c r="AJ85" s="71">
        <v>0</v>
      </c>
      <c r="AK85" s="71">
        <v>4.72</v>
      </c>
      <c r="AL85" s="71">
        <v>0</v>
      </c>
      <c r="AM85" s="71">
        <v>427.322</v>
      </c>
      <c r="AN85" s="71">
        <v>768.30715131112731</v>
      </c>
      <c r="AO85" s="71">
        <v>2.6990781481481481</v>
      </c>
      <c r="AP85" s="71">
        <v>0.21592625185185185</v>
      </c>
      <c r="AQ85" s="71">
        <v>0.10796312592592593</v>
      </c>
      <c r="AR85" s="71">
        <v>1.8824552727272728</v>
      </c>
      <c r="AS85" s="71">
        <v>0.69274354036363661</v>
      </c>
      <c r="AT85" s="71">
        <v>23.127307636363632</v>
      </c>
      <c r="AU85" s="71">
        <v>0.89640727272727272</v>
      </c>
      <c r="AV85" s="71">
        <v>29.621881248107741</v>
      </c>
      <c r="AW85" s="71">
        <v>7.4700606060606054</v>
      </c>
      <c r="AX85" s="71">
        <v>4.4222758787878789</v>
      </c>
      <c r="AY85" s="71">
        <v>0.11205090909090908</v>
      </c>
      <c r="AZ85" s="71">
        <v>1.7928145454545454</v>
      </c>
      <c r="BA85" s="71">
        <v>0.69720565656565647</v>
      </c>
      <c r="BB85" s="71">
        <v>5.3339419953131317</v>
      </c>
      <c r="BC85" s="71">
        <v>19.82834959127273</v>
      </c>
      <c r="BD85" s="71"/>
      <c r="BE85" s="71">
        <v>0</v>
      </c>
      <c r="BF85" s="71">
        <v>19.82834959127273</v>
      </c>
      <c r="BG85" s="71">
        <v>30.371766666666673</v>
      </c>
      <c r="BH85" s="71">
        <v>3.9640903253863615</v>
      </c>
      <c r="BI85" s="71">
        <v>1.2263022831978319</v>
      </c>
      <c r="BJ85" s="71">
        <v>521.50147163627059</v>
      </c>
      <c r="BK85" s="71"/>
      <c r="BL85" s="71">
        <v>557.0636309115215</v>
      </c>
      <c r="BM85" s="71">
        <v>1912.6653766983927</v>
      </c>
      <c r="BN85" s="71">
        <f t="shared" si="16"/>
        <v>168.33053012889113</v>
      </c>
      <c r="BO85" s="71">
        <f t="shared" si="11"/>
        <v>118.95357462441643</v>
      </c>
      <c r="BP85" s="72">
        <f t="shared" si="12"/>
        <v>8.7608069164265068</v>
      </c>
      <c r="BQ85" s="72">
        <f t="shared" si="13"/>
        <v>1.9020172910662811</v>
      </c>
      <c r="BR85" s="73">
        <v>4</v>
      </c>
      <c r="BS85" s="72">
        <f t="shared" si="18"/>
        <v>4.6109510086455305</v>
      </c>
      <c r="BT85" s="72">
        <f t="shared" si="19"/>
        <v>13.25</v>
      </c>
      <c r="BU85" s="72">
        <f t="shared" si="20"/>
        <v>15.273775216138318</v>
      </c>
      <c r="BV85" s="71">
        <f t="shared" si="17"/>
        <v>336.01533866553325</v>
      </c>
      <c r="BW85" s="71">
        <f t="shared" si="14"/>
        <v>623.29944341884084</v>
      </c>
      <c r="BX85" s="71">
        <f t="shared" si="15"/>
        <v>2535.9648201172336</v>
      </c>
      <c r="BY85" s="71">
        <f t="shared" si="21"/>
        <v>30431.577841406805</v>
      </c>
      <c r="BZ85" s="49">
        <f>VLOOKUP($C85,[1]PARAMETROS!$A:$I,7,0)</f>
        <v>43101</v>
      </c>
      <c r="CA85" s="74"/>
      <c r="CB85" s="74"/>
    </row>
    <row r="86" spans="1:80" s="75" customFormat="1">
      <c r="A86" s="43" t="s">
        <v>530</v>
      </c>
      <c r="B86" s="43" t="s">
        <v>1</v>
      </c>
      <c r="C86" s="43" t="s">
        <v>74</v>
      </c>
      <c r="D86" s="43" t="s">
        <v>531</v>
      </c>
      <c r="E86" s="44" t="s">
        <v>403</v>
      </c>
      <c r="F86" s="44" t="s">
        <v>63</v>
      </c>
      <c r="G86" s="44">
        <v>1</v>
      </c>
      <c r="H86" s="71">
        <v>520.79999999999995</v>
      </c>
      <c r="I86" s="71">
        <v>520.79999999999995</v>
      </c>
      <c r="J86" s="71"/>
      <c r="K86" s="71"/>
      <c r="L86" s="71"/>
      <c r="M86" s="71"/>
      <c r="N86" s="71"/>
      <c r="O86" s="71"/>
      <c r="P86" s="71">
        <v>17.044363636363634</v>
      </c>
      <c r="Q86" s="71">
        <v>537.8443636363636</v>
      </c>
      <c r="R86" s="71">
        <v>107.56887272727272</v>
      </c>
      <c r="S86" s="71">
        <v>8.0676654545454536</v>
      </c>
      <c r="T86" s="71">
        <v>5.3784436363636363</v>
      </c>
      <c r="U86" s="71">
        <v>1.0756887272727271</v>
      </c>
      <c r="V86" s="71">
        <v>13.44610909090909</v>
      </c>
      <c r="W86" s="71">
        <v>43.027549090909091</v>
      </c>
      <c r="X86" s="71">
        <v>16.135330909090907</v>
      </c>
      <c r="Y86" s="71">
        <v>3.2270661818181816</v>
      </c>
      <c r="Z86" s="71">
        <v>197.92672581818178</v>
      </c>
      <c r="AA86" s="71">
        <v>44.820363636363631</v>
      </c>
      <c r="AB86" s="71">
        <v>59.754508799999996</v>
      </c>
      <c r="AC86" s="71">
        <v>38.483553056581826</v>
      </c>
      <c r="AD86" s="71">
        <v>143.05842549294545</v>
      </c>
      <c r="AE86" s="71">
        <v>130.75200000000001</v>
      </c>
      <c r="AF86" s="71">
        <v>0</v>
      </c>
      <c r="AG86" s="71">
        <v>264.83999999999997</v>
      </c>
      <c r="AH86" s="71">
        <v>27.01</v>
      </c>
      <c r="AI86" s="71">
        <v>0</v>
      </c>
      <c r="AJ86" s="71">
        <v>0</v>
      </c>
      <c r="AK86" s="71">
        <v>4.72</v>
      </c>
      <c r="AL86" s="71">
        <v>0</v>
      </c>
      <c r="AM86" s="71">
        <v>427.322</v>
      </c>
      <c r="AN86" s="71">
        <v>768.30715131112731</v>
      </c>
      <c r="AO86" s="71">
        <v>2.6990781481481481</v>
      </c>
      <c r="AP86" s="71">
        <v>0.21592625185185185</v>
      </c>
      <c r="AQ86" s="71">
        <v>0.10796312592592593</v>
      </c>
      <c r="AR86" s="71">
        <v>1.8824552727272728</v>
      </c>
      <c r="AS86" s="71">
        <v>0.69274354036363661</v>
      </c>
      <c r="AT86" s="71">
        <v>23.127307636363632</v>
      </c>
      <c r="AU86" s="71">
        <v>0.89640727272727272</v>
      </c>
      <c r="AV86" s="71">
        <v>29.621881248107741</v>
      </c>
      <c r="AW86" s="71">
        <v>7.4700606060606054</v>
      </c>
      <c r="AX86" s="71">
        <v>4.4222758787878789</v>
      </c>
      <c r="AY86" s="71">
        <v>0.11205090909090908</v>
      </c>
      <c r="AZ86" s="71">
        <v>1.7928145454545454</v>
      </c>
      <c r="BA86" s="71">
        <v>0.69720565656565647</v>
      </c>
      <c r="BB86" s="71">
        <v>5.3339419953131317</v>
      </c>
      <c r="BC86" s="71">
        <v>19.82834959127273</v>
      </c>
      <c r="BD86" s="71"/>
      <c r="BE86" s="71">
        <v>0</v>
      </c>
      <c r="BF86" s="71">
        <v>19.82834959127273</v>
      </c>
      <c r="BG86" s="71">
        <v>30.371766666666673</v>
      </c>
      <c r="BH86" s="71">
        <v>3.9640903253863615</v>
      </c>
      <c r="BI86" s="71">
        <v>1.2263022831978319</v>
      </c>
      <c r="BJ86" s="71">
        <v>521.50147163627059</v>
      </c>
      <c r="BK86" s="71"/>
      <c r="BL86" s="71">
        <v>557.0636309115215</v>
      </c>
      <c r="BM86" s="71">
        <v>1912.6653766983927</v>
      </c>
      <c r="BN86" s="71">
        <f t="shared" si="16"/>
        <v>168.33053012889113</v>
      </c>
      <c r="BO86" s="71">
        <f t="shared" si="11"/>
        <v>118.95357462441643</v>
      </c>
      <c r="BP86" s="72">
        <f t="shared" si="12"/>
        <v>8.6609686609686669</v>
      </c>
      <c r="BQ86" s="72">
        <f t="shared" si="13"/>
        <v>1.8803418803418819</v>
      </c>
      <c r="BR86" s="73">
        <v>3</v>
      </c>
      <c r="BS86" s="72">
        <f t="shared" si="18"/>
        <v>3.4188034188034218</v>
      </c>
      <c r="BT86" s="72">
        <f t="shared" si="19"/>
        <v>12.25</v>
      </c>
      <c r="BU86" s="72">
        <f t="shared" si="20"/>
        <v>13.960113960113972</v>
      </c>
      <c r="BV86" s="71">
        <f t="shared" si="17"/>
        <v>307.11545467559375</v>
      </c>
      <c r="BW86" s="71">
        <f t="shared" si="14"/>
        <v>594.39955942890128</v>
      </c>
      <c r="BX86" s="71">
        <f t="shared" si="15"/>
        <v>2507.064936127294</v>
      </c>
      <c r="BY86" s="71">
        <f t="shared" si="21"/>
        <v>30084.77923352753</v>
      </c>
      <c r="BZ86" s="49">
        <f>VLOOKUP($C86,[1]PARAMETROS!$A:$I,7,0)</f>
        <v>43101</v>
      </c>
      <c r="CA86" s="74"/>
      <c r="CB86" s="74"/>
    </row>
    <row r="87" spans="1:80" s="75" customFormat="1">
      <c r="A87" s="43" t="s">
        <v>249</v>
      </c>
      <c r="B87" s="43" t="s">
        <v>0</v>
      </c>
      <c r="C87" s="43" t="s">
        <v>250</v>
      </c>
      <c r="D87" s="43" t="s">
        <v>532</v>
      </c>
      <c r="E87" s="44" t="s">
        <v>403</v>
      </c>
      <c r="F87" s="44" t="s">
        <v>63</v>
      </c>
      <c r="G87" s="44">
        <v>1</v>
      </c>
      <c r="H87" s="71">
        <v>1041.5999999999999</v>
      </c>
      <c r="I87" s="71">
        <v>1041.5999999999999</v>
      </c>
      <c r="J87" s="71"/>
      <c r="K87" s="71"/>
      <c r="L87" s="71"/>
      <c r="M87" s="71"/>
      <c r="N87" s="71"/>
      <c r="O87" s="71"/>
      <c r="P87" s="71">
        <v>34.088727272727269</v>
      </c>
      <c r="Q87" s="71">
        <v>1075.6887272727272</v>
      </c>
      <c r="R87" s="71">
        <v>215.13774545454544</v>
      </c>
      <c r="S87" s="71">
        <v>16.135330909090907</v>
      </c>
      <c r="T87" s="71">
        <v>10.756887272727273</v>
      </c>
      <c r="U87" s="71">
        <v>2.1513774545454543</v>
      </c>
      <c r="V87" s="71">
        <v>26.89221818181818</v>
      </c>
      <c r="W87" s="71">
        <v>86.055098181818181</v>
      </c>
      <c r="X87" s="71">
        <v>32.270661818181814</v>
      </c>
      <c r="Y87" s="71">
        <v>6.4541323636363632</v>
      </c>
      <c r="Z87" s="71">
        <v>395.85345163636356</v>
      </c>
      <c r="AA87" s="71">
        <v>89.640727272727261</v>
      </c>
      <c r="AB87" s="71">
        <v>119.50901759999999</v>
      </c>
      <c r="AC87" s="71">
        <v>76.967106113163652</v>
      </c>
      <c r="AD87" s="71">
        <v>286.11685098589089</v>
      </c>
      <c r="AE87" s="71">
        <v>99.504000000000005</v>
      </c>
      <c r="AF87" s="71">
        <v>397</v>
      </c>
      <c r="AG87" s="71">
        <v>0</v>
      </c>
      <c r="AH87" s="71">
        <v>32.619999999999997</v>
      </c>
      <c r="AI87" s="71">
        <v>0</v>
      </c>
      <c r="AJ87" s="71">
        <v>0</v>
      </c>
      <c r="AK87" s="71">
        <v>4.72</v>
      </c>
      <c r="AL87" s="71">
        <v>0</v>
      </c>
      <c r="AM87" s="71">
        <v>533.84400000000005</v>
      </c>
      <c r="AN87" s="71">
        <v>1215.8143026222544</v>
      </c>
      <c r="AO87" s="71">
        <v>5.3981562962962961</v>
      </c>
      <c r="AP87" s="71">
        <v>0.43185250370370371</v>
      </c>
      <c r="AQ87" s="71">
        <v>0.21592625185185185</v>
      </c>
      <c r="AR87" s="71">
        <v>3.7649105454545455</v>
      </c>
      <c r="AS87" s="71">
        <v>1.3854870807272732</v>
      </c>
      <c r="AT87" s="71">
        <v>46.254615272727264</v>
      </c>
      <c r="AU87" s="71">
        <v>1.7928145454545454</v>
      </c>
      <c r="AV87" s="71">
        <v>59.243762496215481</v>
      </c>
      <c r="AW87" s="71">
        <v>14.940121212121211</v>
      </c>
      <c r="AX87" s="71">
        <v>8.8445517575757577</v>
      </c>
      <c r="AY87" s="71">
        <v>0.22410181818181815</v>
      </c>
      <c r="AZ87" s="71">
        <v>3.5856290909090909</v>
      </c>
      <c r="BA87" s="71">
        <v>1.3944113131313129</v>
      </c>
      <c r="BB87" s="71">
        <v>10.667883990626263</v>
      </c>
      <c r="BC87" s="71">
        <v>39.656699182545459</v>
      </c>
      <c r="BD87" s="71"/>
      <c r="BE87" s="71">
        <v>0</v>
      </c>
      <c r="BF87" s="71">
        <v>39.656699182545459</v>
      </c>
      <c r="BG87" s="71">
        <v>55.485199999999999</v>
      </c>
      <c r="BH87" s="71">
        <v>7.928180650772723</v>
      </c>
      <c r="BI87" s="71">
        <v>2.4526045663956633</v>
      </c>
      <c r="BJ87" s="71">
        <v>1043.0029432725412</v>
      </c>
      <c r="BK87" s="71"/>
      <c r="BL87" s="71">
        <v>1108.8689284897096</v>
      </c>
      <c r="BM87" s="71">
        <v>3499.272420063452</v>
      </c>
      <c r="BN87" s="71">
        <f t="shared" si="16"/>
        <v>168.33053012889113</v>
      </c>
      <c r="BO87" s="71">
        <f t="shared" si="11"/>
        <v>118.95357462441643</v>
      </c>
      <c r="BP87" s="72">
        <f t="shared" si="12"/>
        <v>8.7608069164265068</v>
      </c>
      <c r="BQ87" s="72">
        <f t="shared" si="13"/>
        <v>1.9020172910662811</v>
      </c>
      <c r="BR87" s="73">
        <v>4</v>
      </c>
      <c r="BS87" s="72">
        <f t="shared" si="18"/>
        <v>4.6109510086455305</v>
      </c>
      <c r="BT87" s="72">
        <f t="shared" si="19"/>
        <v>13.25</v>
      </c>
      <c r="BU87" s="72">
        <f t="shared" si="20"/>
        <v>15.273775216138318</v>
      </c>
      <c r="BV87" s="71">
        <f t="shared" si="17"/>
        <v>578.35013203253061</v>
      </c>
      <c r="BW87" s="71">
        <f t="shared" si="14"/>
        <v>865.6342367858382</v>
      </c>
      <c r="BX87" s="71">
        <f t="shared" si="15"/>
        <v>4364.9066568492899</v>
      </c>
      <c r="BY87" s="71">
        <f t="shared" si="21"/>
        <v>52378.879882191482</v>
      </c>
      <c r="BZ87" s="49">
        <f>VLOOKUP($C87,[1]PARAMETROS!$A:$I,7,0)</f>
        <v>43101</v>
      </c>
      <c r="CA87" s="74"/>
      <c r="CB87" s="74"/>
    </row>
    <row r="88" spans="1:80" s="75" customFormat="1">
      <c r="A88" s="43" t="s">
        <v>253</v>
      </c>
      <c r="B88" s="43" t="s">
        <v>0</v>
      </c>
      <c r="C88" s="43" t="s">
        <v>250</v>
      </c>
      <c r="D88" s="43" t="s">
        <v>533</v>
      </c>
      <c r="E88" s="44" t="s">
        <v>403</v>
      </c>
      <c r="F88" s="44" t="s">
        <v>63</v>
      </c>
      <c r="G88" s="44">
        <v>1</v>
      </c>
      <c r="H88" s="71">
        <v>1041.5999999999999</v>
      </c>
      <c r="I88" s="71">
        <v>1041.5999999999999</v>
      </c>
      <c r="J88" s="71"/>
      <c r="K88" s="71"/>
      <c r="L88" s="71"/>
      <c r="M88" s="71"/>
      <c r="N88" s="71"/>
      <c r="O88" s="71"/>
      <c r="P88" s="71">
        <v>34.088727272727269</v>
      </c>
      <c r="Q88" s="71">
        <v>1075.6887272727272</v>
      </c>
      <c r="R88" s="71">
        <v>215.13774545454544</v>
      </c>
      <c r="S88" s="71">
        <v>16.135330909090907</v>
      </c>
      <c r="T88" s="71">
        <v>10.756887272727273</v>
      </c>
      <c r="U88" s="71">
        <v>2.1513774545454543</v>
      </c>
      <c r="V88" s="71">
        <v>26.89221818181818</v>
      </c>
      <c r="W88" s="71">
        <v>86.055098181818181</v>
      </c>
      <c r="X88" s="71">
        <v>32.270661818181814</v>
      </c>
      <c r="Y88" s="71">
        <v>6.4541323636363632</v>
      </c>
      <c r="Z88" s="71">
        <v>395.85345163636356</v>
      </c>
      <c r="AA88" s="71">
        <v>89.640727272727261</v>
      </c>
      <c r="AB88" s="71">
        <v>119.50901759999999</v>
      </c>
      <c r="AC88" s="71">
        <v>76.967106113163652</v>
      </c>
      <c r="AD88" s="71">
        <v>286.11685098589089</v>
      </c>
      <c r="AE88" s="71">
        <v>99.504000000000005</v>
      </c>
      <c r="AF88" s="71">
        <v>397</v>
      </c>
      <c r="AG88" s="71">
        <v>0</v>
      </c>
      <c r="AH88" s="71">
        <v>32.619999999999997</v>
      </c>
      <c r="AI88" s="71">
        <v>0</v>
      </c>
      <c r="AJ88" s="71">
        <v>0</v>
      </c>
      <c r="AK88" s="71">
        <v>4.72</v>
      </c>
      <c r="AL88" s="71">
        <v>0</v>
      </c>
      <c r="AM88" s="71">
        <v>533.84400000000005</v>
      </c>
      <c r="AN88" s="71">
        <v>1215.8143026222544</v>
      </c>
      <c r="AO88" s="71">
        <v>5.3981562962962961</v>
      </c>
      <c r="AP88" s="71">
        <v>0.43185250370370371</v>
      </c>
      <c r="AQ88" s="71">
        <v>0.21592625185185185</v>
      </c>
      <c r="AR88" s="71">
        <v>3.7649105454545455</v>
      </c>
      <c r="AS88" s="71">
        <v>1.3854870807272732</v>
      </c>
      <c r="AT88" s="71">
        <v>46.254615272727264</v>
      </c>
      <c r="AU88" s="71">
        <v>1.7928145454545454</v>
      </c>
      <c r="AV88" s="71">
        <v>59.243762496215481</v>
      </c>
      <c r="AW88" s="71">
        <v>14.940121212121211</v>
      </c>
      <c r="AX88" s="71">
        <v>8.8445517575757577</v>
      </c>
      <c r="AY88" s="71">
        <v>0.22410181818181815</v>
      </c>
      <c r="AZ88" s="71">
        <v>3.5856290909090909</v>
      </c>
      <c r="BA88" s="71">
        <v>1.3944113131313129</v>
      </c>
      <c r="BB88" s="71">
        <v>10.667883990626263</v>
      </c>
      <c r="BC88" s="71">
        <v>39.656699182545459</v>
      </c>
      <c r="BD88" s="71"/>
      <c r="BE88" s="71">
        <v>0</v>
      </c>
      <c r="BF88" s="71">
        <v>39.656699182545459</v>
      </c>
      <c r="BG88" s="71">
        <v>55.485199999999999</v>
      </c>
      <c r="BH88" s="71">
        <v>7.928180650772723</v>
      </c>
      <c r="BI88" s="71">
        <v>2.4526045663956633</v>
      </c>
      <c r="BJ88" s="71">
        <v>1043.0029432725412</v>
      </c>
      <c r="BK88" s="71"/>
      <c r="BL88" s="71">
        <v>1108.8689284897096</v>
      </c>
      <c r="BM88" s="71">
        <v>3499.272420063452</v>
      </c>
      <c r="BN88" s="71">
        <f t="shared" si="16"/>
        <v>168.33053012889113</v>
      </c>
      <c r="BO88" s="71">
        <f t="shared" si="11"/>
        <v>118.95357462441643</v>
      </c>
      <c r="BP88" s="72">
        <f t="shared" si="12"/>
        <v>8.6609686609686669</v>
      </c>
      <c r="BQ88" s="72">
        <f t="shared" si="13"/>
        <v>1.8803418803418819</v>
      </c>
      <c r="BR88" s="73">
        <v>3</v>
      </c>
      <c r="BS88" s="72">
        <f t="shared" si="18"/>
        <v>3.4188034188034218</v>
      </c>
      <c r="BT88" s="72">
        <f t="shared" si="19"/>
        <v>12.25</v>
      </c>
      <c r="BU88" s="72">
        <f t="shared" si="20"/>
        <v>13.960113960113972</v>
      </c>
      <c r="BV88" s="71">
        <f t="shared" si="17"/>
        <v>528.60760602855089</v>
      </c>
      <c r="BW88" s="71">
        <f t="shared" si="14"/>
        <v>815.89171078185848</v>
      </c>
      <c r="BX88" s="71">
        <f t="shared" si="15"/>
        <v>4315.1641308453109</v>
      </c>
      <c r="BY88" s="71">
        <f t="shared" si="21"/>
        <v>51781.96957014373</v>
      </c>
      <c r="BZ88" s="49">
        <f>VLOOKUP($C88,[1]PARAMETROS!$A:$I,7,0)</f>
        <v>43101</v>
      </c>
      <c r="CA88" s="74"/>
      <c r="CB88" s="74"/>
    </row>
    <row r="89" spans="1:80" s="75" customFormat="1">
      <c r="A89" s="43" t="s">
        <v>534</v>
      </c>
      <c r="B89" s="43" t="s">
        <v>2</v>
      </c>
      <c r="C89" s="43" t="s">
        <v>70</v>
      </c>
      <c r="D89" s="43" t="s">
        <v>535</v>
      </c>
      <c r="E89" s="44" t="s">
        <v>403</v>
      </c>
      <c r="F89" s="44" t="s">
        <v>63</v>
      </c>
      <c r="G89" s="44">
        <v>1</v>
      </c>
      <c r="H89" s="71">
        <v>260.39999999999998</v>
      </c>
      <c r="I89" s="71">
        <v>260.39999999999998</v>
      </c>
      <c r="J89" s="71"/>
      <c r="K89" s="71"/>
      <c r="L89" s="71"/>
      <c r="M89" s="71"/>
      <c r="N89" s="71"/>
      <c r="O89" s="71"/>
      <c r="P89" s="71">
        <v>8.5221818181818172</v>
      </c>
      <c r="Q89" s="71">
        <v>268.9221818181818</v>
      </c>
      <c r="R89" s="71">
        <v>53.78443636363636</v>
      </c>
      <c r="S89" s="71">
        <v>4.0338327272727268</v>
      </c>
      <c r="T89" s="71">
        <v>2.6892218181818182</v>
      </c>
      <c r="U89" s="71">
        <v>0.53784436363636356</v>
      </c>
      <c r="V89" s="71">
        <v>6.723054545454545</v>
      </c>
      <c r="W89" s="71">
        <v>21.513774545454545</v>
      </c>
      <c r="X89" s="71">
        <v>8.0676654545454536</v>
      </c>
      <c r="Y89" s="71">
        <v>1.6135330909090908</v>
      </c>
      <c r="Z89" s="71">
        <v>98.96336290909089</v>
      </c>
      <c r="AA89" s="71">
        <v>22.410181818181815</v>
      </c>
      <c r="AB89" s="71">
        <v>29.877254399999998</v>
      </c>
      <c r="AC89" s="71">
        <v>19.241776528290913</v>
      </c>
      <c r="AD89" s="71">
        <v>71.529212746472723</v>
      </c>
      <c r="AE89" s="71">
        <v>146.376</v>
      </c>
      <c r="AF89" s="71">
        <v>397</v>
      </c>
      <c r="AG89" s="71">
        <v>0</v>
      </c>
      <c r="AH89" s="71">
        <v>32.619999999999997</v>
      </c>
      <c r="AI89" s="71">
        <v>0</v>
      </c>
      <c r="AJ89" s="71">
        <v>0</v>
      </c>
      <c r="AK89" s="71">
        <v>4.72</v>
      </c>
      <c r="AL89" s="71">
        <v>0</v>
      </c>
      <c r="AM89" s="71">
        <v>580.71600000000001</v>
      </c>
      <c r="AN89" s="71">
        <v>751.20857565556355</v>
      </c>
      <c r="AO89" s="71">
        <v>1.349539074074074</v>
      </c>
      <c r="AP89" s="71">
        <v>0.10796312592592593</v>
      </c>
      <c r="AQ89" s="71">
        <v>5.3981562962962963E-2</v>
      </c>
      <c r="AR89" s="71">
        <v>0.94122763636363638</v>
      </c>
      <c r="AS89" s="71">
        <v>0.34637177018181831</v>
      </c>
      <c r="AT89" s="71">
        <v>11.563653818181816</v>
      </c>
      <c r="AU89" s="71">
        <v>0.44820363636363636</v>
      </c>
      <c r="AV89" s="71">
        <v>14.81094062405387</v>
      </c>
      <c r="AW89" s="71">
        <v>3.7350303030303027</v>
      </c>
      <c r="AX89" s="71">
        <v>2.2111379393939394</v>
      </c>
      <c r="AY89" s="71">
        <v>5.6025454545454538E-2</v>
      </c>
      <c r="AZ89" s="71">
        <v>0.89640727272727272</v>
      </c>
      <c r="BA89" s="71">
        <v>0.34860282828282824</v>
      </c>
      <c r="BB89" s="71">
        <v>2.6669709976565659</v>
      </c>
      <c r="BC89" s="71">
        <v>9.9141747956363648</v>
      </c>
      <c r="BD89" s="71"/>
      <c r="BE89" s="71">
        <v>0</v>
      </c>
      <c r="BF89" s="71">
        <v>9.9141747956363648</v>
      </c>
      <c r="BG89" s="71">
        <v>30.371766666666673</v>
      </c>
      <c r="BH89" s="71">
        <v>1.9820451626931808</v>
      </c>
      <c r="BI89" s="71">
        <v>0.61315114159891593</v>
      </c>
      <c r="BJ89" s="71">
        <v>260.75073581813524</v>
      </c>
      <c r="BK89" s="71"/>
      <c r="BL89" s="71">
        <v>293.71769878909402</v>
      </c>
      <c r="BM89" s="71">
        <v>1338.5735716825297</v>
      </c>
      <c r="BN89" s="71">
        <f t="shared" si="16"/>
        <v>168.33053012889113</v>
      </c>
      <c r="BO89" s="71">
        <f t="shared" si="11"/>
        <v>118.95357462441643</v>
      </c>
      <c r="BP89" s="72">
        <f t="shared" si="12"/>
        <v>8.8629737609329435</v>
      </c>
      <c r="BQ89" s="72">
        <f t="shared" si="13"/>
        <v>1.9241982507288626</v>
      </c>
      <c r="BR89" s="73">
        <v>5</v>
      </c>
      <c r="BS89" s="72">
        <f t="shared" si="18"/>
        <v>5.8309037900874632</v>
      </c>
      <c r="BT89" s="72">
        <f t="shared" si="19"/>
        <v>14.25</v>
      </c>
      <c r="BU89" s="72">
        <f t="shared" si="20"/>
        <v>16.618075801749271</v>
      </c>
      <c r="BV89" s="71">
        <f t="shared" si="17"/>
        <v>270.18626109866682</v>
      </c>
      <c r="BW89" s="71">
        <f t="shared" si="14"/>
        <v>557.47036585197441</v>
      </c>
      <c r="BX89" s="71">
        <f t="shared" si="15"/>
        <v>1896.043937534504</v>
      </c>
      <c r="BY89" s="71">
        <f t="shared" si="21"/>
        <v>22752.527250414048</v>
      </c>
      <c r="BZ89" s="49">
        <f>VLOOKUP($C89,[1]PARAMETROS!$A:$I,7,0)</f>
        <v>43101</v>
      </c>
      <c r="CA89" s="74"/>
      <c r="CB89" s="74"/>
    </row>
    <row r="90" spans="1:80" s="75" customFormat="1">
      <c r="A90" s="43" t="s">
        <v>536</v>
      </c>
      <c r="B90" s="43" t="s">
        <v>2</v>
      </c>
      <c r="C90" s="43" t="s">
        <v>536</v>
      </c>
      <c r="D90" s="43" t="s">
        <v>537</v>
      </c>
      <c r="E90" s="44" t="s">
        <v>403</v>
      </c>
      <c r="F90" s="44" t="s">
        <v>63</v>
      </c>
      <c r="G90" s="44">
        <v>1</v>
      </c>
      <c r="H90" s="71">
        <v>269.02</v>
      </c>
      <c r="I90" s="71">
        <v>269.02</v>
      </c>
      <c r="J90" s="71"/>
      <c r="K90" s="71"/>
      <c r="L90" s="71"/>
      <c r="M90" s="71"/>
      <c r="N90" s="71"/>
      <c r="O90" s="71"/>
      <c r="P90" s="71">
        <v>8.8042909090909092</v>
      </c>
      <c r="Q90" s="71">
        <v>277.82429090909091</v>
      </c>
      <c r="R90" s="71">
        <v>55.564858181818181</v>
      </c>
      <c r="S90" s="71">
        <v>4.1673643636363638</v>
      </c>
      <c r="T90" s="71">
        <v>2.7782429090909093</v>
      </c>
      <c r="U90" s="71">
        <v>0.55564858181818177</v>
      </c>
      <c r="V90" s="71">
        <v>6.9456072727272726</v>
      </c>
      <c r="W90" s="71">
        <v>22.225943272727275</v>
      </c>
      <c r="X90" s="71">
        <v>8.3347287272727275</v>
      </c>
      <c r="Y90" s="71">
        <v>1.6669457454545455</v>
      </c>
      <c r="Z90" s="71">
        <v>102.23933905454547</v>
      </c>
      <c r="AA90" s="71">
        <v>23.15202424242424</v>
      </c>
      <c r="AB90" s="71">
        <v>30.86627872</v>
      </c>
      <c r="AC90" s="71">
        <v>19.878735490172126</v>
      </c>
      <c r="AD90" s="71">
        <v>73.897038452596377</v>
      </c>
      <c r="AE90" s="71">
        <v>145.8588</v>
      </c>
      <c r="AF90" s="71">
        <v>397</v>
      </c>
      <c r="AG90" s="71">
        <v>0</v>
      </c>
      <c r="AH90" s="71">
        <v>32.619999999999997</v>
      </c>
      <c r="AI90" s="71">
        <v>0</v>
      </c>
      <c r="AJ90" s="71">
        <v>0</v>
      </c>
      <c r="AK90" s="71">
        <v>4.72</v>
      </c>
      <c r="AL90" s="71">
        <v>0</v>
      </c>
      <c r="AM90" s="71">
        <v>580.19880000000001</v>
      </c>
      <c r="AN90" s="71">
        <v>756.33517750714179</v>
      </c>
      <c r="AO90" s="71">
        <v>1.3942127561728397</v>
      </c>
      <c r="AP90" s="71">
        <v>0.11153702049382716</v>
      </c>
      <c r="AQ90" s="71">
        <v>5.576851024691358E-2</v>
      </c>
      <c r="AR90" s="71">
        <v>0.97238501818181833</v>
      </c>
      <c r="AS90" s="71">
        <v>0.35783768669090921</v>
      </c>
      <c r="AT90" s="71">
        <v>11.946444509090908</v>
      </c>
      <c r="AU90" s="71">
        <v>0.46304048484848487</v>
      </c>
      <c r="AV90" s="71">
        <v>15.301225985725701</v>
      </c>
      <c r="AW90" s="71">
        <v>3.8586707070707069</v>
      </c>
      <c r="AX90" s="71">
        <v>2.2843330585858586</v>
      </c>
      <c r="AY90" s="71">
        <v>5.7880060606060602E-2</v>
      </c>
      <c r="AZ90" s="71">
        <v>0.92608096969696974</v>
      </c>
      <c r="BA90" s="71">
        <v>0.36014259932659931</v>
      </c>
      <c r="BB90" s="71">
        <v>2.7552555214653203</v>
      </c>
      <c r="BC90" s="71">
        <v>10.242362916751516</v>
      </c>
      <c r="BD90" s="71"/>
      <c r="BE90" s="71">
        <v>0</v>
      </c>
      <c r="BF90" s="71">
        <v>10.242362916751516</v>
      </c>
      <c r="BG90" s="71">
        <v>30.371766666666673</v>
      </c>
      <c r="BH90" s="71">
        <v>1.9820451626931808</v>
      </c>
      <c r="BI90" s="71">
        <v>0.61315114159891593</v>
      </c>
      <c r="BJ90" s="71">
        <v>260.75073581813524</v>
      </c>
      <c r="BK90" s="71"/>
      <c r="BL90" s="71">
        <v>293.71769878909402</v>
      </c>
      <c r="BM90" s="71">
        <v>1353.420756107804</v>
      </c>
      <c r="BN90" s="71">
        <f t="shared" si="16"/>
        <v>168.33053012889113</v>
      </c>
      <c r="BO90" s="71">
        <f t="shared" si="11"/>
        <v>118.95357462441643</v>
      </c>
      <c r="BP90" s="72">
        <f t="shared" si="12"/>
        <v>8.8629737609329435</v>
      </c>
      <c r="BQ90" s="72">
        <f t="shared" si="13"/>
        <v>1.9241982507288626</v>
      </c>
      <c r="BR90" s="73">
        <v>5</v>
      </c>
      <c r="BS90" s="72">
        <f t="shared" si="18"/>
        <v>5.8309037900874632</v>
      </c>
      <c r="BT90" s="72">
        <f t="shared" si="19"/>
        <v>14.25</v>
      </c>
      <c r="BU90" s="72">
        <f t="shared" si="20"/>
        <v>16.618075801749271</v>
      </c>
      <c r="BV90" s="71">
        <f t="shared" si="17"/>
        <v>272.65357746088443</v>
      </c>
      <c r="BW90" s="71">
        <f t="shared" si="14"/>
        <v>559.93768221419202</v>
      </c>
      <c r="BX90" s="71">
        <f t="shared" si="15"/>
        <v>1913.3584383219959</v>
      </c>
      <c r="BY90" s="71">
        <f t="shared" si="21"/>
        <v>22960.301259863951</v>
      </c>
      <c r="BZ90" s="49">
        <f>VLOOKUP($C90,[1]PARAMETROS!$A:$I,7,0)</f>
        <v>43101</v>
      </c>
      <c r="CA90" s="74"/>
      <c r="CB90" s="74"/>
    </row>
    <row r="91" spans="1:80" s="75" customFormat="1">
      <c r="A91" s="43" t="s">
        <v>538</v>
      </c>
      <c r="B91" s="43" t="s">
        <v>0</v>
      </c>
      <c r="C91" s="43" t="s">
        <v>67</v>
      </c>
      <c r="D91" s="43" t="s">
        <v>539</v>
      </c>
      <c r="E91" s="44" t="s">
        <v>403</v>
      </c>
      <c r="F91" s="44" t="s">
        <v>63</v>
      </c>
      <c r="G91" s="44">
        <v>1</v>
      </c>
      <c r="H91" s="71">
        <v>1041.5999999999999</v>
      </c>
      <c r="I91" s="71">
        <v>1041.5999999999999</v>
      </c>
      <c r="J91" s="71"/>
      <c r="K91" s="71"/>
      <c r="L91" s="71"/>
      <c r="M91" s="71"/>
      <c r="N91" s="71"/>
      <c r="O91" s="71"/>
      <c r="P91" s="71">
        <v>34.088727272727269</v>
      </c>
      <c r="Q91" s="71">
        <v>1075.6887272727272</v>
      </c>
      <c r="R91" s="71">
        <v>215.13774545454544</v>
      </c>
      <c r="S91" s="71">
        <v>16.135330909090907</v>
      </c>
      <c r="T91" s="71">
        <v>10.756887272727273</v>
      </c>
      <c r="U91" s="71">
        <v>2.1513774545454543</v>
      </c>
      <c r="V91" s="71">
        <v>26.89221818181818</v>
      </c>
      <c r="W91" s="71">
        <v>86.055098181818181</v>
      </c>
      <c r="X91" s="71">
        <v>32.270661818181814</v>
      </c>
      <c r="Y91" s="71">
        <v>6.4541323636363632</v>
      </c>
      <c r="Z91" s="71">
        <v>395.85345163636356</v>
      </c>
      <c r="AA91" s="71">
        <v>89.640727272727261</v>
      </c>
      <c r="AB91" s="71">
        <v>119.50901759999999</v>
      </c>
      <c r="AC91" s="71">
        <v>76.967106113163652</v>
      </c>
      <c r="AD91" s="71">
        <v>286.11685098589089</v>
      </c>
      <c r="AE91" s="71">
        <v>99.504000000000005</v>
      </c>
      <c r="AF91" s="71">
        <v>397</v>
      </c>
      <c r="AG91" s="71">
        <v>0</v>
      </c>
      <c r="AH91" s="71">
        <v>0</v>
      </c>
      <c r="AI91" s="71">
        <v>9.84</v>
      </c>
      <c r="AJ91" s="71">
        <v>0</v>
      </c>
      <c r="AK91" s="71">
        <v>4.72</v>
      </c>
      <c r="AL91" s="71">
        <v>0</v>
      </c>
      <c r="AM91" s="71">
        <v>511.06400000000002</v>
      </c>
      <c r="AN91" s="71">
        <v>1193.0343026222545</v>
      </c>
      <c r="AO91" s="71">
        <v>5.3981562962962961</v>
      </c>
      <c r="AP91" s="71">
        <v>0.43185250370370371</v>
      </c>
      <c r="AQ91" s="71">
        <v>0.21592625185185185</v>
      </c>
      <c r="AR91" s="71">
        <v>3.7649105454545455</v>
      </c>
      <c r="AS91" s="71">
        <v>1.3854870807272732</v>
      </c>
      <c r="AT91" s="71">
        <v>46.254615272727264</v>
      </c>
      <c r="AU91" s="71">
        <v>1.7928145454545454</v>
      </c>
      <c r="AV91" s="71">
        <v>59.243762496215481</v>
      </c>
      <c r="AW91" s="71">
        <v>14.940121212121211</v>
      </c>
      <c r="AX91" s="71">
        <v>8.8445517575757577</v>
      </c>
      <c r="AY91" s="71">
        <v>0.22410181818181815</v>
      </c>
      <c r="AZ91" s="71">
        <v>3.5856290909090909</v>
      </c>
      <c r="BA91" s="71">
        <v>1.3944113131313129</v>
      </c>
      <c r="BB91" s="71">
        <v>10.667883990626263</v>
      </c>
      <c r="BC91" s="71">
        <v>39.656699182545459</v>
      </c>
      <c r="BD91" s="71"/>
      <c r="BE91" s="71">
        <v>0</v>
      </c>
      <c r="BF91" s="71">
        <v>39.656699182545459</v>
      </c>
      <c r="BG91" s="71">
        <v>55.485199999999999</v>
      </c>
      <c r="BH91" s="71">
        <v>7.928180650772723</v>
      </c>
      <c r="BI91" s="71">
        <v>2.4526045663956633</v>
      </c>
      <c r="BJ91" s="71">
        <v>1043.0029432725412</v>
      </c>
      <c r="BK91" s="71"/>
      <c r="BL91" s="71">
        <v>1108.8689284897096</v>
      </c>
      <c r="BM91" s="71">
        <v>3476.4924200634523</v>
      </c>
      <c r="BN91" s="71">
        <f t="shared" si="16"/>
        <v>168.33053012889113</v>
      </c>
      <c r="BO91" s="71">
        <f t="shared" si="11"/>
        <v>118.95357462441643</v>
      </c>
      <c r="BP91" s="72">
        <f t="shared" si="12"/>
        <v>8.6609686609686669</v>
      </c>
      <c r="BQ91" s="72">
        <f t="shared" si="13"/>
        <v>1.8803418803418819</v>
      </c>
      <c r="BR91" s="73">
        <v>3</v>
      </c>
      <c r="BS91" s="72">
        <f t="shared" si="18"/>
        <v>3.4188034188034218</v>
      </c>
      <c r="BT91" s="72">
        <f t="shared" si="19"/>
        <v>12.25</v>
      </c>
      <c r="BU91" s="72">
        <f t="shared" si="20"/>
        <v>13.960113960113972</v>
      </c>
      <c r="BV91" s="71">
        <f t="shared" si="17"/>
        <v>525.427492068437</v>
      </c>
      <c r="BW91" s="71">
        <f t="shared" si="14"/>
        <v>812.71159682174459</v>
      </c>
      <c r="BX91" s="71">
        <f t="shared" si="15"/>
        <v>4289.2040168851972</v>
      </c>
      <c r="BY91" s="71">
        <f t="shared" si="21"/>
        <v>51470.44820262237</v>
      </c>
      <c r="BZ91" s="49">
        <f>VLOOKUP($C91,[1]PARAMETROS!$A:$I,7,0)</f>
        <v>43101</v>
      </c>
      <c r="CA91" s="74"/>
      <c r="CB91" s="74"/>
    </row>
    <row r="92" spans="1:80" s="75" customFormat="1">
      <c r="A92" s="43" t="s">
        <v>255</v>
      </c>
      <c r="B92" s="43" t="s">
        <v>1</v>
      </c>
      <c r="C92" s="43" t="s">
        <v>255</v>
      </c>
      <c r="D92" s="43" t="s">
        <v>540</v>
      </c>
      <c r="E92" s="44" t="s">
        <v>403</v>
      </c>
      <c r="F92" s="44" t="s">
        <v>63</v>
      </c>
      <c r="G92" s="44">
        <v>3</v>
      </c>
      <c r="H92" s="71">
        <v>518.11</v>
      </c>
      <c r="I92" s="71">
        <v>1554.33</v>
      </c>
      <c r="J92" s="71"/>
      <c r="K92" s="71"/>
      <c r="L92" s="71"/>
      <c r="M92" s="71"/>
      <c r="N92" s="71"/>
      <c r="O92" s="71"/>
      <c r="P92" s="71">
        <v>50.868981818181823</v>
      </c>
      <c r="Q92" s="71">
        <v>1605.1989818181817</v>
      </c>
      <c r="R92" s="71">
        <v>321.03979636363636</v>
      </c>
      <c r="S92" s="71">
        <v>24.077984727272725</v>
      </c>
      <c r="T92" s="71">
        <v>16.051989818181816</v>
      </c>
      <c r="U92" s="71">
        <v>3.2103979636363635</v>
      </c>
      <c r="V92" s="71">
        <v>40.129974545454544</v>
      </c>
      <c r="W92" s="71">
        <v>128.41591854545453</v>
      </c>
      <c r="X92" s="71">
        <v>48.155969454545449</v>
      </c>
      <c r="Y92" s="71">
        <v>9.6311938909090902</v>
      </c>
      <c r="Z92" s="71">
        <v>590.71322530909094</v>
      </c>
      <c r="AA92" s="71">
        <v>133.76658181818181</v>
      </c>
      <c r="AB92" s="71">
        <v>178.33760687999998</v>
      </c>
      <c r="AC92" s="71">
        <v>114.85434144093094</v>
      </c>
      <c r="AD92" s="71">
        <v>426.95853013911278</v>
      </c>
      <c r="AE92" s="71">
        <v>392.74020000000002</v>
      </c>
      <c r="AF92" s="71">
        <v>832.19999999999993</v>
      </c>
      <c r="AG92" s="71">
        <v>0</v>
      </c>
      <c r="AH92" s="71">
        <v>114</v>
      </c>
      <c r="AI92" s="71">
        <v>31.68</v>
      </c>
      <c r="AJ92" s="71">
        <v>0</v>
      </c>
      <c r="AK92" s="71">
        <v>14.16</v>
      </c>
      <c r="AL92" s="71">
        <v>0</v>
      </c>
      <c r="AM92" s="71">
        <v>1384.7802000000001</v>
      </c>
      <c r="AN92" s="71">
        <v>2402.451955448204</v>
      </c>
      <c r="AO92" s="71">
        <v>8.0554111712962957</v>
      </c>
      <c r="AP92" s="71">
        <v>0.64443289370370371</v>
      </c>
      <c r="AQ92" s="71">
        <v>0.32221644685185186</v>
      </c>
      <c r="AR92" s="71">
        <v>5.618196436363637</v>
      </c>
      <c r="AS92" s="71">
        <v>2.0674962885818187</v>
      </c>
      <c r="AT92" s="71">
        <v>69.02355621818181</v>
      </c>
      <c r="AU92" s="71">
        <v>2.6753316363636364</v>
      </c>
      <c r="AV92" s="71">
        <v>88.406641091342749</v>
      </c>
      <c r="AW92" s="71">
        <v>22.2944303030303</v>
      </c>
      <c r="AX92" s="71">
        <v>13.19830273939394</v>
      </c>
      <c r="AY92" s="71">
        <v>0.33441645454545449</v>
      </c>
      <c r="AZ92" s="71">
        <v>5.3506632727272727</v>
      </c>
      <c r="BA92" s="71">
        <v>2.0808134949494947</v>
      </c>
      <c r="BB92" s="71">
        <v>15.919174465389901</v>
      </c>
      <c r="BC92" s="71">
        <v>59.177800730036367</v>
      </c>
      <c r="BD92" s="71"/>
      <c r="BE92" s="71">
        <v>0</v>
      </c>
      <c r="BF92" s="71">
        <v>59.177800730036367</v>
      </c>
      <c r="BG92" s="71">
        <v>91.115300000000019</v>
      </c>
      <c r="BH92" s="71">
        <v>11.892270976159084</v>
      </c>
      <c r="BI92" s="71">
        <v>3.6789068495934956</v>
      </c>
      <c r="BJ92" s="71">
        <v>1564.5044149088117</v>
      </c>
      <c r="BK92" s="71"/>
      <c r="BL92" s="71">
        <v>1671.1908927345644</v>
      </c>
      <c r="BM92" s="71">
        <v>5826.4262718223299</v>
      </c>
      <c r="BN92" s="71">
        <f t="shared" si="16"/>
        <v>504.99159038667335</v>
      </c>
      <c r="BO92" s="71">
        <f t="shared" si="11"/>
        <v>356.8607238732493</v>
      </c>
      <c r="BP92" s="72">
        <f t="shared" si="12"/>
        <v>8.6609686609686669</v>
      </c>
      <c r="BQ92" s="72">
        <f t="shared" si="13"/>
        <v>1.8803418803418819</v>
      </c>
      <c r="BR92" s="73">
        <v>3</v>
      </c>
      <c r="BS92" s="72">
        <f t="shared" si="18"/>
        <v>3.4188034188034218</v>
      </c>
      <c r="BT92" s="72">
        <f t="shared" si="19"/>
        <v>12.25</v>
      </c>
      <c r="BU92" s="72">
        <f t="shared" si="20"/>
        <v>13.960113960113972</v>
      </c>
      <c r="BV92" s="71">
        <f t="shared" si="17"/>
        <v>933.69131258698189</v>
      </c>
      <c r="BW92" s="71">
        <f t="shared" si="14"/>
        <v>1795.5436268469045</v>
      </c>
      <c r="BX92" s="71">
        <f t="shared" si="15"/>
        <v>7621.9698986692347</v>
      </c>
      <c r="BY92" s="71">
        <f t="shared" si="21"/>
        <v>91463.638784030816</v>
      </c>
      <c r="BZ92" s="49">
        <f>VLOOKUP($C92,[1]PARAMETROS!$A:$I,7,0)</f>
        <v>43101</v>
      </c>
      <c r="CA92" s="74"/>
      <c r="CB92" s="74"/>
    </row>
    <row r="93" spans="1:80" s="75" customFormat="1">
      <c r="A93" s="43" t="s">
        <v>255</v>
      </c>
      <c r="B93" s="43" t="s">
        <v>0</v>
      </c>
      <c r="C93" s="43" t="s">
        <v>255</v>
      </c>
      <c r="D93" s="43" t="s">
        <v>541</v>
      </c>
      <c r="E93" s="44" t="s">
        <v>403</v>
      </c>
      <c r="F93" s="44" t="s">
        <v>63</v>
      </c>
      <c r="G93" s="44">
        <v>2</v>
      </c>
      <c r="H93" s="71">
        <v>1036.22</v>
      </c>
      <c r="I93" s="71">
        <v>2072.44</v>
      </c>
      <c r="J93" s="71"/>
      <c r="K93" s="71"/>
      <c r="L93" s="71"/>
      <c r="M93" s="71"/>
      <c r="N93" s="71"/>
      <c r="O93" s="71"/>
      <c r="P93" s="71">
        <v>67.825309090909087</v>
      </c>
      <c r="Q93" s="71">
        <v>2140.2653090909093</v>
      </c>
      <c r="R93" s="71">
        <v>428.0530618181819</v>
      </c>
      <c r="S93" s="71">
        <v>32.10397963636364</v>
      </c>
      <c r="T93" s="71">
        <v>21.402653090909094</v>
      </c>
      <c r="U93" s="71">
        <v>4.2805306181818183</v>
      </c>
      <c r="V93" s="71">
        <v>53.506632727272738</v>
      </c>
      <c r="W93" s="71">
        <v>171.22122472727276</v>
      </c>
      <c r="X93" s="71">
        <v>64.20795927272728</v>
      </c>
      <c r="Y93" s="71">
        <v>12.841591854545456</v>
      </c>
      <c r="Z93" s="71">
        <v>787.61763374545467</v>
      </c>
      <c r="AA93" s="71">
        <v>178.35544242424243</v>
      </c>
      <c r="AB93" s="71">
        <v>237.78347584000005</v>
      </c>
      <c r="AC93" s="71">
        <v>153.13912192124127</v>
      </c>
      <c r="AD93" s="71">
        <v>569.27804018548375</v>
      </c>
      <c r="AE93" s="71">
        <v>199.65359999999998</v>
      </c>
      <c r="AF93" s="71">
        <v>554.79999999999995</v>
      </c>
      <c r="AG93" s="71">
        <v>0</v>
      </c>
      <c r="AH93" s="71">
        <v>76</v>
      </c>
      <c r="AI93" s="71">
        <v>21.12</v>
      </c>
      <c r="AJ93" s="71">
        <v>0</v>
      </c>
      <c r="AK93" s="71">
        <v>9.44</v>
      </c>
      <c r="AL93" s="71">
        <v>0</v>
      </c>
      <c r="AM93" s="71">
        <v>861.0136</v>
      </c>
      <c r="AN93" s="71">
        <v>2217.9092739309381</v>
      </c>
      <c r="AO93" s="71">
        <v>10.740548228395063</v>
      </c>
      <c r="AP93" s="71">
        <v>0.8592438582716051</v>
      </c>
      <c r="AQ93" s="71">
        <v>0.42962192913580255</v>
      </c>
      <c r="AR93" s="71">
        <v>7.4909285818181841</v>
      </c>
      <c r="AS93" s="71">
        <v>2.7566617181090924</v>
      </c>
      <c r="AT93" s="71">
        <v>92.031408290909098</v>
      </c>
      <c r="AU93" s="71">
        <v>3.5671088484848492</v>
      </c>
      <c r="AV93" s="71">
        <v>117.8755214551237</v>
      </c>
      <c r="AW93" s="71">
        <v>29.725907070707073</v>
      </c>
      <c r="AX93" s="71">
        <v>17.597736985858589</v>
      </c>
      <c r="AY93" s="71">
        <v>0.4458886060606061</v>
      </c>
      <c r="AZ93" s="71">
        <v>7.1342176969696984</v>
      </c>
      <c r="BA93" s="71">
        <v>2.7744179932659936</v>
      </c>
      <c r="BB93" s="71">
        <v>21.225565953853206</v>
      </c>
      <c r="BC93" s="71">
        <v>78.903734306715165</v>
      </c>
      <c r="BD93" s="71"/>
      <c r="BE93" s="71">
        <v>0</v>
      </c>
      <c r="BF93" s="71">
        <v>78.903734306715165</v>
      </c>
      <c r="BG93" s="71">
        <v>110.9704</v>
      </c>
      <c r="BH93" s="71">
        <v>15.856361301545446</v>
      </c>
      <c r="BI93" s="71">
        <v>4.9052091327913265</v>
      </c>
      <c r="BJ93" s="71">
        <v>2086.0058865450824</v>
      </c>
      <c r="BK93" s="71"/>
      <c r="BL93" s="71">
        <v>2217.7378569794191</v>
      </c>
      <c r="BM93" s="71">
        <v>6772.6916957631056</v>
      </c>
      <c r="BN93" s="71">
        <f t="shared" si="16"/>
        <v>336.66106025778225</v>
      </c>
      <c r="BO93" s="71">
        <f t="shared" si="11"/>
        <v>237.90714924883287</v>
      </c>
      <c r="BP93" s="72">
        <f t="shared" si="12"/>
        <v>8.6609686609686669</v>
      </c>
      <c r="BQ93" s="72">
        <f t="shared" si="13"/>
        <v>1.8803418803418819</v>
      </c>
      <c r="BR93" s="73">
        <v>3</v>
      </c>
      <c r="BS93" s="72">
        <f t="shared" si="18"/>
        <v>3.4188034188034218</v>
      </c>
      <c r="BT93" s="72">
        <f t="shared" si="19"/>
        <v>12.25</v>
      </c>
      <c r="BU93" s="72">
        <f t="shared" si="20"/>
        <v>13.960113960113972</v>
      </c>
      <c r="BV93" s="71">
        <f t="shared" si="17"/>
        <v>1025.6858557214148</v>
      </c>
      <c r="BW93" s="71">
        <f t="shared" si="14"/>
        <v>1600.25406522803</v>
      </c>
      <c r="BX93" s="71">
        <f t="shared" si="15"/>
        <v>8372.9457609911351</v>
      </c>
      <c r="BY93" s="71">
        <f t="shared" si="21"/>
        <v>100475.34913189363</v>
      </c>
      <c r="BZ93" s="49">
        <f>VLOOKUP($C93,[1]PARAMETROS!$A:$I,7,0)</f>
        <v>43101</v>
      </c>
      <c r="CA93" s="74"/>
      <c r="CB93" s="74"/>
    </row>
    <row r="94" spans="1:80" s="75" customFormat="1">
      <c r="A94" s="43" t="s">
        <v>542</v>
      </c>
      <c r="B94" s="43" t="s">
        <v>2</v>
      </c>
      <c r="C94" s="43" t="s">
        <v>84</v>
      </c>
      <c r="D94" s="43" t="s">
        <v>543</v>
      </c>
      <c r="E94" s="44" t="s">
        <v>403</v>
      </c>
      <c r="F94" s="44" t="s">
        <v>63</v>
      </c>
      <c r="G94" s="44">
        <v>1</v>
      </c>
      <c r="H94" s="71">
        <v>260.39999999999998</v>
      </c>
      <c r="I94" s="71">
        <v>260.39999999999998</v>
      </c>
      <c r="J94" s="71"/>
      <c r="K94" s="71"/>
      <c r="L94" s="71"/>
      <c r="M94" s="71"/>
      <c r="N94" s="71"/>
      <c r="O94" s="71"/>
      <c r="P94" s="71">
        <v>8.5221818181818172</v>
      </c>
      <c r="Q94" s="71">
        <v>268.9221818181818</v>
      </c>
      <c r="R94" s="71">
        <v>53.78443636363636</v>
      </c>
      <c r="S94" s="71">
        <v>4.0338327272727268</v>
      </c>
      <c r="T94" s="71">
        <v>2.6892218181818182</v>
      </c>
      <c r="U94" s="71">
        <v>0.53784436363636356</v>
      </c>
      <c r="V94" s="71">
        <v>6.723054545454545</v>
      </c>
      <c r="W94" s="71">
        <v>21.513774545454545</v>
      </c>
      <c r="X94" s="71">
        <v>8.0676654545454536</v>
      </c>
      <c r="Y94" s="71">
        <v>1.6135330909090908</v>
      </c>
      <c r="Z94" s="71">
        <v>98.96336290909089</v>
      </c>
      <c r="AA94" s="71">
        <v>22.410181818181815</v>
      </c>
      <c r="AB94" s="71">
        <v>29.877254399999998</v>
      </c>
      <c r="AC94" s="71">
        <v>19.241776528290913</v>
      </c>
      <c r="AD94" s="71">
        <v>71.529212746472723</v>
      </c>
      <c r="AE94" s="71">
        <v>146.376</v>
      </c>
      <c r="AF94" s="71">
        <v>397</v>
      </c>
      <c r="AG94" s="71">
        <v>0</v>
      </c>
      <c r="AH94" s="71">
        <v>32.619999999999997</v>
      </c>
      <c r="AI94" s="71">
        <v>0</v>
      </c>
      <c r="AJ94" s="71">
        <v>0</v>
      </c>
      <c r="AK94" s="71">
        <v>4.72</v>
      </c>
      <c r="AL94" s="71">
        <v>0</v>
      </c>
      <c r="AM94" s="71">
        <v>580.71600000000001</v>
      </c>
      <c r="AN94" s="71">
        <v>751.20857565556355</v>
      </c>
      <c r="AO94" s="71">
        <v>1.349539074074074</v>
      </c>
      <c r="AP94" s="71">
        <v>0.10796312592592593</v>
      </c>
      <c r="AQ94" s="71">
        <v>5.3981562962962963E-2</v>
      </c>
      <c r="AR94" s="71">
        <v>0.94122763636363638</v>
      </c>
      <c r="AS94" s="71">
        <v>0.34637177018181831</v>
      </c>
      <c r="AT94" s="71">
        <v>11.563653818181816</v>
      </c>
      <c r="AU94" s="71">
        <v>0.44820363636363636</v>
      </c>
      <c r="AV94" s="71">
        <v>14.81094062405387</v>
      </c>
      <c r="AW94" s="71">
        <v>3.7350303030303027</v>
      </c>
      <c r="AX94" s="71">
        <v>2.2111379393939394</v>
      </c>
      <c r="AY94" s="71">
        <v>5.6025454545454538E-2</v>
      </c>
      <c r="AZ94" s="71">
        <v>0.89640727272727272</v>
      </c>
      <c r="BA94" s="71">
        <v>0.34860282828282824</v>
      </c>
      <c r="BB94" s="71">
        <v>2.6669709976565659</v>
      </c>
      <c r="BC94" s="71">
        <v>9.9141747956363648</v>
      </c>
      <c r="BD94" s="71"/>
      <c r="BE94" s="71">
        <v>0</v>
      </c>
      <c r="BF94" s="71">
        <v>9.9141747956363648</v>
      </c>
      <c r="BG94" s="71">
        <v>30.371766666666673</v>
      </c>
      <c r="BH94" s="71">
        <v>1.9820451626931808</v>
      </c>
      <c r="BI94" s="71">
        <v>0.61315114159891593</v>
      </c>
      <c r="BJ94" s="71">
        <v>260.75073581813524</v>
      </c>
      <c r="BK94" s="71"/>
      <c r="BL94" s="71">
        <v>293.71769878909402</v>
      </c>
      <c r="BM94" s="71">
        <v>1338.5735716825297</v>
      </c>
      <c r="BN94" s="71">
        <f t="shared" si="16"/>
        <v>168.33053012889113</v>
      </c>
      <c r="BO94" s="71">
        <f t="shared" si="11"/>
        <v>118.95357462441643</v>
      </c>
      <c r="BP94" s="72">
        <f t="shared" si="12"/>
        <v>8.6609686609686669</v>
      </c>
      <c r="BQ94" s="72">
        <f t="shared" si="13"/>
        <v>1.8803418803418819</v>
      </c>
      <c r="BR94" s="73">
        <v>3</v>
      </c>
      <c r="BS94" s="72">
        <f t="shared" si="18"/>
        <v>3.4188034188034218</v>
      </c>
      <c r="BT94" s="72">
        <f t="shared" si="19"/>
        <v>12.25</v>
      </c>
      <c r="BU94" s="72">
        <f t="shared" si="20"/>
        <v>13.960113960113972</v>
      </c>
      <c r="BV94" s="71">
        <f t="shared" si="17"/>
        <v>226.97158445970396</v>
      </c>
      <c r="BW94" s="71">
        <f t="shared" si="14"/>
        <v>514.25568921301158</v>
      </c>
      <c r="BX94" s="71">
        <f t="shared" si="15"/>
        <v>1852.8292608955412</v>
      </c>
      <c r="BY94" s="71">
        <f t="shared" si="21"/>
        <v>22233.951130746493</v>
      </c>
      <c r="BZ94" s="49">
        <f>VLOOKUP($C94,[1]PARAMETROS!$A:$I,7,0)</f>
        <v>43101</v>
      </c>
      <c r="CA94" s="74"/>
      <c r="CB94" s="74"/>
    </row>
    <row r="95" spans="1:80" s="75" customFormat="1">
      <c r="A95" s="43" t="s">
        <v>544</v>
      </c>
      <c r="B95" s="43" t="s">
        <v>2</v>
      </c>
      <c r="C95" s="43" t="s">
        <v>165</v>
      </c>
      <c r="D95" s="43" t="s">
        <v>545</v>
      </c>
      <c r="E95" s="44" t="s">
        <v>403</v>
      </c>
      <c r="F95" s="44" t="s">
        <v>63</v>
      </c>
      <c r="G95" s="44">
        <v>1</v>
      </c>
      <c r="H95" s="71">
        <v>260.39999999999998</v>
      </c>
      <c r="I95" s="71">
        <v>260.39999999999998</v>
      </c>
      <c r="J95" s="71"/>
      <c r="K95" s="71"/>
      <c r="L95" s="71"/>
      <c r="M95" s="71"/>
      <c r="N95" s="71"/>
      <c r="O95" s="71"/>
      <c r="P95" s="71">
        <v>8.5221818181818172</v>
      </c>
      <c r="Q95" s="71">
        <v>268.9221818181818</v>
      </c>
      <c r="R95" s="71">
        <v>53.78443636363636</v>
      </c>
      <c r="S95" s="71">
        <v>4.0338327272727268</v>
      </c>
      <c r="T95" s="71">
        <v>2.6892218181818182</v>
      </c>
      <c r="U95" s="71">
        <v>0.53784436363636356</v>
      </c>
      <c r="V95" s="71">
        <v>6.723054545454545</v>
      </c>
      <c r="W95" s="71">
        <v>21.513774545454545</v>
      </c>
      <c r="X95" s="71">
        <v>8.0676654545454536</v>
      </c>
      <c r="Y95" s="71">
        <v>1.6135330909090908</v>
      </c>
      <c r="Z95" s="71">
        <v>98.96336290909089</v>
      </c>
      <c r="AA95" s="71">
        <v>22.410181818181815</v>
      </c>
      <c r="AB95" s="71">
        <v>29.877254399999998</v>
      </c>
      <c r="AC95" s="71">
        <v>19.241776528290913</v>
      </c>
      <c r="AD95" s="71">
        <v>71.529212746472723</v>
      </c>
      <c r="AE95" s="71">
        <v>146.376</v>
      </c>
      <c r="AF95" s="71">
        <v>397</v>
      </c>
      <c r="AG95" s="71">
        <v>0</v>
      </c>
      <c r="AH95" s="71">
        <v>0</v>
      </c>
      <c r="AI95" s="71">
        <v>0</v>
      </c>
      <c r="AJ95" s="71">
        <v>0</v>
      </c>
      <c r="AK95" s="71">
        <v>4.72</v>
      </c>
      <c r="AL95" s="71">
        <v>0</v>
      </c>
      <c r="AM95" s="71">
        <v>548.096</v>
      </c>
      <c r="AN95" s="71">
        <v>718.58857565556355</v>
      </c>
      <c r="AO95" s="71">
        <v>1.349539074074074</v>
      </c>
      <c r="AP95" s="71">
        <v>0.10796312592592593</v>
      </c>
      <c r="AQ95" s="71">
        <v>5.3981562962962963E-2</v>
      </c>
      <c r="AR95" s="71">
        <v>0.94122763636363638</v>
      </c>
      <c r="AS95" s="71">
        <v>0.34637177018181831</v>
      </c>
      <c r="AT95" s="71">
        <v>11.563653818181816</v>
      </c>
      <c r="AU95" s="71">
        <v>0.44820363636363636</v>
      </c>
      <c r="AV95" s="71">
        <v>14.81094062405387</v>
      </c>
      <c r="AW95" s="71">
        <v>3.7350303030303027</v>
      </c>
      <c r="AX95" s="71">
        <v>2.2111379393939394</v>
      </c>
      <c r="AY95" s="71">
        <v>5.6025454545454538E-2</v>
      </c>
      <c r="AZ95" s="71">
        <v>0.89640727272727272</v>
      </c>
      <c r="BA95" s="71">
        <v>0.34860282828282824</v>
      </c>
      <c r="BB95" s="71">
        <v>2.6669709976565659</v>
      </c>
      <c r="BC95" s="71">
        <v>9.9141747956363648</v>
      </c>
      <c r="BD95" s="71"/>
      <c r="BE95" s="71">
        <v>0</v>
      </c>
      <c r="BF95" s="71">
        <v>9.9141747956363648</v>
      </c>
      <c r="BG95" s="71">
        <v>30.371766666666673</v>
      </c>
      <c r="BH95" s="71">
        <v>1.9820451626931808</v>
      </c>
      <c r="BI95" s="71">
        <v>0.61315114159891593</v>
      </c>
      <c r="BJ95" s="71">
        <v>260.75073581813524</v>
      </c>
      <c r="BK95" s="71"/>
      <c r="BL95" s="71">
        <v>293.71769878909402</v>
      </c>
      <c r="BM95" s="71">
        <v>1305.9535716825296</v>
      </c>
      <c r="BN95" s="71">
        <f t="shared" si="16"/>
        <v>168.33053012889113</v>
      </c>
      <c r="BO95" s="71">
        <f t="shared" si="11"/>
        <v>118.95357462441643</v>
      </c>
      <c r="BP95" s="72">
        <f t="shared" si="12"/>
        <v>8.6609686609686669</v>
      </c>
      <c r="BQ95" s="72">
        <f t="shared" si="13"/>
        <v>1.8803418803418819</v>
      </c>
      <c r="BR95" s="73">
        <v>3</v>
      </c>
      <c r="BS95" s="72">
        <f t="shared" si="18"/>
        <v>3.4188034188034218</v>
      </c>
      <c r="BT95" s="72">
        <f t="shared" si="19"/>
        <v>12.25</v>
      </c>
      <c r="BU95" s="72">
        <f t="shared" si="20"/>
        <v>13.960113960113972</v>
      </c>
      <c r="BV95" s="71">
        <f t="shared" si="17"/>
        <v>222.41779528591479</v>
      </c>
      <c r="BW95" s="71">
        <f t="shared" si="14"/>
        <v>509.70190003922232</v>
      </c>
      <c r="BX95" s="71">
        <f t="shared" si="15"/>
        <v>1815.6554717217518</v>
      </c>
      <c r="BY95" s="71">
        <f t="shared" si="21"/>
        <v>21787.865660661024</v>
      </c>
      <c r="BZ95" s="49">
        <f>VLOOKUP($C95,[1]PARAMETROS!$A:$I,7,0)</f>
        <v>43101</v>
      </c>
      <c r="CA95" s="74"/>
      <c r="CB95" s="74"/>
    </row>
    <row r="96" spans="1:80" s="75" customFormat="1">
      <c r="A96" s="43" t="s">
        <v>260</v>
      </c>
      <c r="B96" s="43" t="s">
        <v>2</v>
      </c>
      <c r="C96" s="43" t="s">
        <v>238</v>
      </c>
      <c r="D96" s="43" t="s">
        <v>546</v>
      </c>
      <c r="E96" s="44" t="s">
        <v>403</v>
      </c>
      <c r="F96" s="44" t="s">
        <v>63</v>
      </c>
      <c r="G96" s="44">
        <v>1</v>
      </c>
      <c r="H96" s="71">
        <v>260.39999999999998</v>
      </c>
      <c r="I96" s="71">
        <v>260.39999999999998</v>
      </c>
      <c r="J96" s="71"/>
      <c r="K96" s="71"/>
      <c r="L96" s="71"/>
      <c r="M96" s="71"/>
      <c r="N96" s="71"/>
      <c r="O96" s="71"/>
      <c r="P96" s="71">
        <v>8.5221818181818172</v>
      </c>
      <c r="Q96" s="71">
        <v>268.9221818181818</v>
      </c>
      <c r="R96" s="71">
        <v>53.78443636363636</v>
      </c>
      <c r="S96" s="71">
        <v>4.0338327272727268</v>
      </c>
      <c r="T96" s="71">
        <v>2.6892218181818182</v>
      </c>
      <c r="U96" s="71">
        <v>0.53784436363636356</v>
      </c>
      <c r="V96" s="71">
        <v>6.723054545454545</v>
      </c>
      <c r="W96" s="71">
        <v>21.513774545454545</v>
      </c>
      <c r="X96" s="71">
        <v>8.0676654545454536</v>
      </c>
      <c r="Y96" s="71">
        <v>1.6135330909090908</v>
      </c>
      <c r="Z96" s="71">
        <v>98.96336290909089</v>
      </c>
      <c r="AA96" s="71">
        <v>22.410181818181815</v>
      </c>
      <c r="AB96" s="71">
        <v>29.877254399999998</v>
      </c>
      <c r="AC96" s="71">
        <v>19.241776528290913</v>
      </c>
      <c r="AD96" s="71">
        <v>71.529212746472723</v>
      </c>
      <c r="AE96" s="71">
        <v>146.376</v>
      </c>
      <c r="AF96" s="71">
        <v>397</v>
      </c>
      <c r="AG96" s="71">
        <v>0</v>
      </c>
      <c r="AH96" s="71">
        <v>33.44</v>
      </c>
      <c r="AI96" s="71">
        <v>0</v>
      </c>
      <c r="AJ96" s="71">
        <v>0</v>
      </c>
      <c r="AK96" s="71">
        <v>4.72</v>
      </c>
      <c r="AL96" s="71">
        <v>0</v>
      </c>
      <c r="AM96" s="71">
        <v>581.53600000000006</v>
      </c>
      <c r="AN96" s="71">
        <v>752.0285756555636</v>
      </c>
      <c r="AO96" s="71">
        <v>1.349539074074074</v>
      </c>
      <c r="AP96" s="71">
        <v>0.10796312592592593</v>
      </c>
      <c r="AQ96" s="71">
        <v>5.3981562962962963E-2</v>
      </c>
      <c r="AR96" s="71">
        <v>0.94122763636363638</v>
      </c>
      <c r="AS96" s="71">
        <v>0.34637177018181831</v>
      </c>
      <c r="AT96" s="71">
        <v>11.563653818181816</v>
      </c>
      <c r="AU96" s="71">
        <v>0.44820363636363636</v>
      </c>
      <c r="AV96" s="71">
        <v>14.81094062405387</v>
      </c>
      <c r="AW96" s="71">
        <v>3.7350303030303027</v>
      </c>
      <c r="AX96" s="71">
        <v>2.2111379393939394</v>
      </c>
      <c r="AY96" s="71">
        <v>5.6025454545454538E-2</v>
      </c>
      <c r="AZ96" s="71">
        <v>0.89640727272727272</v>
      </c>
      <c r="BA96" s="71">
        <v>0.34860282828282824</v>
      </c>
      <c r="BB96" s="71">
        <v>2.6669709976565659</v>
      </c>
      <c r="BC96" s="71">
        <v>9.9141747956363648</v>
      </c>
      <c r="BD96" s="71"/>
      <c r="BE96" s="71">
        <v>0</v>
      </c>
      <c r="BF96" s="71">
        <v>9.9141747956363648</v>
      </c>
      <c r="BG96" s="71">
        <v>30.371766666666673</v>
      </c>
      <c r="BH96" s="71">
        <v>1.9820451626931808</v>
      </c>
      <c r="BI96" s="71">
        <v>0.61315114159891593</v>
      </c>
      <c r="BJ96" s="71">
        <v>260.75073581813524</v>
      </c>
      <c r="BK96" s="71"/>
      <c r="BL96" s="71">
        <v>293.71769878909402</v>
      </c>
      <c r="BM96" s="71">
        <v>1339.3935716825297</v>
      </c>
      <c r="BN96" s="71">
        <f t="shared" si="16"/>
        <v>168.33053012889113</v>
      </c>
      <c r="BO96" s="71">
        <f t="shared" si="11"/>
        <v>118.95357462441643</v>
      </c>
      <c r="BP96" s="72">
        <f t="shared" si="12"/>
        <v>8.6609686609686669</v>
      </c>
      <c r="BQ96" s="72">
        <f t="shared" si="13"/>
        <v>1.8803418803418819</v>
      </c>
      <c r="BR96" s="73">
        <v>3</v>
      </c>
      <c r="BS96" s="72">
        <f t="shared" si="18"/>
        <v>3.4188034188034218</v>
      </c>
      <c r="BT96" s="72">
        <f t="shared" si="19"/>
        <v>12.25</v>
      </c>
      <c r="BU96" s="72">
        <f t="shared" si="20"/>
        <v>13.960113960113972</v>
      </c>
      <c r="BV96" s="71">
        <f t="shared" si="17"/>
        <v>227.08605739417692</v>
      </c>
      <c r="BW96" s="71">
        <f t="shared" si="14"/>
        <v>514.37016214748451</v>
      </c>
      <c r="BX96" s="71">
        <f t="shared" si="15"/>
        <v>1853.7637338300142</v>
      </c>
      <c r="BY96" s="71">
        <f t="shared" si="21"/>
        <v>22245.164805960172</v>
      </c>
      <c r="BZ96" s="49">
        <f>VLOOKUP($C96,[1]PARAMETROS!$A:$I,7,0)</f>
        <v>43101</v>
      </c>
      <c r="CA96" s="74"/>
      <c r="CB96" s="74"/>
    </row>
    <row r="97" spans="1:80" s="75" customFormat="1">
      <c r="A97" s="43" t="s">
        <v>260</v>
      </c>
      <c r="B97" s="43" t="s">
        <v>0</v>
      </c>
      <c r="C97" s="43" t="s">
        <v>238</v>
      </c>
      <c r="D97" s="43" t="s">
        <v>547</v>
      </c>
      <c r="E97" s="44" t="s">
        <v>403</v>
      </c>
      <c r="F97" s="44" t="s">
        <v>63</v>
      </c>
      <c r="G97" s="44">
        <v>1</v>
      </c>
      <c r="H97" s="71">
        <v>1041.5999999999999</v>
      </c>
      <c r="I97" s="71">
        <v>1041.5999999999999</v>
      </c>
      <c r="J97" s="71"/>
      <c r="K97" s="71"/>
      <c r="L97" s="71"/>
      <c r="M97" s="71"/>
      <c r="N97" s="71"/>
      <c r="O97" s="71"/>
      <c r="P97" s="71">
        <v>34.088727272727269</v>
      </c>
      <c r="Q97" s="71">
        <v>1075.6887272727272</v>
      </c>
      <c r="R97" s="71">
        <v>215.13774545454544</v>
      </c>
      <c r="S97" s="71">
        <v>16.135330909090907</v>
      </c>
      <c r="T97" s="71">
        <v>10.756887272727273</v>
      </c>
      <c r="U97" s="71">
        <v>2.1513774545454543</v>
      </c>
      <c r="V97" s="71">
        <v>26.89221818181818</v>
      </c>
      <c r="W97" s="71">
        <v>86.055098181818181</v>
      </c>
      <c r="X97" s="71">
        <v>32.270661818181814</v>
      </c>
      <c r="Y97" s="71">
        <v>6.4541323636363632</v>
      </c>
      <c r="Z97" s="71">
        <v>395.85345163636356</v>
      </c>
      <c r="AA97" s="71">
        <v>89.640727272727261</v>
      </c>
      <c r="AB97" s="71">
        <v>119.50901759999999</v>
      </c>
      <c r="AC97" s="71">
        <v>76.967106113163652</v>
      </c>
      <c r="AD97" s="71">
        <v>286.11685098589089</v>
      </c>
      <c r="AE97" s="71">
        <v>99.504000000000005</v>
      </c>
      <c r="AF97" s="71">
        <v>397</v>
      </c>
      <c r="AG97" s="71">
        <v>0</v>
      </c>
      <c r="AH97" s="71">
        <v>33.44</v>
      </c>
      <c r="AI97" s="71">
        <v>0</v>
      </c>
      <c r="AJ97" s="71">
        <v>0</v>
      </c>
      <c r="AK97" s="71">
        <v>4.72</v>
      </c>
      <c r="AL97" s="71">
        <v>0</v>
      </c>
      <c r="AM97" s="71">
        <v>534.66399999999999</v>
      </c>
      <c r="AN97" s="71">
        <v>1216.6343026222544</v>
      </c>
      <c r="AO97" s="71">
        <v>5.3981562962962961</v>
      </c>
      <c r="AP97" s="71">
        <v>0.43185250370370371</v>
      </c>
      <c r="AQ97" s="71">
        <v>0.21592625185185185</v>
      </c>
      <c r="AR97" s="71">
        <v>3.7649105454545455</v>
      </c>
      <c r="AS97" s="71">
        <v>1.3854870807272732</v>
      </c>
      <c r="AT97" s="71">
        <v>46.254615272727264</v>
      </c>
      <c r="AU97" s="71">
        <v>1.7928145454545454</v>
      </c>
      <c r="AV97" s="71">
        <v>59.243762496215481</v>
      </c>
      <c r="AW97" s="71">
        <v>14.940121212121211</v>
      </c>
      <c r="AX97" s="71">
        <v>8.8445517575757577</v>
      </c>
      <c r="AY97" s="71">
        <v>0.22410181818181815</v>
      </c>
      <c r="AZ97" s="71">
        <v>3.5856290909090909</v>
      </c>
      <c r="BA97" s="71">
        <v>1.3944113131313129</v>
      </c>
      <c r="BB97" s="71">
        <v>10.667883990626263</v>
      </c>
      <c r="BC97" s="71">
        <v>39.656699182545459</v>
      </c>
      <c r="BD97" s="71"/>
      <c r="BE97" s="71">
        <v>0</v>
      </c>
      <c r="BF97" s="71">
        <v>39.656699182545459</v>
      </c>
      <c r="BG97" s="71">
        <v>55.485199999999999</v>
      </c>
      <c r="BH97" s="71">
        <v>7.928180650772723</v>
      </c>
      <c r="BI97" s="71">
        <v>2.4526045663956633</v>
      </c>
      <c r="BJ97" s="71">
        <v>1043.0029432725412</v>
      </c>
      <c r="BK97" s="71"/>
      <c r="BL97" s="71">
        <v>1108.8689284897096</v>
      </c>
      <c r="BM97" s="71">
        <v>3500.0924200634522</v>
      </c>
      <c r="BN97" s="71">
        <f t="shared" si="16"/>
        <v>168.33053012889113</v>
      </c>
      <c r="BO97" s="71">
        <f t="shared" si="11"/>
        <v>118.95357462441643</v>
      </c>
      <c r="BP97" s="72">
        <f t="shared" si="12"/>
        <v>8.6609686609686669</v>
      </c>
      <c r="BQ97" s="72">
        <f t="shared" si="13"/>
        <v>1.8803418803418819</v>
      </c>
      <c r="BR97" s="73">
        <v>3</v>
      </c>
      <c r="BS97" s="72">
        <f t="shared" si="18"/>
        <v>3.4188034188034218</v>
      </c>
      <c r="BT97" s="72">
        <f t="shared" si="19"/>
        <v>12.25</v>
      </c>
      <c r="BU97" s="72">
        <f t="shared" si="20"/>
        <v>13.960113960113972</v>
      </c>
      <c r="BV97" s="71">
        <f t="shared" si="17"/>
        <v>528.72207896302393</v>
      </c>
      <c r="BW97" s="71">
        <f t="shared" si="14"/>
        <v>816.00618371633152</v>
      </c>
      <c r="BX97" s="71">
        <f t="shared" si="15"/>
        <v>4316.0986037797838</v>
      </c>
      <c r="BY97" s="71">
        <f t="shared" si="21"/>
        <v>51793.183245357402</v>
      </c>
      <c r="BZ97" s="49">
        <f>VLOOKUP($C97,[1]PARAMETROS!$A:$I,7,0)</f>
        <v>43101</v>
      </c>
      <c r="CA97" s="74"/>
      <c r="CB97" s="74"/>
    </row>
    <row r="98" spans="1:80" s="75" customFormat="1">
      <c r="A98" s="43" t="s">
        <v>548</v>
      </c>
      <c r="B98" s="43" t="s">
        <v>2</v>
      </c>
      <c r="C98" s="43" t="s">
        <v>315</v>
      </c>
      <c r="D98" s="43" t="s">
        <v>549</v>
      </c>
      <c r="E98" s="44" t="s">
        <v>403</v>
      </c>
      <c r="F98" s="44" t="s">
        <v>63</v>
      </c>
      <c r="G98" s="44">
        <v>1</v>
      </c>
      <c r="H98" s="71">
        <v>260.39999999999998</v>
      </c>
      <c r="I98" s="71">
        <v>260.39999999999998</v>
      </c>
      <c r="J98" s="71"/>
      <c r="K98" s="71"/>
      <c r="L98" s="71"/>
      <c r="M98" s="71"/>
      <c r="N98" s="71"/>
      <c r="O98" s="71"/>
      <c r="P98" s="71">
        <v>8.5221818181818172</v>
      </c>
      <c r="Q98" s="71">
        <v>268.9221818181818</v>
      </c>
      <c r="R98" s="71">
        <v>53.78443636363636</v>
      </c>
      <c r="S98" s="71">
        <v>4.0338327272727268</v>
      </c>
      <c r="T98" s="71">
        <v>2.6892218181818182</v>
      </c>
      <c r="U98" s="71">
        <v>0.53784436363636356</v>
      </c>
      <c r="V98" s="71">
        <v>6.723054545454545</v>
      </c>
      <c r="W98" s="71">
        <v>21.513774545454545</v>
      </c>
      <c r="X98" s="71">
        <v>8.0676654545454536</v>
      </c>
      <c r="Y98" s="71">
        <v>1.6135330909090908</v>
      </c>
      <c r="Z98" s="71">
        <v>98.96336290909089</v>
      </c>
      <c r="AA98" s="71">
        <v>22.410181818181815</v>
      </c>
      <c r="AB98" s="71">
        <v>29.877254399999998</v>
      </c>
      <c r="AC98" s="71">
        <v>19.241776528290913</v>
      </c>
      <c r="AD98" s="71">
        <v>71.529212746472723</v>
      </c>
      <c r="AE98" s="71">
        <v>146.376</v>
      </c>
      <c r="AF98" s="71">
        <v>397</v>
      </c>
      <c r="AG98" s="71">
        <v>0</v>
      </c>
      <c r="AH98" s="71">
        <v>0</v>
      </c>
      <c r="AI98" s="71">
        <v>0</v>
      </c>
      <c r="AJ98" s="71">
        <v>0</v>
      </c>
      <c r="AK98" s="71">
        <v>4.72</v>
      </c>
      <c r="AL98" s="71">
        <v>0</v>
      </c>
      <c r="AM98" s="71">
        <v>548.096</v>
      </c>
      <c r="AN98" s="71">
        <v>718.58857565556355</v>
      </c>
      <c r="AO98" s="71">
        <v>1.349539074074074</v>
      </c>
      <c r="AP98" s="71">
        <v>0.10796312592592593</v>
      </c>
      <c r="AQ98" s="71">
        <v>5.3981562962962963E-2</v>
      </c>
      <c r="AR98" s="71">
        <v>0.94122763636363638</v>
      </c>
      <c r="AS98" s="71">
        <v>0.34637177018181831</v>
      </c>
      <c r="AT98" s="71">
        <v>11.563653818181816</v>
      </c>
      <c r="AU98" s="71">
        <v>0.44820363636363636</v>
      </c>
      <c r="AV98" s="71">
        <v>14.81094062405387</v>
      </c>
      <c r="AW98" s="71">
        <v>3.7350303030303027</v>
      </c>
      <c r="AX98" s="71">
        <v>2.2111379393939394</v>
      </c>
      <c r="AY98" s="71">
        <v>5.6025454545454538E-2</v>
      </c>
      <c r="AZ98" s="71">
        <v>0.89640727272727272</v>
      </c>
      <c r="BA98" s="71">
        <v>0.34860282828282824</v>
      </c>
      <c r="BB98" s="71">
        <v>2.6669709976565659</v>
      </c>
      <c r="BC98" s="71">
        <v>9.9141747956363648</v>
      </c>
      <c r="BD98" s="71"/>
      <c r="BE98" s="71">
        <v>0</v>
      </c>
      <c r="BF98" s="71">
        <v>9.9141747956363648</v>
      </c>
      <c r="BG98" s="71">
        <v>30.371766666666673</v>
      </c>
      <c r="BH98" s="71">
        <v>1.9820451626931808</v>
      </c>
      <c r="BI98" s="71">
        <v>0.61315114159891593</v>
      </c>
      <c r="BJ98" s="71">
        <v>260.75073581813524</v>
      </c>
      <c r="BK98" s="71"/>
      <c r="BL98" s="71">
        <v>293.71769878909402</v>
      </c>
      <c r="BM98" s="71">
        <v>1305.9535716825296</v>
      </c>
      <c r="BN98" s="71">
        <f t="shared" si="16"/>
        <v>168.33053012889113</v>
      </c>
      <c r="BO98" s="71">
        <f t="shared" si="11"/>
        <v>118.95357462441643</v>
      </c>
      <c r="BP98" s="72">
        <f t="shared" si="12"/>
        <v>8.6609686609686669</v>
      </c>
      <c r="BQ98" s="72">
        <f t="shared" si="13"/>
        <v>1.8803418803418819</v>
      </c>
      <c r="BR98" s="73">
        <v>3</v>
      </c>
      <c r="BS98" s="72">
        <f t="shared" si="18"/>
        <v>3.4188034188034218</v>
      </c>
      <c r="BT98" s="72">
        <f t="shared" si="19"/>
        <v>12.25</v>
      </c>
      <c r="BU98" s="72">
        <f t="shared" si="20"/>
        <v>13.960113960113972</v>
      </c>
      <c r="BV98" s="71">
        <f t="shared" si="17"/>
        <v>222.41779528591479</v>
      </c>
      <c r="BW98" s="71">
        <f t="shared" si="14"/>
        <v>509.70190003922232</v>
      </c>
      <c r="BX98" s="71">
        <f t="shared" si="15"/>
        <v>1815.6554717217518</v>
      </c>
      <c r="BY98" s="71">
        <f t="shared" si="21"/>
        <v>21787.865660661024</v>
      </c>
      <c r="BZ98" s="49">
        <f>VLOOKUP($C98,[1]PARAMETROS!$A:$I,7,0)</f>
        <v>43101</v>
      </c>
      <c r="CA98" s="74"/>
      <c r="CB98" s="74"/>
    </row>
    <row r="99" spans="1:80" s="75" customFormat="1">
      <c r="A99" s="43" t="s">
        <v>267</v>
      </c>
      <c r="B99" s="43" t="s">
        <v>1</v>
      </c>
      <c r="C99" s="43" t="s">
        <v>165</v>
      </c>
      <c r="D99" s="43" t="s">
        <v>550</v>
      </c>
      <c r="E99" s="44" t="s">
        <v>403</v>
      </c>
      <c r="F99" s="44" t="s">
        <v>63</v>
      </c>
      <c r="G99" s="44">
        <v>1</v>
      </c>
      <c r="H99" s="71">
        <v>520.79999999999995</v>
      </c>
      <c r="I99" s="71">
        <v>520.79999999999995</v>
      </c>
      <c r="J99" s="71"/>
      <c r="K99" s="71"/>
      <c r="L99" s="71"/>
      <c r="M99" s="71"/>
      <c r="N99" s="71"/>
      <c r="O99" s="71"/>
      <c r="P99" s="71">
        <v>17.044363636363634</v>
      </c>
      <c r="Q99" s="71">
        <v>537.8443636363636</v>
      </c>
      <c r="R99" s="71">
        <v>107.56887272727272</v>
      </c>
      <c r="S99" s="71">
        <v>8.0676654545454536</v>
      </c>
      <c r="T99" s="71">
        <v>5.3784436363636363</v>
      </c>
      <c r="U99" s="71">
        <v>1.0756887272727271</v>
      </c>
      <c r="V99" s="71">
        <v>13.44610909090909</v>
      </c>
      <c r="W99" s="71">
        <v>43.027549090909091</v>
      </c>
      <c r="X99" s="71">
        <v>16.135330909090907</v>
      </c>
      <c r="Y99" s="71">
        <v>3.2270661818181816</v>
      </c>
      <c r="Z99" s="71">
        <v>197.92672581818178</v>
      </c>
      <c r="AA99" s="71">
        <v>44.820363636363631</v>
      </c>
      <c r="AB99" s="71">
        <v>59.754508799999996</v>
      </c>
      <c r="AC99" s="71">
        <v>38.483553056581826</v>
      </c>
      <c r="AD99" s="71">
        <v>143.05842549294545</v>
      </c>
      <c r="AE99" s="71">
        <v>130.75200000000001</v>
      </c>
      <c r="AF99" s="71">
        <v>397</v>
      </c>
      <c r="AG99" s="71">
        <v>0</v>
      </c>
      <c r="AH99" s="71">
        <v>0</v>
      </c>
      <c r="AI99" s="71">
        <v>0</v>
      </c>
      <c r="AJ99" s="71">
        <v>0</v>
      </c>
      <c r="AK99" s="71">
        <v>4.72</v>
      </c>
      <c r="AL99" s="71">
        <v>0</v>
      </c>
      <c r="AM99" s="71">
        <v>532.47199999999998</v>
      </c>
      <c r="AN99" s="71">
        <v>873.45715131112718</v>
      </c>
      <c r="AO99" s="71">
        <v>2.6990781481481481</v>
      </c>
      <c r="AP99" s="71">
        <v>0.21592625185185185</v>
      </c>
      <c r="AQ99" s="71">
        <v>0.10796312592592593</v>
      </c>
      <c r="AR99" s="71">
        <v>1.8824552727272728</v>
      </c>
      <c r="AS99" s="71">
        <v>0.69274354036363661</v>
      </c>
      <c r="AT99" s="71">
        <v>23.127307636363632</v>
      </c>
      <c r="AU99" s="71">
        <v>0.89640727272727272</v>
      </c>
      <c r="AV99" s="71">
        <v>29.621881248107741</v>
      </c>
      <c r="AW99" s="71">
        <v>7.4700606060606054</v>
      </c>
      <c r="AX99" s="71">
        <v>4.4222758787878789</v>
      </c>
      <c r="AY99" s="71">
        <v>0.11205090909090908</v>
      </c>
      <c r="AZ99" s="71">
        <v>1.7928145454545454</v>
      </c>
      <c r="BA99" s="71">
        <v>0.69720565656565647</v>
      </c>
      <c r="BB99" s="71">
        <v>5.3339419953131317</v>
      </c>
      <c r="BC99" s="71">
        <v>19.82834959127273</v>
      </c>
      <c r="BD99" s="71"/>
      <c r="BE99" s="71">
        <v>0</v>
      </c>
      <c r="BF99" s="71">
        <v>19.82834959127273</v>
      </c>
      <c r="BG99" s="71">
        <v>30.371766666666673</v>
      </c>
      <c r="BH99" s="71">
        <v>3.9640903253863615</v>
      </c>
      <c r="BI99" s="71">
        <v>1.2263022831978319</v>
      </c>
      <c r="BJ99" s="71">
        <v>521.50147163627059</v>
      </c>
      <c r="BK99" s="71"/>
      <c r="BL99" s="71">
        <v>557.0636309115215</v>
      </c>
      <c r="BM99" s="71">
        <v>2017.8153766983928</v>
      </c>
      <c r="BN99" s="71">
        <f t="shared" si="16"/>
        <v>168.33053012889113</v>
      </c>
      <c r="BO99" s="71">
        <f t="shared" si="11"/>
        <v>118.95357462441643</v>
      </c>
      <c r="BP99" s="72">
        <f t="shared" si="12"/>
        <v>8.5633802816901436</v>
      </c>
      <c r="BQ99" s="72">
        <f t="shared" si="13"/>
        <v>1.8591549295774654</v>
      </c>
      <c r="BR99" s="73">
        <v>2</v>
      </c>
      <c r="BS99" s="72">
        <f t="shared" si="18"/>
        <v>2.2535211267605644</v>
      </c>
      <c r="BT99" s="72">
        <f t="shared" si="19"/>
        <v>11.25</v>
      </c>
      <c r="BU99" s="72">
        <f t="shared" si="20"/>
        <v>12.676056338028173</v>
      </c>
      <c r="BV99" s="71">
        <f t="shared" si="17"/>
        <v>292.1957089164128</v>
      </c>
      <c r="BW99" s="71">
        <f t="shared" si="14"/>
        <v>579.47981366972033</v>
      </c>
      <c r="BX99" s="71">
        <f t="shared" si="15"/>
        <v>2597.2951903681133</v>
      </c>
      <c r="BY99" s="71">
        <f t="shared" si="21"/>
        <v>31167.542284417359</v>
      </c>
      <c r="BZ99" s="49">
        <f>VLOOKUP($C99,[1]PARAMETROS!$A:$I,7,0)</f>
        <v>43101</v>
      </c>
      <c r="CA99" s="74"/>
      <c r="CB99" s="74"/>
    </row>
    <row r="100" spans="1:80" s="75" customFormat="1">
      <c r="A100" s="43" t="s">
        <v>551</v>
      </c>
      <c r="B100" s="43" t="s">
        <v>2</v>
      </c>
      <c r="C100" s="43" t="s">
        <v>407</v>
      </c>
      <c r="D100" s="43" t="s">
        <v>552</v>
      </c>
      <c r="E100" s="44" t="s">
        <v>403</v>
      </c>
      <c r="F100" s="44" t="s">
        <v>63</v>
      </c>
      <c r="G100" s="44">
        <v>1</v>
      </c>
      <c r="H100" s="71">
        <v>260.39999999999998</v>
      </c>
      <c r="I100" s="71">
        <v>260.39999999999998</v>
      </c>
      <c r="J100" s="71"/>
      <c r="K100" s="71"/>
      <c r="L100" s="71"/>
      <c r="M100" s="71"/>
      <c r="N100" s="71"/>
      <c r="O100" s="71"/>
      <c r="P100" s="71">
        <v>8.5221818181818172</v>
      </c>
      <c r="Q100" s="71">
        <v>268.9221818181818</v>
      </c>
      <c r="R100" s="71">
        <v>53.78443636363636</v>
      </c>
      <c r="S100" s="71">
        <v>4.0338327272727268</v>
      </c>
      <c r="T100" s="71">
        <v>2.6892218181818182</v>
      </c>
      <c r="U100" s="71">
        <v>0.53784436363636356</v>
      </c>
      <c r="V100" s="71">
        <v>6.723054545454545</v>
      </c>
      <c r="W100" s="71">
        <v>21.513774545454545</v>
      </c>
      <c r="X100" s="71">
        <v>8.0676654545454536</v>
      </c>
      <c r="Y100" s="71">
        <v>1.6135330909090908</v>
      </c>
      <c r="Z100" s="71">
        <v>98.96336290909089</v>
      </c>
      <c r="AA100" s="71">
        <v>22.410181818181815</v>
      </c>
      <c r="AB100" s="71">
        <v>29.877254399999998</v>
      </c>
      <c r="AC100" s="71">
        <v>19.241776528290913</v>
      </c>
      <c r="AD100" s="71">
        <v>71.529212746472723</v>
      </c>
      <c r="AE100" s="71">
        <v>146.376</v>
      </c>
      <c r="AF100" s="71">
        <v>397</v>
      </c>
      <c r="AG100" s="71">
        <v>0</v>
      </c>
      <c r="AH100" s="71">
        <v>0</v>
      </c>
      <c r="AI100" s="71">
        <v>0</v>
      </c>
      <c r="AJ100" s="71">
        <v>0</v>
      </c>
      <c r="AK100" s="71">
        <v>4.72</v>
      </c>
      <c r="AL100" s="71">
        <v>0</v>
      </c>
      <c r="AM100" s="71">
        <v>548.096</v>
      </c>
      <c r="AN100" s="71">
        <v>718.58857565556355</v>
      </c>
      <c r="AO100" s="71">
        <v>1.349539074074074</v>
      </c>
      <c r="AP100" s="71">
        <v>0.10796312592592593</v>
      </c>
      <c r="AQ100" s="71">
        <v>5.3981562962962963E-2</v>
      </c>
      <c r="AR100" s="71">
        <v>0.94122763636363638</v>
      </c>
      <c r="AS100" s="71">
        <v>0.34637177018181831</v>
      </c>
      <c r="AT100" s="71">
        <v>11.563653818181816</v>
      </c>
      <c r="AU100" s="71">
        <v>0.44820363636363636</v>
      </c>
      <c r="AV100" s="71">
        <v>14.81094062405387</v>
      </c>
      <c r="AW100" s="71">
        <v>3.7350303030303027</v>
      </c>
      <c r="AX100" s="71">
        <v>2.2111379393939394</v>
      </c>
      <c r="AY100" s="71">
        <v>5.6025454545454538E-2</v>
      </c>
      <c r="AZ100" s="71">
        <v>0.89640727272727272</v>
      </c>
      <c r="BA100" s="71">
        <v>0.34860282828282824</v>
      </c>
      <c r="BB100" s="71">
        <v>2.6669709976565659</v>
      </c>
      <c r="BC100" s="71">
        <v>9.9141747956363648</v>
      </c>
      <c r="BD100" s="71"/>
      <c r="BE100" s="71">
        <v>0</v>
      </c>
      <c r="BF100" s="71">
        <v>9.9141747956363648</v>
      </c>
      <c r="BG100" s="71">
        <v>30.371766666666673</v>
      </c>
      <c r="BH100" s="71">
        <v>1.9820451626931808</v>
      </c>
      <c r="BI100" s="71">
        <v>0.61315114159891593</v>
      </c>
      <c r="BJ100" s="71">
        <v>260.75073581813524</v>
      </c>
      <c r="BK100" s="71"/>
      <c r="BL100" s="71">
        <v>293.71769878909402</v>
      </c>
      <c r="BM100" s="71">
        <v>1305.9535716825296</v>
      </c>
      <c r="BN100" s="71">
        <f t="shared" si="16"/>
        <v>168.33053012889113</v>
      </c>
      <c r="BO100" s="71">
        <f t="shared" si="11"/>
        <v>118.95357462441643</v>
      </c>
      <c r="BP100" s="72">
        <f t="shared" si="12"/>
        <v>8.6609686609686669</v>
      </c>
      <c r="BQ100" s="72">
        <f t="shared" si="13"/>
        <v>1.8803418803418819</v>
      </c>
      <c r="BR100" s="73">
        <v>3</v>
      </c>
      <c r="BS100" s="72">
        <f t="shared" si="18"/>
        <v>3.4188034188034218</v>
      </c>
      <c r="BT100" s="72">
        <f t="shared" si="19"/>
        <v>12.25</v>
      </c>
      <c r="BU100" s="72">
        <f t="shared" si="20"/>
        <v>13.960113960113972</v>
      </c>
      <c r="BV100" s="71">
        <f t="shared" si="17"/>
        <v>222.41779528591479</v>
      </c>
      <c r="BW100" s="71">
        <f t="shared" si="14"/>
        <v>509.70190003922232</v>
      </c>
      <c r="BX100" s="71">
        <f t="shared" si="15"/>
        <v>1815.6554717217518</v>
      </c>
      <c r="BY100" s="71">
        <f t="shared" si="21"/>
        <v>21787.865660661024</v>
      </c>
      <c r="BZ100" s="49">
        <f>VLOOKUP($C100,[1]PARAMETROS!$A:$I,7,0)</f>
        <v>43101</v>
      </c>
      <c r="CA100" s="74"/>
      <c r="CB100" s="74"/>
    </row>
    <row r="101" spans="1:80" s="75" customFormat="1">
      <c r="A101" s="43" t="s">
        <v>270</v>
      </c>
      <c r="B101" s="43" t="s">
        <v>0</v>
      </c>
      <c r="C101" s="43" t="s">
        <v>271</v>
      </c>
      <c r="D101" s="43" t="s">
        <v>553</v>
      </c>
      <c r="E101" s="44" t="s">
        <v>403</v>
      </c>
      <c r="F101" s="44" t="s">
        <v>63</v>
      </c>
      <c r="G101" s="44">
        <v>1</v>
      </c>
      <c r="H101" s="71">
        <v>1041.5999999999999</v>
      </c>
      <c r="I101" s="71">
        <v>1041.5999999999999</v>
      </c>
      <c r="J101" s="71"/>
      <c r="K101" s="71"/>
      <c r="L101" s="71"/>
      <c r="M101" s="71"/>
      <c r="N101" s="71"/>
      <c r="O101" s="71"/>
      <c r="P101" s="71">
        <v>34.088727272727269</v>
      </c>
      <c r="Q101" s="71">
        <v>1075.6887272727272</v>
      </c>
      <c r="R101" s="71">
        <v>215.13774545454544</v>
      </c>
      <c r="S101" s="71">
        <v>16.135330909090907</v>
      </c>
      <c r="T101" s="71">
        <v>10.756887272727273</v>
      </c>
      <c r="U101" s="71">
        <v>2.1513774545454543</v>
      </c>
      <c r="V101" s="71">
        <v>26.89221818181818</v>
      </c>
      <c r="W101" s="71">
        <v>86.055098181818181</v>
      </c>
      <c r="X101" s="71">
        <v>32.270661818181814</v>
      </c>
      <c r="Y101" s="71">
        <v>6.4541323636363632</v>
      </c>
      <c r="Z101" s="71">
        <v>395.85345163636356</v>
      </c>
      <c r="AA101" s="71">
        <v>89.640727272727261</v>
      </c>
      <c r="AB101" s="71">
        <v>119.50901759999999</v>
      </c>
      <c r="AC101" s="71">
        <v>76.967106113163652</v>
      </c>
      <c r="AD101" s="71">
        <v>286.11685098589089</v>
      </c>
      <c r="AE101" s="71">
        <v>99.504000000000005</v>
      </c>
      <c r="AF101" s="71">
        <v>397</v>
      </c>
      <c r="AG101" s="71">
        <v>0</v>
      </c>
      <c r="AH101" s="71">
        <v>0</v>
      </c>
      <c r="AI101" s="71">
        <v>0</v>
      </c>
      <c r="AJ101" s="71">
        <v>0</v>
      </c>
      <c r="AK101" s="71">
        <v>4.72</v>
      </c>
      <c r="AL101" s="71">
        <v>0</v>
      </c>
      <c r="AM101" s="71">
        <v>501.22400000000005</v>
      </c>
      <c r="AN101" s="71">
        <v>1183.1943026222546</v>
      </c>
      <c r="AO101" s="71">
        <v>5.3981562962962961</v>
      </c>
      <c r="AP101" s="71">
        <v>0.43185250370370371</v>
      </c>
      <c r="AQ101" s="71">
        <v>0.21592625185185185</v>
      </c>
      <c r="AR101" s="71">
        <v>3.7649105454545455</v>
      </c>
      <c r="AS101" s="71">
        <v>1.3854870807272732</v>
      </c>
      <c r="AT101" s="71">
        <v>46.254615272727264</v>
      </c>
      <c r="AU101" s="71">
        <v>1.7928145454545454</v>
      </c>
      <c r="AV101" s="71">
        <v>59.243762496215481</v>
      </c>
      <c r="AW101" s="71">
        <v>14.940121212121211</v>
      </c>
      <c r="AX101" s="71">
        <v>8.8445517575757577</v>
      </c>
      <c r="AY101" s="71">
        <v>0.22410181818181815</v>
      </c>
      <c r="AZ101" s="71">
        <v>3.5856290909090909</v>
      </c>
      <c r="BA101" s="71">
        <v>1.3944113131313129</v>
      </c>
      <c r="BB101" s="71">
        <v>10.667883990626263</v>
      </c>
      <c r="BC101" s="71">
        <v>39.656699182545459</v>
      </c>
      <c r="BD101" s="71"/>
      <c r="BE101" s="71">
        <v>0</v>
      </c>
      <c r="BF101" s="71">
        <v>39.656699182545459</v>
      </c>
      <c r="BG101" s="71">
        <v>55.485199999999999</v>
      </c>
      <c r="BH101" s="71">
        <v>7.928180650772723</v>
      </c>
      <c r="BI101" s="71">
        <v>2.4526045663956633</v>
      </c>
      <c r="BJ101" s="71">
        <v>1043.0029432725412</v>
      </c>
      <c r="BK101" s="71"/>
      <c r="BL101" s="71">
        <v>1108.8689284897096</v>
      </c>
      <c r="BM101" s="71">
        <v>3466.6524200634522</v>
      </c>
      <c r="BN101" s="71">
        <f t="shared" si="16"/>
        <v>168.33053012889113</v>
      </c>
      <c r="BO101" s="71">
        <f t="shared" si="11"/>
        <v>118.95357462441643</v>
      </c>
      <c r="BP101" s="72">
        <f t="shared" si="12"/>
        <v>8.6609686609686669</v>
      </c>
      <c r="BQ101" s="72">
        <f t="shared" si="13"/>
        <v>1.8803418803418819</v>
      </c>
      <c r="BR101" s="73">
        <v>3</v>
      </c>
      <c r="BS101" s="72">
        <f t="shared" si="18"/>
        <v>3.4188034188034218</v>
      </c>
      <c r="BT101" s="72">
        <f t="shared" si="19"/>
        <v>12.25</v>
      </c>
      <c r="BU101" s="72">
        <f t="shared" si="20"/>
        <v>13.960113960113972</v>
      </c>
      <c r="BV101" s="71">
        <f t="shared" si="17"/>
        <v>524.05381685476175</v>
      </c>
      <c r="BW101" s="71">
        <f t="shared" si="14"/>
        <v>811.33792160806934</v>
      </c>
      <c r="BX101" s="71">
        <f t="shared" si="15"/>
        <v>4277.9903416715215</v>
      </c>
      <c r="BY101" s="71">
        <f t="shared" si="21"/>
        <v>51335.884100058262</v>
      </c>
      <c r="BZ101" s="49">
        <f>VLOOKUP($C101,[1]PARAMETROS!$A:$I,7,0)</f>
        <v>43101</v>
      </c>
      <c r="CA101" s="74"/>
      <c r="CB101" s="74"/>
    </row>
    <row r="102" spans="1:80" s="75" customFormat="1">
      <c r="A102" s="43" t="s">
        <v>554</v>
      </c>
      <c r="B102" s="43" t="s">
        <v>1</v>
      </c>
      <c r="C102" s="43" t="s">
        <v>175</v>
      </c>
      <c r="D102" s="43" t="s">
        <v>555</v>
      </c>
      <c r="E102" s="44" t="s">
        <v>403</v>
      </c>
      <c r="F102" s="44" t="s">
        <v>63</v>
      </c>
      <c r="G102" s="44">
        <v>1</v>
      </c>
      <c r="H102" s="71">
        <v>520.79999999999995</v>
      </c>
      <c r="I102" s="71">
        <v>520.79999999999995</v>
      </c>
      <c r="J102" s="71"/>
      <c r="K102" s="71"/>
      <c r="L102" s="71"/>
      <c r="M102" s="71"/>
      <c r="N102" s="71"/>
      <c r="O102" s="71"/>
      <c r="P102" s="71">
        <v>17.044363636363634</v>
      </c>
      <c r="Q102" s="71">
        <v>537.8443636363636</v>
      </c>
      <c r="R102" s="71">
        <v>107.56887272727272</v>
      </c>
      <c r="S102" s="71">
        <v>8.0676654545454536</v>
      </c>
      <c r="T102" s="71">
        <v>5.3784436363636363</v>
      </c>
      <c r="U102" s="71">
        <v>1.0756887272727271</v>
      </c>
      <c r="V102" s="71">
        <v>13.44610909090909</v>
      </c>
      <c r="W102" s="71">
        <v>43.027549090909091</v>
      </c>
      <c r="X102" s="71">
        <v>16.135330909090907</v>
      </c>
      <c r="Y102" s="71">
        <v>3.2270661818181816</v>
      </c>
      <c r="Z102" s="71">
        <v>197.92672581818178</v>
      </c>
      <c r="AA102" s="71">
        <v>44.820363636363631</v>
      </c>
      <c r="AB102" s="71">
        <v>59.754508799999996</v>
      </c>
      <c r="AC102" s="71">
        <v>38.483553056581826</v>
      </c>
      <c r="AD102" s="71">
        <v>143.05842549294545</v>
      </c>
      <c r="AE102" s="71">
        <v>130.75200000000001</v>
      </c>
      <c r="AF102" s="71">
        <v>397</v>
      </c>
      <c r="AG102" s="71">
        <v>0</v>
      </c>
      <c r="AH102" s="71">
        <v>0</v>
      </c>
      <c r="AI102" s="71">
        <v>0</v>
      </c>
      <c r="AJ102" s="71">
        <v>0</v>
      </c>
      <c r="AK102" s="71">
        <v>4.72</v>
      </c>
      <c r="AL102" s="71">
        <v>0</v>
      </c>
      <c r="AM102" s="71">
        <v>532.47199999999998</v>
      </c>
      <c r="AN102" s="71">
        <v>873.45715131112718</v>
      </c>
      <c r="AO102" s="71">
        <v>2.6990781481481481</v>
      </c>
      <c r="AP102" s="71">
        <v>0.21592625185185185</v>
      </c>
      <c r="AQ102" s="71">
        <v>0.10796312592592593</v>
      </c>
      <c r="AR102" s="71">
        <v>1.8824552727272728</v>
      </c>
      <c r="AS102" s="71">
        <v>0.69274354036363661</v>
      </c>
      <c r="AT102" s="71">
        <v>23.127307636363632</v>
      </c>
      <c r="AU102" s="71">
        <v>0.89640727272727272</v>
      </c>
      <c r="AV102" s="71">
        <v>29.621881248107741</v>
      </c>
      <c r="AW102" s="71">
        <v>7.4700606060606054</v>
      </c>
      <c r="AX102" s="71">
        <v>4.4222758787878789</v>
      </c>
      <c r="AY102" s="71">
        <v>0.11205090909090908</v>
      </c>
      <c r="AZ102" s="71">
        <v>1.7928145454545454</v>
      </c>
      <c r="BA102" s="71">
        <v>0.69720565656565647</v>
      </c>
      <c r="BB102" s="71">
        <v>5.3339419953131317</v>
      </c>
      <c r="BC102" s="71">
        <v>19.82834959127273</v>
      </c>
      <c r="BD102" s="71"/>
      <c r="BE102" s="71">
        <v>0</v>
      </c>
      <c r="BF102" s="71">
        <v>19.82834959127273</v>
      </c>
      <c r="BG102" s="71">
        <v>30.371766666666673</v>
      </c>
      <c r="BH102" s="71">
        <v>3.9640903253863615</v>
      </c>
      <c r="BI102" s="71">
        <v>1.2263022831978319</v>
      </c>
      <c r="BJ102" s="71">
        <v>521.50147163627059</v>
      </c>
      <c r="BK102" s="71"/>
      <c r="BL102" s="71">
        <v>557.0636309115215</v>
      </c>
      <c r="BM102" s="71">
        <v>2017.8153766983928</v>
      </c>
      <c r="BN102" s="71">
        <f t="shared" si="16"/>
        <v>168.33053012889113</v>
      </c>
      <c r="BO102" s="71">
        <f t="shared" si="11"/>
        <v>118.95357462441643</v>
      </c>
      <c r="BP102" s="72">
        <f t="shared" si="12"/>
        <v>8.6609686609686669</v>
      </c>
      <c r="BQ102" s="72">
        <f t="shared" si="13"/>
        <v>1.8803418803418819</v>
      </c>
      <c r="BR102" s="73">
        <v>3</v>
      </c>
      <c r="BS102" s="72">
        <f t="shared" si="18"/>
        <v>3.4188034188034218</v>
      </c>
      <c r="BT102" s="72">
        <f t="shared" si="19"/>
        <v>12.25</v>
      </c>
      <c r="BU102" s="72">
        <f t="shared" si="20"/>
        <v>13.960113960113972</v>
      </c>
      <c r="BV102" s="71">
        <f t="shared" si="17"/>
        <v>321.79451450465359</v>
      </c>
      <c r="BW102" s="71">
        <f t="shared" si="14"/>
        <v>609.07861925796112</v>
      </c>
      <c r="BX102" s="71">
        <f t="shared" si="15"/>
        <v>2626.893995956354</v>
      </c>
      <c r="BY102" s="71">
        <f t="shared" si="21"/>
        <v>31522.727951476249</v>
      </c>
      <c r="BZ102" s="49">
        <f>VLOOKUP($C102,[1]PARAMETROS!$A:$I,7,0)</f>
        <v>43101</v>
      </c>
      <c r="CA102" s="74"/>
      <c r="CB102" s="74"/>
    </row>
    <row r="103" spans="1:80" s="75" customFormat="1">
      <c r="A103" s="43" t="s">
        <v>274</v>
      </c>
      <c r="B103" s="43" t="s">
        <v>2</v>
      </c>
      <c r="C103" s="43" t="s">
        <v>67</v>
      </c>
      <c r="D103" s="43" t="s">
        <v>556</v>
      </c>
      <c r="E103" s="44" t="s">
        <v>403</v>
      </c>
      <c r="F103" s="44" t="s">
        <v>63</v>
      </c>
      <c r="G103" s="44">
        <v>1</v>
      </c>
      <c r="H103" s="71">
        <v>260.39999999999998</v>
      </c>
      <c r="I103" s="71">
        <v>260.39999999999998</v>
      </c>
      <c r="J103" s="71"/>
      <c r="K103" s="71"/>
      <c r="L103" s="71"/>
      <c r="M103" s="71"/>
      <c r="N103" s="71"/>
      <c r="O103" s="71"/>
      <c r="P103" s="71">
        <v>8.5221818181818172</v>
      </c>
      <c r="Q103" s="71">
        <v>268.9221818181818</v>
      </c>
      <c r="R103" s="71">
        <v>53.78443636363636</v>
      </c>
      <c r="S103" s="71">
        <v>4.0338327272727268</v>
      </c>
      <c r="T103" s="71">
        <v>2.6892218181818182</v>
      </c>
      <c r="U103" s="71">
        <v>0.53784436363636356</v>
      </c>
      <c r="V103" s="71">
        <v>6.723054545454545</v>
      </c>
      <c r="W103" s="71">
        <v>21.513774545454545</v>
      </c>
      <c r="X103" s="71">
        <v>8.0676654545454536</v>
      </c>
      <c r="Y103" s="71">
        <v>1.6135330909090908</v>
      </c>
      <c r="Z103" s="71">
        <v>98.96336290909089</v>
      </c>
      <c r="AA103" s="71">
        <v>22.410181818181815</v>
      </c>
      <c r="AB103" s="71">
        <v>29.877254399999998</v>
      </c>
      <c r="AC103" s="71">
        <v>19.241776528290913</v>
      </c>
      <c r="AD103" s="71">
        <v>71.529212746472723</v>
      </c>
      <c r="AE103" s="71">
        <v>146.376</v>
      </c>
      <c r="AF103" s="71">
        <v>397</v>
      </c>
      <c r="AG103" s="71">
        <v>0</v>
      </c>
      <c r="AH103" s="71">
        <v>0</v>
      </c>
      <c r="AI103" s="71">
        <v>9.84</v>
      </c>
      <c r="AJ103" s="71">
        <v>0</v>
      </c>
      <c r="AK103" s="71">
        <v>4.72</v>
      </c>
      <c r="AL103" s="71">
        <v>0</v>
      </c>
      <c r="AM103" s="71">
        <v>557.93600000000004</v>
      </c>
      <c r="AN103" s="71">
        <v>728.42857565556358</v>
      </c>
      <c r="AO103" s="71">
        <v>1.349539074074074</v>
      </c>
      <c r="AP103" s="71">
        <v>0.10796312592592593</v>
      </c>
      <c r="AQ103" s="71">
        <v>5.3981562962962963E-2</v>
      </c>
      <c r="AR103" s="71">
        <v>0.94122763636363638</v>
      </c>
      <c r="AS103" s="71">
        <v>0.34637177018181831</v>
      </c>
      <c r="AT103" s="71">
        <v>11.563653818181816</v>
      </c>
      <c r="AU103" s="71">
        <v>0.44820363636363636</v>
      </c>
      <c r="AV103" s="71">
        <v>14.81094062405387</v>
      </c>
      <c r="AW103" s="71">
        <v>3.7350303030303027</v>
      </c>
      <c r="AX103" s="71">
        <v>2.2111379393939394</v>
      </c>
      <c r="AY103" s="71">
        <v>5.6025454545454538E-2</v>
      </c>
      <c r="AZ103" s="71">
        <v>0.89640727272727272</v>
      </c>
      <c r="BA103" s="71">
        <v>0.34860282828282824</v>
      </c>
      <c r="BB103" s="71">
        <v>2.6669709976565659</v>
      </c>
      <c r="BC103" s="71">
        <v>9.9141747956363648</v>
      </c>
      <c r="BD103" s="71"/>
      <c r="BE103" s="71">
        <v>0</v>
      </c>
      <c r="BF103" s="71">
        <v>9.9141747956363648</v>
      </c>
      <c r="BG103" s="71">
        <v>30.371766666666673</v>
      </c>
      <c r="BH103" s="71">
        <v>1.9820451626931808</v>
      </c>
      <c r="BI103" s="71">
        <v>0.61315114159891593</v>
      </c>
      <c r="BJ103" s="71">
        <v>260.75073581813524</v>
      </c>
      <c r="BK103" s="71"/>
      <c r="BL103" s="71">
        <v>293.71769878909402</v>
      </c>
      <c r="BM103" s="71">
        <v>1315.7935716825295</v>
      </c>
      <c r="BN103" s="71">
        <f t="shared" si="16"/>
        <v>168.33053012889113</v>
      </c>
      <c r="BO103" s="71">
        <f t="shared" si="11"/>
        <v>118.95357462441643</v>
      </c>
      <c r="BP103" s="72">
        <f t="shared" si="12"/>
        <v>8.6609686609686669</v>
      </c>
      <c r="BQ103" s="72">
        <f t="shared" si="13"/>
        <v>1.8803418803418819</v>
      </c>
      <c r="BR103" s="73">
        <v>3</v>
      </c>
      <c r="BS103" s="72">
        <f t="shared" si="18"/>
        <v>3.4188034188034218</v>
      </c>
      <c r="BT103" s="72">
        <f t="shared" si="19"/>
        <v>12.25</v>
      </c>
      <c r="BU103" s="72">
        <f t="shared" si="20"/>
        <v>13.960113960113972</v>
      </c>
      <c r="BV103" s="71">
        <f t="shared" si="17"/>
        <v>223.79147049958996</v>
      </c>
      <c r="BW103" s="71">
        <f t="shared" si="14"/>
        <v>511.07557525289758</v>
      </c>
      <c r="BX103" s="71">
        <f t="shared" si="15"/>
        <v>1826.8691469354271</v>
      </c>
      <c r="BY103" s="71">
        <f t="shared" si="21"/>
        <v>21922.429763225125</v>
      </c>
      <c r="BZ103" s="49">
        <f>VLOOKUP($C103,[1]PARAMETROS!$A:$I,7,0)</f>
        <v>43101</v>
      </c>
      <c r="CA103" s="74"/>
      <c r="CB103" s="74"/>
    </row>
    <row r="104" spans="1:80" s="75" customFormat="1">
      <c r="A104" s="43" t="s">
        <v>557</v>
      </c>
      <c r="B104" s="43" t="s">
        <v>2</v>
      </c>
      <c r="C104" s="43" t="s">
        <v>315</v>
      </c>
      <c r="D104" s="43" t="s">
        <v>558</v>
      </c>
      <c r="E104" s="44" t="s">
        <v>403</v>
      </c>
      <c r="F104" s="44" t="s">
        <v>63</v>
      </c>
      <c r="G104" s="44">
        <v>1</v>
      </c>
      <c r="H104" s="71">
        <v>260.39999999999998</v>
      </c>
      <c r="I104" s="71">
        <v>260.39999999999998</v>
      </c>
      <c r="J104" s="71"/>
      <c r="K104" s="71"/>
      <c r="L104" s="71"/>
      <c r="M104" s="71"/>
      <c r="N104" s="71"/>
      <c r="O104" s="71"/>
      <c r="P104" s="71">
        <v>8.5221818181818172</v>
      </c>
      <c r="Q104" s="71">
        <v>268.9221818181818</v>
      </c>
      <c r="R104" s="71">
        <v>53.78443636363636</v>
      </c>
      <c r="S104" s="71">
        <v>4.0338327272727268</v>
      </c>
      <c r="T104" s="71">
        <v>2.6892218181818182</v>
      </c>
      <c r="U104" s="71">
        <v>0.53784436363636356</v>
      </c>
      <c r="V104" s="71">
        <v>6.723054545454545</v>
      </c>
      <c r="W104" s="71">
        <v>21.513774545454545</v>
      </c>
      <c r="X104" s="71">
        <v>8.0676654545454536</v>
      </c>
      <c r="Y104" s="71">
        <v>1.6135330909090908</v>
      </c>
      <c r="Z104" s="71">
        <v>98.96336290909089</v>
      </c>
      <c r="AA104" s="71">
        <v>22.410181818181815</v>
      </c>
      <c r="AB104" s="71">
        <v>29.877254399999998</v>
      </c>
      <c r="AC104" s="71">
        <v>19.241776528290913</v>
      </c>
      <c r="AD104" s="71">
        <v>71.529212746472723</v>
      </c>
      <c r="AE104" s="71">
        <v>146.376</v>
      </c>
      <c r="AF104" s="71">
        <v>397</v>
      </c>
      <c r="AG104" s="71">
        <v>0</v>
      </c>
      <c r="AH104" s="71">
        <v>0</v>
      </c>
      <c r="AI104" s="71">
        <v>0</v>
      </c>
      <c r="AJ104" s="71">
        <v>0</v>
      </c>
      <c r="AK104" s="71">
        <v>4.72</v>
      </c>
      <c r="AL104" s="71">
        <v>0</v>
      </c>
      <c r="AM104" s="71">
        <v>548.096</v>
      </c>
      <c r="AN104" s="71">
        <v>718.58857565556355</v>
      </c>
      <c r="AO104" s="71">
        <v>1.349539074074074</v>
      </c>
      <c r="AP104" s="71">
        <v>0.10796312592592593</v>
      </c>
      <c r="AQ104" s="71">
        <v>5.3981562962962963E-2</v>
      </c>
      <c r="AR104" s="71">
        <v>0.94122763636363638</v>
      </c>
      <c r="AS104" s="71">
        <v>0.34637177018181831</v>
      </c>
      <c r="AT104" s="71">
        <v>11.563653818181816</v>
      </c>
      <c r="AU104" s="71">
        <v>0.44820363636363636</v>
      </c>
      <c r="AV104" s="71">
        <v>14.81094062405387</v>
      </c>
      <c r="AW104" s="71">
        <v>3.7350303030303027</v>
      </c>
      <c r="AX104" s="71">
        <v>2.2111379393939394</v>
      </c>
      <c r="AY104" s="71">
        <v>5.6025454545454538E-2</v>
      </c>
      <c r="AZ104" s="71">
        <v>0.89640727272727272</v>
      </c>
      <c r="BA104" s="71">
        <v>0.34860282828282824</v>
      </c>
      <c r="BB104" s="71">
        <v>2.6669709976565659</v>
      </c>
      <c r="BC104" s="71">
        <v>9.9141747956363648</v>
      </c>
      <c r="BD104" s="71"/>
      <c r="BE104" s="71">
        <v>0</v>
      </c>
      <c r="BF104" s="71">
        <v>9.9141747956363648</v>
      </c>
      <c r="BG104" s="71">
        <v>30.371766666666673</v>
      </c>
      <c r="BH104" s="71">
        <v>1.9820451626931808</v>
      </c>
      <c r="BI104" s="71">
        <v>0.61315114159891593</v>
      </c>
      <c r="BJ104" s="71">
        <v>260.75073581813524</v>
      </c>
      <c r="BK104" s="71"/>
      <c r="BL104" s="71">
        <v>293.71769878909402</v>
      </c>
      <c r="BM104" s="71">
        <v>1305.9535716825296</v>
      </c>
      <c r="BN104" s="71">
        <f t="shared" si="16"/>
        <v>168.33053012889113</v>
      </c>
      <c r="BO104" s="71">
        <f t="shared" si="11"/>
        <v>118.95357462441643</v>
      </c>
      <c r="BP104" s="72">
        <f t="shared" si="12"/>
        <v>8.8629737609329435</v>
      </c>
      <c r="BQ104" s="72">
        <f t="shared" si="13"/>
        <v>1.9241982507288626</v>
      </c>
      <c r="BR104" s="73">
        <v>5</v>
      </c>
      <c r="BS104" s="72">
        <f t="shared" si="18"/>
        <v>5.8309037900874632</v>
      </c>
      <c r="BT104" s="72">
        <f t="shared" si="19"/>
        <v>14.25</v>
      </c>
      <c r="BU104" s="72">
        <f t="shared" si="20"/>
        <v>16.618075801749271</v>
      </c>
      <c r="BV104" s="71">
        <f t="shared" si="17"/>
        <v>264.76544477213622</v>
      </c>
      <c r="BW104" s="71">
        <f t="shared" si="14"/>
        <v>552.04954952544381</v>
      </c>
      <c r="BX104" s="71">
        <f t="shared" si="15"/>
        <v>1858.0031212079734</v>
      </c>
      <c r="BY104" s="71">
        <f t="shared" si="21"/>
        <v>22296.037454495679</v>
      </c>
      <c r="BZ104" s="49">
        <f>VLOOKUP($C104,[1]PARAMETROS!$A:$I,7,0)</f>
        <v>43101</v>
      </c>
      <c r="CA104" s="74"/>
      <c r="CB104" s="74"/>
    </row>
    <row r="105" spans="1:80" s="75" customFormat="1">
      <c r="A105" s="43" t="s">
        <v>559</v>
      </c>
      <c r="B105" s="43" t="s">
        <v>1</v>
      </c>
      <c r="C105" s="43" t="s">
        <v>161</v>
      </c>
      <c r="D105" s="43" t="s">
        <v>560</v>
      </c>
      <c r="E105" s="44" t="s">
        <v>403</v>
      </c>
      <c r="F105" s="44" t="s">
        <v>63</v>
      </c>
      <c r="G105" s="44">
        <v>1</v>
      </c>
      <c r="H105" s="71">
        <v>538.04</v>
      </c>
      <c r="I105" s="71">
        <v>538.04</v>
      </c>
      <c r="J105" s="71"/>
      <c r="K105" s="71"/>
      <c r="L105" s="71"/>
      <c r="M105" s="71"/>
      <c r="N105" s="71"/>
      <c r="O105" s="71"/>
      <c r="P105" s="71">
        <v>17.608581818181818</v>
      </c>
      <c r="Q105" s="71">
        <v>555.64858181818181</v>
      </c>
      <c r="R105" s="71">
        <v>111.12971636363636</v>
      </c>
      <c r="S105" s="71">
        <v>8.3347287272727275</v>
      </c>
      <c r="T105" s="71">
        <v>5.5564858181818186</v>
      </c>
      <c r="U105" s="71">
        <v>1.1112971636363635</v>
      </c>
      <c r="V105" s="71">
        <v>13.891214545454545</v>
      </c>
      <c r="W105" s="71">
        <v>44.451886545454549</v>
      </c>
      <c r="X105" s="71">
        <v>16.669457454545455</v>
      </c>
      <c r="Y105" s="71">
        <v>3.3338914909090911</v>
      </c>
      <c r="Z105" s="71">
        <v>204.47867810909094</v>
      </c>
      <c r="AA105" s="71">
        <v>46.304048484848479</v>
      </c>
      <c r="AB105" s="71">
        <v>61.732557440000001</v>
      </c>
      <c r="AC105" s="71">
        <v>39.757470980344252</v>
      </c>
      <c r="AD105" s="71">
        <v>147.79407690519275</v>
      </c>
      <c r="AE105" s="71">
        <v>129.7176</v>
      </c>
      <c r="AF105" s="71">
        <v>397</v>
      </c>
      <c r="AG105" s="71">
        <v>0</v>
      </c>
      <c r="AH105" s="71">
        <v>48.58</v>
      </c>
      <c r="AI105" s="71">
        <v>0</v>
      </c>
      <c r="AJ105" s="71">
        <v>0</v>
      </c>
      <c r="AK105" s="71">
        <v>4.72</v>
      </c>
      <c r="AL105" s="71">
        <v>0</v>
      </c>
      <c r="AM105" s="71">
        <v>580.01760000000002</v>
      </c>
      <c r="AN105" s="71">
        <v>932.2903550142837</v>
      </c>
      <c r="AO105" s="71">
        <v>2.7884255123456794</v>
      </c>
      <c r="AP105" s="71">
        <v>0.22307404098765432</v>
      </c>
      <c r="AQ105" s="71">
        <v>0.11153702049382716</v>
      </c>
      <c r="AR105" s="71">
        <v>1.9447700363636367</v>
      </c>
      <c r="AS105" s="71">
        <v>0.71567537338181841</v>
      </c>
      <c r="AT105" s="71">
        <v>23.892889018181815</v>
      </c>
      <c r="AU105" s="71">
        <v>0.92608096969696974</v>
      </c>
      <c r="AV105" s="71">
        <v>30.602451971451401</v>
      </c>
      <c r="AW105" s="71">
        <v>7.7173414141414138</v>
      </c>
      <c r="AX105" s="71">
        <v>4.5686661171717171</v>
      </c>
      <c r="AY105" s="71">
        <v>0.1157601212121212</v>
      </c>
      <c r="AZ105" s="71">
        <v>1.8521619393939395</v>
      </c>
      <c r="BA105" s="71">
        <v>0.72028519865319862</v>
      </c>
      <c r="BB105" s="71">
        <v>5.5105110429306405</v>
      </c>
      <c r="BC105" s="71">
        <v>20.484725833503031</v>
      </c>
      <c r="BD105" s="71"/>
      <c r="BE105" s="71">
        <v>0</v>
      </c>
      <c r="BF105" s="71">
        <v>20.484725833503031</v>
      </c>
      <c r="BG105" s="71">
        <v>30.371766666666673</v>
      </c>
      <c r="BH105" s="71">
        <v>3.9640903253863615</v>
      </c>
      <c r="BI105" s="71">
        <v>1.2263022831978319</v>
      </c>
      <c r="BJ105" s="71">
        <v>521.50147163627059</v>
      </c>
      <c r="BK105" s="71"/>
      <c r="BL105" s="71">
        <v>557.0636309115215</v>
      </c>
      <c r="BM105" s="71">
        <v>2096.0897455489412</v>
      </c>
      <c r="BN105" s="71">
        <f t="shared" si="16"/>
        <v>168.33053012889113</v>
      </c>
      <c r="BO105" s="71">
        <f t="shared" si="11"/>
        <v>118.95357462441643</v>
      </c>
      <c r="BP105" s="72">
        <f t="shared" si="12"/>
        <v>8.6609686609686669</v>
      </c>
      <c r="BQ105" s="72">
        <f t="shared" si="13"/>
        <v>1.8803418803418819</v>
      </c>
      <c r="BR105" s="73">
        <v>3</v>
      </c>
      <c r="BS105" s="72">
        <f t="shared" si="18"/>
        <v>3.4188034188034218</v>
      </c>
      <c r="BT105" s="72">
        <f t="shared" si="19"/>
        <v>12.25</v>
      </c>
      <c r="BU105" s="72">
        <f t="shared" si="20"/>
        <v>13.960113960113972</v>
      </c>
      <c r="BV105" s="71">
        <f t="shared" si="17"/>
        <v>332.72170559775009</v>
      </c>
      <c r="BW105" s="71">
        <f t="shared" si="14"/>
        <v>620.00581035105768</v>
      </c>
      <c r="BX105" s="71">
        <f t="shared" si="15"/>
        <v>2716.095555899999</v>
      </c>
      <c r="BY105" s="71">
        <f t="shared" si="21"/>
        <v>32593.146670799986</v>
      </c>
      <c r="BZ105" s="49">
        <f>VLOOKUP($C105,[1]PARAMETROS!$A:$I,7,0)</f>
        <v>43101</v>
      </c>
      <c r="CA105" s="74"/>
      <c r="CB105" s="74"/>
    </row>
    <row r="106" spans="1:80" s="75" customFormat="1">
      <c r="A106" s="43" t="s">
        <v>276</v>
      </c>
      <c r="B106" s="43" t="s">
        <v>0</v>
      </c>
      <c r="C106" s="43" t="s">
        <v>161</v>
      </c>
      <c r="D106" s="43" t="s">
        <v>561</v>
      </c>
      <c r="E106" s="44" t="s">
        <v>403</v>
      </c>
      <c r="F106" s="44" t="s">
        <v>63</v>
      </c>
      <c r="G106" s="44">
        <v>1</v>
      </c>
      <c r="H106" s="71">
        <v>1076.08</v>
      </c>
      <c r="I106" s="71">
        <v>1076.08</v>
      </c>
      <c r="J106" s="71"/>
      <c r="K106" s="71"/>
      <c r="L106" s="71"/>
      <c r="M106" s="71"/>
      <c r="N106" s="71"/>
      <c r="O106" s="71"/>
      <c r="P106" s="71">
        <v>35.217163636363637</v>
      </c>
      <c r="Q106" s="71">
        <v>1111.2971636363636</v>
      </c>
      <c r="R106" s="71">
        <v>222.25943272727272</v>
      </c>
      <c r="S106" s="71">
        <v>16.669457454545455</v>
      </c>
      <c r="T106" s="71">
        <v>11.112971636363637</v>
      </c>
      <c r="U106" s="71">
        <v>2.2225943272727271</v>
      </c>
      <c r="V106" s="71">
        <v>27.782429090909091</v>
      </c>
      <c r="W106" s="71">
        <v>88.903773090909098</v>
      </c>
      <c r="X106" s="71">
        <v>33.33891490909091</v>
      </c>
      <c r="Y106" s="71">
        <v>6.6677829818181822</v>
      </c>
      <c r="Z106" s="71">
        <v>408.95735621818187</v>
      </c>
      <c r="AA106" s="71">
        <v>92.608096969696959</v>
      </c>
      <c r="AB106" s="71">
        <v>123.46511488</v>
      </c>
      <c r="AC106" s="71">
        <v>79.514941960688503</v>
      </c>
      <c r="AD106" s="71">
        <v>295.58815381038551</v>
      </c>
      <c r="AE106" s="71">
        <v>97.435200000000009</v>
      </c>
      <c r="AF106" s="71">
        <v>397</v>
      </c>
      <c r="AG106" s="71">
        <v>0</v>
      </c>
      <c r="AH106" s="71">
        <v>48.58</v>
      </c>
      <c r="AI106" s="71">
        <v>0</v>
      </c>
      <c r="AJ106" s="71">
        <v>0</v>
      </c>
      <c r="AK106" s="71">
        <v>4.72</v>
      </c>
      <c r="AL106" s="71">
        <v>0</v>
      </c>
      <c r="AM106" s="71">
        <v>547.73520000000008</v>
      </c>
      <c r="AN106" s="71">
        <v>1252.2807100285675</v>
      </c>
      <c r="AO106" s="71">
        <v>5.5768510246913587</v>
      </c>
      <c r="AP106" s="71">
        <v>0.44614808197530864</v>
      </c>
      <c r="AQ106" s="71">
        <v>0.22307404098765432</v>
      </c>
      <c r="AR106" s="71">
        <v>3.8895400727272733</v>
      </c>
      <c r="AS106" s="71">
        <v>1.4313507467636368</v>
      </c>
      <c r="AT106" s="71">
        <v>47.785778036363631</v>
      </c>
      <c r="AU106" s="71">
        <v>1.8521619393939395</v>
      </c>
      <c r="AV106" s="71">
        <v>61.204903942902803</v>
      </c>
      <c r="AW106" s="71">
        <v>15.434682828282828</v>
      </c>
      <c r="AX106" s="71">
        <v>9.1373322343434342</v>
      </c>
      <c r="AY106" s="71">
        <v>0.23152024242424241</v>
      </c>
      <c r="AZ106" s="71">
        <v>3.7043238787878789</v>
      </c>
      <c r="BA106" s="71">
        <v>1.4405703973063972</v>
      </c>
      <c r="BB106" s="71">
        <v>11.021022085861281</v>
      </c>
      <c r="BC106" s="71">
        <v>40.969451667006062</v>
      </c>
      <c r="BD106" s="71"/>
      <c r="BE106" s="71">
        <v>0</v>
      </c>
      <c r="BF106" s="71">
        <v>40.969451667006062</v>
      </c>
      <c r="BG106" s="71">
        <v>55.485199999999999</v>
      </c>
      <c r="BH106" s="71">
        <v>7.928180650772723</v>
      </c>
      <c r="BI106" s="71">
        <v>2.4526045663956633</v>
      </c>
      <c r="BJ106" s="71">
        <v>1043.0029432725412</v>
      </c>
      <c r="BK106" s="71"/>
      <c r="BL106" s="71">
        <v>1108.8689284897096</v>
      </c>
      <c r="BM106" s="71">
        <v>3574.6211577645495</v>
      </c>
      <c r="BN106" s="71">
        <f t="shared" si="16"/>
        <v>168.33053012889113</v>
      </c>
      <c r="BO106" s="71">
        <f t="shared" si="11"/>
        <v>118.95357462441643</v>
      </c>
      <c r="BP106" s="72">
        <f t="shared" si="12"/>
        <v>8.5633802816901436</v>
      </c>
      <c r="BQ106" s="72">
        <f t="shared" si="13"/>
        <v>1.8591549295774654</v>
      </c>
      <c r="BR106" s="73">
        <v>2</v>
      </c>
      <c r="BS106" s="72">
        <f t="shared" si="18"/>
        <v>2.2535211267605644</v>
      </c>
      <c r="BT106" s="72">
        <f t="shared" si="19"/>
        <v>11.25</v>
      </c>
      <c r="BU106" s="72">
        <f t="shared" si="20"/>
        <v>12.676056338028173</v>
      </c>
      <c r="BV106" s="71">
        <f t="shared" si="17"/>
        <v>489.53728679803839</v>
      </c>
      <c r="BW106" s="71">
        <f t="shared" si="14"/>
        <v>776.82139155134598</v>
      </c>
      <c r="BX106" s="71">
        <f t="shared" si="15"/>
        <v>4351.4425493158951</v>
      </c>
      <c r="BY106" s="71">
        <f t="shared" si="21"/>
        <v>52217.310591790738</v>
      </c>
      <c r="BZ106" s="49">
        <f>VLOOKUP($C106,[1]PARAMETROS!$A:$I,7,0)</f>
        <v>43101</v>
      </c>
      <c r="CA106" s="74"/>
      <c r="CB106" s="74"/>
    </row>
    <row r="107" spans="1:80" s="75" customFormat="1">
      <c r="A107" s="43" t="s">
        <v>562</v>
      </c>
      <c r="B107" s="43" t="s">
        <v>2</v>
      </c>
      <c r="C107" s="43" t="s">
        <v>67</v>
      </c>
      <c r="D107" s="43" t="s">
        <v>563</v>
      </c>
      <c r="E107" s="44" t="s">
        <v>403</v>
      </c>
      <c r="F107" s="44" t="s">
        <v>63</v>
      </c>
      <c r="G107" s="44">
        <v>1</v>
      </c>
      <c r="H107" s="71">
        <v>260.39999999999998</v>
      </c>
      <c r="I107" s="71">
        <v>260.39999999999998</v>
      </c>
      <c r="J107" s="71"/>
      <c r="K107" s="71"/>
      <c r="L107" s="71"/>
      <c r="M107" s="71"/>
      <c r="N107" s="71"/>
      <c r="O107" s="71"/>
      <c r="P107" s="71">
        <v>8.5221818181818172</v>
      </c>
      <c r="Q107" s="71">
        <v>268.9221818181818</v>
      </c>
      <c r="R107" s="71">
        <v>53.78443636363636</v>
      </c>
      <c r="S107" s="71">
        <v>4.0338327272727268</v>
      </c>
      <c r="T107" s="71">
        <v>2.6892218181818182</v>
      </c>
      <c r="U107" s="71">
        <v>0.53784436363636356</v>
      </c>
      <c r="V107" s="71">
        <v>6.723054545454545</v>
      </c>
      <c r="W107" s="71">
        <v>21.513774545454545</v>
      </c>
      <c r="X107" s="71">
        <v>8.0676654545454536</v>
      </c>
      <c r="Y107" s="71">
        <v>1.6135330909090908</v>
      </c>
      <c r="Z107" s="71">
        <v>98.96336290909089</v>
      </c>
      <c r="AA107" s="71">
        <v>22.410181818181815</v>
      </c>
      <c r="AB107" s="71">
        <v>29.877254399999998</v>
      </c>
      <c r="AC107" s="71">
        <v>19.241776528290913</v>
      </c>
      <c r="AD107" s="71">
        <v>71.529212746472723</v>
      </c>
      <c r="AE107" s="71">
        <v>146.376</v>
      </c>
      <c r="AF107" s="71">
        <v>397</v>
      </c>
      <c r="AG107" s="71">
        <v>0</v>
      </c>
      <c r="AH107" s="71">
        <v>0</v>
      </c>
      <c r="AI107" s="71">
        <v>9.84</v>
      </c>
      <c r="AJ107" s="71">
        <v>0</v>
      </c>
      <c r="AK107" s="71">
        <v>4.72</v>
      </c>
      <c r="AL107" s="71">
        <v>0</v>
      </c>
      <c r="AM107" s="71">
        <v>557.93600000000004</v>
      </c>
      <c r="AN107" s="71">
        <v>728.42857565556358</v>
      </c>
      <c r="AO107" s="71">
        <v>1.349539074074074</v>
      </c>
      <c r="AP107" s="71">
        <v>0.10796312592592593</v>
      </c>
      <c r="AQ107" s="71">
        <v>5.3981562962962963E-2</v>
      </c>
      <c r="AR107" s="71">
        <v>0.94122763636363638</v>
      </c>
      <c r="AS107" s="71">
        <v>0.34637177018181831</v>
      </c>
      <c r="AT107" s="71">
        <v>11.563653818181816</v>
      </c>
      <c r="AU107" s="71">
        <v>0.44820363636363636</v>
      </c>
      <c r="AV107" s="71">
        <v>14.81094062405387</v>
      </c>
      <c r="AW107" s="71">
        <v>3.7350303030303027</v>
      </c>
      <c r="AX107" s="71">
        <v>2.2111379393939394</v>
      </c>
      <c r="AY107" s="71">
        <v>5.6025454545454538E-2</v>
      </c>
      <c r="AZ107" s="71">
        <v>0.89640727272727272</v>
      </c>
      <c r="BA107" s="71">
        <v>0.34860282828282824</v>
      </c>
      <c r="BB107" s="71">
        <v>2.6669709976565659</v>
      </c>
      <c r="BC107" s="71">
        <v>9.9141747956363648</v>
      </c>
      <c r="BD107" s="71"/>
      <c r="BE107" s="71">
        <v>0</v>
      </c>
      <c r="BF107" s="71">
        <v>9.9141747956363648</v>
      </c>
      <c r="BG107" s="71">
        <v>30.371766666666673</v>
      </c>
      <c r="BH107" s="71">
        <v>1.9820451626931808</v>
      </c>
      <c r="BI107" s="71">
        <v>0.61315114159891593</v>
      </c>
      <c r="BJ107" s="71">
        <v>260.75073581813524</v>
      </c>
      <c r="BK107" s="71"/>
      <c r="BL107" s="71">
        <v>293.71769878909402</v>
      </c>
      <c r="BM107" s="71">
        <v>1315.7935716825295</v>
      </c>
      <c r="BN107" s="71">
        <f t="shared" si="16"/>
        <v>168.33053012889113</v>
      </c>
      <c r="BO107" s="71">
        <f t="shared" si="11"/>
        <v>118.95357462441643</v>
      </c>
      <c r="BP107" s="72">
        <f t="shared" si="12"/>
        <v>8.6609686609686669</v>
      </c>
      <c r="BQ107" s="72">
        <f t="shared" si="13"/>
        <v>1.8803418803418819</v>
      </c>
      <c r="BR107" s="73">
        <v>3</v>
      </c>
      <c r="BS107" s="72">
        <f t="shared" si="18"/>
        <v>3.4188034188034218</v>
      </c>
      <c r="BT107" s="72">
        <f t="shared" si="19"/>
        <v>12.25</v>
      </c>
      <c r="BU107" s="72">
        <f t="shared" si="20"/>
        <v>13.960113960113972</v>
      </c>
      <c r="BV107" s="71">
        <f t="shared" si="17"/>
        <v>223.79147049958996</v>
      </c>
      <c r="BW107" s="71">
        <f t="shared" si="14"/>
        <v>511.07557525289758</v>
      </c>
      <c r="BX107" s="71">
        <f t="shared" si="15"/>
        <v>1826.8691469354271</v>
      </c>
      <c r="BY107" s="71">
        <f t="shared" si="21"/>
        <v>21922.429763225125</v>
      </c>
      <c r="BZ107" s="49">
        <f>VLOOKUP($C107,[1]PARAMETROS!$A:$I,7,0)</f>
        <v>43101</v>
      </c>
      <c r="CA107" s="74"/>
      <c r="CB107" s="74"/>
    </row>
    <row r="108" spans="1:80" s="75" customFormat="1">
      <c r="A108" s="43" t="s">
        <v>564</v>
      </c>
      <c r="B108" s="43" t="s">
        <v>2</v>
      </c>
      <c r="C108" s="43" t="s">
        <v>175</v>
      </c>
      <c r="D108" s="43" t="s">
        <v>565</v>
      </c>
      <c r="E108" s="44" t="s">
        <v>403</v>
      </c>
      <c r="F108" s="44" t="s">
        <v>63</v>
      </c>
      <c r="G108" s="44">
        <v>1</v>
      </c>
      <c r="H108" s="71">
        <v>260.39999999999998</v>
      </c>
      <c r="I108" s="71">
        <v>260.39999999999998</v>
      </c>
      <c r="J108" s="71"/>
      <c r="K108" s="71"/>
      <c r="L108" s="71"/>
      <c r="M108" s="71"/>
      <c r="N108" s="71"/>
      <c r="O108" s="71"/>
      <c r="P108" s="71">
        <v>8.5221818181818172</v>
      </c>
      <c r="Q108" s="71">
        <v>268.9221818181818</v>
      </c>
      <c r="R108" s="71">
        <v>53.78443636363636</v>
      </c>
      <c r="S108" s="71">
        <v>4.0338327272727268</v>
      </c>
      <c r="T108" s="71">
        <v>2.6892218181818182</v>
      </c>
      <c r="U108" s="71">
        <v>0.53784436363636356</v>
      </c>
      <c r="V108" s="71">
        <v>6.723054545454545</v>
      </c>
      <c r="W108" s="71">
        <v>21.513774545454545</v>
      </c>
      <c r="X108" s="71">
        <v>8.0676654545454536</v>
      </c>
      <c r="Y108" s="71">
        <v>1.6135330909090908</v>
      </c>
      <c r="Z108" s="71">
        <v>98.96336290909089</v>
      </c>
      <c r="AA108" s="71">
        <v>22.410181818181815</v>
      </c>
      <c r="AB108" s="71">
        <v>29.877254399999998</v>
      </c>
      <c r="AC108" s="71">
        <v>19.241776528290913</v>
      </c>
      <c r="AD108" s="71">
        <v>71.529212746472723</v>
      </c>
      <c r="AE108" s="71">
        <v>146.376</v>
      </c>
      <c r="AF108" s="71">
        <v>397</v>
      </c>
      <c r="AG108" s="71">
        <v>0</v>
      </c>
      <c r="AH108" s="71">
        <v>0</v>
      </c>
      <c r="AI108" s="71">
        <v>0</v>
      </c>
      <c r="AJ108" s="71">
        <v>0</v>
      </c>
      <c r="AK108" s="71">
        <v>4.72</v>
      </c>
      <c r="AL108" s="71">
        <v>0</v>
      </c>
      <c r="AM108" s="71">
        <v>548.096</v>
      </c>
      <c r="AN108" s="71">
        <v>718.58857565556355</v>
      </c>
      <c r="AO108" s="71">
        <v>1.349539074074074</v>
      </c>
      <c r="AP108" s="71">
        <v>0.10796312592592593</v>
      </c>
      <c r="AQ108" s="71">
        <v>5.3981562962962963E-2</v>
      </c>
      <c r="AR108" s="71">
        <v>0.94122763636363638</v>
      </c>
      <c r="AS108" s="71">
        <v>0.34637177018181831</v>
      </c>
      <c r="AT108" s="71">
        <v>11.563653818181816</v>
      </c>
      <c r="AU108" s="71">
        <v>0.44820363636363636</v>
      </c>
      <c r="AV108" s="71">
        <v>14.81094062405387</v>
      </c>
      <c r="AW108" s="71">
        <v>3.7350303030303027</v>
      </c>
      <c r="AX108" s="71">
        <v>2.2111379393939394</v>
      </c>
      <c r="AY108" s="71">
        <v>5.6025454545454538E-2</v>
      </c>
      <c r="AZ108" s="71">
        <v>0.89640727272727272</v>
      </c>
      <c r="BA108" s="71">
        <v>0.34860282828282824</v>
      </c>
      <c r="BB108" s="71">
        <v>2.6669709976565659</v>
      </c>
      <c r="BC108" s="71">
        <v>9.9141747956363648</v>
      </c>
      <c r="BD108" s="71"/>
      <c r="BE108" s="71">
        <v>0</v>
      </c>
      <c r="BF108" s="71">
        <v>9.9141747956363648</v>
      </c>
      <c r="BG108" s="71">
        <v>30.371766666666673</v>
      </c>
      <c r="BH108" s="71">
        <v>1.9820451626931808</v>
      </c>
      <c r="BI108" s="71">
        <v>0.61315114159891593</v>
      </c>
      <c r="BJ108" s="71">
        <v>260.75073581813524</v>
      </c>
      <c r="BK108" s="71"/>
      <c r="BL108" s="71">
        <v>293.71769878909402</v>
      </c>
      <c r="BM108" s="71">
        <v>1305.9535716825296</v>
      </c>
      <c r="BN108" s="71">
        <f t="shared" si="16"/>
        <v>168.33053012889113</v>
      </c>
      <c r="BO108" s="71">
        <f t="shared" si="11"/>
        <v>118.95357462441643</v>
      </c>
      <c r="BP108" s="72">
        <f t="shared" si="12"/>
        <v>8.8629737609329435</v>
      </c>
      <c r="BQ108" s="72">
        <f t="shared" si="13"/>
        <v>1.9241982507288626</v>
      </c>
      <c r="BR108" s="73">
        <v>5</v>
      </c>
      <c r="BS108" s="72">
        <f t="shared" si="18"/>
        <v>5.8309037900874632</v>
      </c>
      <c r="BT108" s="72">
        <f t="shared" si="19"/>
        <v>14.25</v>
      </c>
      <c r="BU108" s="72">
        <f t="shared" si="20"/>
        <v>16.618075801749271</v>
      </c>
      <c r="BV108" s="71">
        <f t="shared" si="17"/>
        <v>264.76544477213622</v>
      </c>
      <c r="BW108" s="71">
        <f t="shared" si="14"/>
        <v>552.04954952544381</v>
      </c>
      <c r="BX108" s="71">
        <f t="shared" si="15"/>
        <v>1858.0031212079734</v>
      </c>
      <c r="BY108" s="71">
        <f t="shared" si="21"/>
        <v>22296.037454495679</v>
      </c>
      <c r="BZ108" s="49">
        <f>VLOOKUP($C108,[1]PARAMETROS!$A:$I,7,0)</f>
        <v>43101</v>
      </c>
      <c r="CA108" s="74"/>
      <c r="CB108" s="74"/>
    </row>
    <row r="109" spans="1:80" s="75" customFormat="1">
      <c r="A109" s="43" t="s">
        <v>278</v>
      </c>
      <c r="B109" s="43" t="s">
        <v>2</v>
      </c>
      <c r="C109" s="43" t="s">
        <v>175</v>
      </c>
      <c r="D109" s="43" t="s">
        <v>566</v>
      </c>
      <c r="E109" s="44" t="s">
        <v>403</v>
      </c>
      <c r="F109" s="44" t="s">
        <v>63</v>
      </c>
      <c r="G109" s="44">
        <v>1</v>
      </c>
      <c r="H109" s="71">
        <v>260.39999999999998</v>
      </c>
      <c r="I109" s="71">
        <v>260.39999999999998</v>
      </c>
      <c r="J109" s="71"/>
      <c r="K109" s="71"/>
      <c r="L109" s="71"/>
      <c r="M109" s="71"/>
      <c r="N109" s="71"/>
      <c r="O109" s="71"/>
      <c r="P109" s="71">
        <v>8.5221818181818172</v>
      </c>
      <c r="Q109" s="71">
        <v>268.9221818181818</v>
      </c>
      <c r="R109" s="71">
        <v>53.78443636363636</v>
      </c>
      <c r="S109" s="71">
        <v>4.0338327272727268</v>
      </c>
      <c r="T109" s="71">
        <v>2.6892218181818182</v>
      </c>
      <c r="U109" s="71">
        <v>0.53784436363636356</v>
      </c>
      <c r="V109" s="71">
        <v>6.723054545454545</v>
      </c>
      <c r="W109" s="71">
        <v>21.513774545454545</v>
      </c>
      <c r="X109" s="71">
        <v>8.0676654545454536</v>
      </c>
      <c r="Y109" s="71">
        <v>1.6135330909090908</v>
      </c>
      <c r="Z109" s="71">
        <v>98.96336290909089</v>
      </c>
      <c r="AA109" s="71">
        <v>22.410181818181815</v>
      </c>
      <c r="AB109" s="71">
        <v>29.877254399999998</v>
      </c>
      <c r="AC109" s="71">
        <v>19.241776528290913</v>
      </c>
      <c r="AD109" s="71">
        <v>71.529212746472723</v>
      </c>
      <c r="AE109" s="71">
        <v>146.376</v>
      </c>
      <c r="AF109" s="71">
        <v>397</v>
      </c>
      <c r="AG109" s="71">
        <v>0</v>
      </c>
      <c r="AH109" s="71">
        <v>0</v>
      </c>
      <c r="AI109" s="71">
        <v>0</v>
      </c>
      <c r="AJ109" s="71">
        <v>0</v>
      </c>
      <c r="AK109" s="71">
        <v>4.72</v>
      </c>
      <c r="AL109" s="71">
        <v>0</v>
      </c>
      <c r="AM109" s="71">
        <v>548.096</v>
      </c>
      <c r="AN109" s="71">
        <v>718.58857565556355</v>
      </c>
      <c r="AO109" s="71">
        <v>1.349539074074074</v>
      </c>
      <c r="AP109" s="71">
        <v>0.10796312592592593</v>
      </c>
      <c r="AQ109" s="71">
        <v>5.3981562962962963E-2</v>
      </c>
      <c r="AR109" s="71">
        <v>0.94122763636363638</v>
      </c>
      <c r="AS109" s="71">
        <v>0.34637177018181831</v>
      </c>
      <c r="AT109" s="71">
        <v>11.563653818181816</v>
      </c>
      <c r="AU109" s="71">
        <v>0.44820363636363636</v>
      </c>
      <c r="AV109" s="71">
        <v>14.81094062405387</v>
      </c>
      <c r="AW109" s="71">
        <v>3.7350303030303027</v>
      </c>
      <c r="AX109" s="71">
        <v>2.2111379393939394</v>
      </c>
      <c r="AY109" s="71">
        <v>5.6025454545454538E-2</v>
      </c>
      <c r="AZ109" s="71">
        <v>0.89640727272727272</v>
      </c>
      <c r="BA109" s="71">
        <v>0.34860282828282824</v>
      </c>
      <c r="BB109" s="71">
        <v>2.6669709976565659</v>
      </c>
      <c r="BC109" s="71">
        <v>9.9141747956363648</v>
      </c>
      <c r="BD109" s="71"/>
      <c r="BE109" s="71">
        <v>0</v>
      </c>
      <c r="BF109" s="71">
        <v>9.9141747956363648</v>
      </c>
      <c r="BG109" s="71">
        <v>30.371766666666673</v>
      </c>
      <c r="BH109" s="71">
        <v>1.9820451626931808</v>
      </c>
      <c r="BI109" s="71">
        <v>0.61315114159891593</v>
      </c>
      <c r="BJ109" s="71">
        <v>260.75073581813524</v>
      </c>
      <c r="BK109" s="71"/>
      <c r="BL109" s="71">
        <v>293.71769878909402</v>
      </c>
      <c r="BM109" s="71">
        <v>1305.9535716825296</v>
      </c>
      <c r="BN109" s="71">
        <f t="shared" si="16"/>
        <v>168.33053012889113</v>
      </c>
      <c r="BO109" s="71">
        <f t="shared" si="11"/>
        <v>118.95357462441643</v>
      </c>
      <c r="BP109" s="72">
        <f t="shared" si="12"/>
        <v>8.6609686609686669</v>
      </c>
      <c r="BQ109" s="72">
        <f t="shared" si="13"/>
        <v>1.8803418803418819</v>
      </c>
      <c r="BR109" s="73">
        <v>3</v>
      </c>
      <c r="BS109" s="72">
        <f t="shared" si="18"/>
        <v>3.4188034188034218</v>
      </c>
      <c r="BT109" s="72">
        <f t="shared" si="19"/>
        <v>12.25</v>
      </c>
      <c r="BU109" s="72">
        <f t="shared" si="20"/>
        <v>13.960113960113972</v>
      </c>
      <c r="BV109" s="71">
        <f t="shared" si="17"/>
        <v>222.41779528591479</v>
      </c>
      <c r="BW109" s="71">
        <f t="shared" si="14"/>
        <v>509.70190003922232</v>
      </c>
      <c r="BX109" s="71">
        <f t="shared" si="15"/>
        <v>1815.6554717217518</v>
      </c>
      <c r="BY109" s="71">
        <f t="shared" si="21"/>
        <v>21787.865660661024</v>
      </c>
      <c r="BZ109" s="49">
        <f>VLOOKUP($C109,[1]PARAMETROS!$A:$I,7,0)</f>
        <v>43101</v>
      </c>
      <c r="CA109" s="74"/>
      <c r="CB109" s="74"/>
    </row>
    <row r="110" spans="1:80" s="75" customFormat="1">
      <c r="A110" s="43" t="s">
        <v>280</v>
      </c>
      <c r="B110" s="43" t="s">
        <v>2</v>
      </c>
      <c r="C110" s="43" t="s">
        <v>271</v>
      </c>
      <c r="D110" s="43" t="s">
        <v>567</v>
      </c>
      <c r="E110" s="44" t="s">
        <v>403</v>
      </c>
      <c r="F110" s="44" t="s">
        <v>63</v>
      </c>
      <c r="G110" s="44">
        <v>1</v>
      </c>
      <c r="H110" s="71">
        <v>260.39999999999998</v>
      </c>
      <c r="I110" s="71">
        <v>260.39999999999998</v>
      </c>
      <c r="J110" s="71"/>
      <c r="K110" s="71"/>
      <c r="L110" s="71"/>
      <c r="M110" s="71"/>
      <c r="N110" s="71"/>
      <c r="O110" s="71"/>
      <c r="P110" s="71">
        <v>8.5221818181818172</v>
      </c>
      <c r="Q110" s="71">
        <v>268.9221818181818</v>
      </c>
      <c r="R110" s="71">
        <v>53.78443636363636</v>
      </c>
      <c r="S110" s="71">
        <v>4.0338327272727268</v>
      </c>
      <c r="T110" s="71">
        <v>2.6892218181818182</v>
      </c>
      <c r="U110" s="71">
        <v>0.53784436363636356</v>
      </c>
      <c r="V110" s="71">
        <v>6.723054545454545</v>
      </c>
      <c r="W110" s="71">
        <v>21.513774545454545</v>
      </c>
      <c r="X110" s="71">
        <v>8.0676654545454536</v>
      </c>
      <c r="Y110" s="71">
        <v>1.6135330909090908</v>
      </c>
      <c r="Z110" s="71">
        <v>98.96336290909089</v>
      </c>
      <c r="AA110" s="71">
        <v>22.410181818181815</v>
      </c>
      <c r="AB110" s="71">
        <v>29.877254399999998</v>
      </c>
      <c r="AC110" s="71">
        <v>19.241776528290913</v>
      </c>
      <c r="AD110" s="71">
        <v>71.529212746472723</v>
      </c>
      <c r="AE110" s="71">
        <v>146.376</v>
      </c>
      <c r="AF110" s="71">
        <v>397</v>
      </c>
      <c r="AG110" s="71">
        <v>0</v>
      </c>
      <c r="AH110" s="71">
        <v>0</v>
      </c>
      <c r="AI110" s="71">
        <v>0</v>
      </c>
      <c r="AJ110" s="71">
        <v>0</v>
      </c>
      <c r="AK110" s="71">
        <v>4.72</v>
      </c>
      <c r="AL110" s="71">
        <v>0</v>
      </c>
      <c r="AM110" s="71">
        <v>548.096</v>
      </c>
      <c r="AN110" s="71">
        <v>718.58857565556355</v>
      </c>
      <c r="AO110" s="71">
        <v>1.349539074074074</v>
      </c>
      <c r="AP110" s="71">
        <v>0.10796312592592593</v>
      </c>
      <c r="AQ110" s="71">
        <v>5.3981562962962963E-2</v>
      </c>
      <c r="AR110" s="71">
        <v>0.94122763636363638</v>
      </c>
      <c r="AS110" s="71">
        <v>0.34637177018181831</v>
      </c>
      <c r="AT110" s="71">
        <v>11.563653818181816</v>
      </c>
      <c r="AU110" s="71">
        <v>0.44820363636363636</v>
      </c>
      <c r="AV110" s="71">
        <v>14.81094062405387</v>
      </c>
      <c r="AW110" s="71">
        <v>3.7350303030303027</v>
      </c>
      <c r="AX110" s="71">
        <v>2.2111379393939394</v>
      </c>
      <c r="AY110" s="71">
        <v>5.6025454545454538E-2</v>
      </c>
      <c r="AZ110" s="71">
        <v>0.89640727272727272</v>
      </c>
      <c r="BA110" s="71">
        <v>0.34860282828282824</v>
      </c>
      <c r="BB110" s="71">
        <v>2.6669709976565659</v>
      </c>
      <c r="BC110" s="71">
        <v>9.9141747956363648</v>
      </c>
      <c r="BD110" s="71"/>
      <c r="BE110" s="71">
        <v>0</v>
      </c>
      <c r="BF110" s="71">
        <v>9.9141747956363648</v>
      </c>
      <c r="BG110" s="71">
        <v>30.371766666666673</v>
      </c>
      <c r="BH110" s="71">
        <v>1.9820451626931808</v>
      </c>
      <c r="BI110" s="71">
        <v>0.61315114159891593</v>
      </c>
      <c r="BJ110" s="71">
        <v>260.75073581813524</v>
      </c>
      <c r="BK110" s="71"/>
      <c r="BL110" s="71">
        <v>293.71769878909402</v>
      </c>
      <c r="BM110" s="71">
        <v>1305.9535716825296</v>
      </c>
      <c r="BN110" s="71">
        <f t="shared" si="16"/>
        <v>168.33053012889113</v>
      </c>
      <c r="BO110" s="71">
        <f t="shared" si="11"/>
        <v>118.95357462441643</v>
      </c>
      <c r="BP110" s="72">
        <f t="shared" si="12"/>
        <v>8.6609686609686669</v>
      </c>
      <c r="BQ110" s="72">
        <f t="shared" si="13"/>
        <v>1.8803418803418819</v>
      </c>
      <c r="BR110" s="73">
        <v>3</v>
      </c>
      <c r="BS110" s="72">
        <f t="shared" si="18"/>
        <v>3.4188034188034218</v>
      </c>
      <c r="BT110" s="72">
        <f t="shared" si="19"/>
        <v>12.25</v>
      </c>
      <c r="BU110" s="72">
        <f t="shared" si="20"/>
        <v>13.960113960113972</v>
      </c>
      <c r="BV110" s="71">
        <f t="shared" si="17"/>
        <v>222.41779528591479</v>
      </c>
      <c r="BW110" s="71">
        <f t="shared" si="14"/>
        <v>509.70190003922232</v>
      </c>
      <c r="BX110" s="71">
        <f t="shared" si="15"/>
        <v>1815.6554717217518</v>
      </c>
      <c r="BY110" s="71">
        <f t="shared" si="21"/>
        <v>21787.865660661024</v>
      </c>
      <c r="BZ110" s="49">
        <f>VLOOKUP($C110,[1]PARAMETROS!$A:$I,7,0)</f>
        <v>43101</v>
      </c>
      <c r="CA110" s="74"/>
      <c r="CB110" s="74"/>
    </row>
    <row r="111" spans="1:80" s="75" customFormat="1">
      <c r="A111" s="43" t="s">
        <v>568</v>
      </c>
      <c r="B111" s="43" t="s">
        <v>1</v>
      </c>
      <c r="C111" s="43" t="s">
        <v>74</v>
      </c>
      <c r="D111" s="43" t="s">
        <v>569</v>
      </c>
      <c r="E111" s="44" t="s">
        <v>403</v>
      </c>
      <c r="F111" s="44" t="s">
        <v>63</v>
      </c>
      <c r="G111" s="44">
        <v>1</v>
      </c>
      <c r="H111" s="71">
        <v>520.79999999999995</v>
      </c>
      <c r="I111" s="71">
        <v>520.79999999999995</v>
      </c>
      <c r="J111" s="71"/>
      <c r="K111" s="71"/>
      <c r="L111" s="71"/>
      <c r="M111" s="71"/>
      <c r="N111" s="71"/>
      <c r="O111" s="71"/>
      <c r="P111" s="71">
        <v>17.044363636363634</v>
      </c>
      <c r="Q111" s="71">
        <v>537.8443636363636</v>
      </c>
      <c r="R111" s="71">
        <v>107.56887272727272</v>
      </c>
      <c r="S111" s="71">
        <v>8.0676654545454536</v>
      </c>
      <c r="T111" s="71">
        <v>5.3784436363636363</v>
      </c>
      <c r="U111" s="71">
        <v>1.0756887272727271</v>
      </c>
      <c r="V111" s="71">
        <v>13.44610909090909</v>
      </c>
      <c r="W111" s="71">
        <v>43.027549090909091</v>
      </c>
      <c r="X111" s="71">
        <v>16.135330909090907</v>
      </c>
      <c r="Y111" s="71">
        <v>3.2270661818181816</v>
      </c>
      <c r="Z111" s="71">
        <v>197.92672581818178</v>
      </c>
      <c r="AA111" s="71">
        <v>44.820363636363631</v>
      </c>
      <c r="AB111" s="71">
        <v>59.754508799999996</v>
      </c>
      <c r="AC111" s="71">
        <v>38.483553056581826</v>
      </c>
      <c r="AD111" s="71">
        <v>143.05842549294545</v>
      </c>
      <c r="AE111" s="71">
        <v>130.75200000000001</v>
      </c>
      <c r="AF111" s="71">
        <v>0</v>
      </c>
      <c r="AG111" s="71">
        <v>264.83999999999997</v>
      </c>
      <c r="AH111" s="71">
        <v>27.01</v>
      </c>
      <c r="AI111" s="71">
        <v>0</v>
      </c>
      <c r="AJ111" s="71">
        <v>0</v>
      </c>
      <c r="AK111" s="71">
        <v>4.72</v>
      </c>
      <c r="AL111" s="71">
        <v>0</v>
      </c>
      <c r="AM111" s="71">
        <v>427.322</v>
      </c>
      <c r="AN111" s="71">
        <v>768.30715131112731</v>
      </c>
      <c r="AO111" s="71">
        <v>2.6990781481481481</v>
      </c>
      <c r="AP111" s="71">
        <v>0.21592625185185185</v>
      </c>
      <c r="AQ111" s="71">
        <v>0.10796312592592593</v>
      </c>
      <c r="AR111" s="71">
        <v>1.8824552727272728</v>
      </c>
      <c r="AS111" s="71">
        <v>0.69274354036363661</v>
      </c>
      <c r="AT111" s="71">
        <v>23.127307636363632</v>
      </c>
      <c r="AU111" s="71">
        <v>0.89640727272727272</v>
      </c>
      <c r="AV111" s="71">
        <v>29.621881248107741</v>
      </c>
      <c r="AW111" s="71">
        <v>7.4700606060606054</v>
      </c>
      <c r="AX111" s="71">
        <v>4.4222758787878789</v>
      </c>
      <c r="AY111" s="71">
        <v>0.11205090909090908</v>
      </c>
      <c r="AZ111" s="71">
        <v>1.7928145454545454</v>
      </c>
      <c r="BA111" s="71">
        <v>0.69720565656565647</v>
      </c>
      <c r="BB111" s="71">
        <v>5.3339419953131317</v>
      </c>
      <c r="BC111" s="71">
        <v>19.82834959127273</v>
      </c>
      <c r="BD111" s="71"/>
      <c r="BE111" s="71">
        <v>0</v>
      </c>
      <c r="BF111" s="71">
        <v>19.82834959127273</v>
      </c>
      <c r="BG111" s="71">
        <v>30.371766666666673</v>
      </c>
      <c r="BH111" s="71">
        <v>3.9640903253863615</v>
      </c>
      <c r="BI111" s="71">
        <v>1.2263022831978319</v>
      </c>
      <c r="BJ111" s="71">
        <v>521.50147163627059</v>
      </c>
      <c r="BK111" s="71"/>
      <c r="BL111" s="71">
        <v>557.0636309115215</v>
      </c>
      <c r="BM111" s="71">
        <v>1912.6653766983927</v>
      </c>
      <c r="BN111" s="71">
        <f t="shared" si="16"/>
        <v>168.33053012889113</v>
      </c>
      <c r="BO111" s="71">
        <f t="shared" si="11"/>
        <v>118.95357462441643</v>
      </c>
      <c r="BP111" s="72">
        <f t="shared" si="12"/>
        <v>8.6609686609686669</v>
      </c>
      <c r="BQ111" s="72">
        <f t="shared" si="13"/>
        <v>1.8803418803418819</v>
      </c>
      <c r="BR111" s="73">
        <v>3</v>
      </c>
      <c r="BS111" s="72">
        <f t="shared" si="18"/>
        <v>3.4188034188034218</v>
      </c>
      <c r="BT111" s="72">
        <f t="shared" si="19"/>
        <v>12.25</v>
      </c>
      <c r="BU111" s="72">
        <f t="shared" si="20"/>
        <v>13.960113960113972</v>
      </c>
      <c r="BV111" s="71">
        <f t="shared" si="17"/>
        <v>307.11545467559375</v>
      </c>
      <c r="BW111" s="71">
        <f t="shared" si="14"/>
        <v>594.39955942890128</v>
      </c>
      <c r="BX111" s="71">
        <f t="shared" si="15"/>
        <v>2507.064936127294</v>
      </c>
      <c r="BY111" s="71">
        <f t="shared" si="21"/>
        <v>30084.77923352753</v>
      </c>
      <c r="BZ111" s="49">
        <f>VLOOKUP($C111,[1]PARAMETROS!$A:$I,7,0)</f>
        <v>43101</v>
      </c>
      <c r="CA111" s="74"/>
      <c r="CB111" s="74"/>
    </row>
    <row r="112" spans="1:80" s="75" customFormat="1">
      <c r="A112" s="43" t="s">
        <v>282</v>
      </c>
      <c r="B112" s="43" t="s">
        <v>0</v>
      </c>
      <c r="C112" s="43" t="s">
        <v>282</v>
      </c>
      <c r="D112" s="43" t="s">
        <v>570</v>
      </c>
      <c r="E112" s="44" t="s">
        <v>403</v>
      </c>
      <c r="F112" s="44" t="s">
        <v>63</v>
      </c>
      <c r="G112" s="44">
        <v>5</v>
      </c>
      <c r="H112" s="71">
        <v>1076.08</v>
      </c>
      <c r="I112" s="71">
        <v>5380.4</v>
      </c>
      <c r="J112" s="71"/>
      <c r="K112" s="71"/>
      <c r="L112" s="71"/>
      <c r="M112" s="71"/>
      <c r="N112" s="71"/>
      <c r="O112" s="71"/>
      <c r="P112" s="71">
        <v>176.08581818181818</v>
      </c>
      <c r="Q112" s="71">
        <v>5556.4858181818181</v>
      </c>
      <c r="R112" s="71">
        <v>1111.2971636363636</v>
      </c>
      <c r="S112" s="71">
        <v>83.347287272727272</v>
      </c>
      <c r="T112" s="71">
        <v>55.564858181818181</v>
      </c>
      <c r="U112" s="71">
        <v>11.112971636363637</v>
      </c>
      <c r="V112" s="71">
        <v>138.91214545454545</v>
      </c>
      <c r="W112" s="71">
        <v>444.51886545454545</v>
      </c>
      <c r="X112" s="71">
        <v>166.69457454545454</v>
      </c>
      <c r="Y112" s="71">
        <v>33.33891490909091</v>
      </c>
      <c r="Z112" s="71">
        <v>2044.786781090909</v>
      </c>
      <c r="AA112" s="71">
        <v>463.04048484848482</v>
      </c>
      <c r="AB112" s="71">
        <v>617.32557440000005</v>
      </c>
      <c r="AC112" s="71">
        <v>397.57470980344254</v>
      </c>
      <c r="AD112" s="71">
        <v>1477.9407690519274</v>
      </c>
      <c r="AE112" s="71">
        <v>487.17600000000004</v>
      </c>
      <c r="AF112" s="71">
        <v>1985</v>
      </c>
      <c r="AG112" s="71">
        <v>0</v>
      </c>
      <c r="AH112" s="71">
        <v>163.1</v>
      </c>
      <c r="AI112" s="71">
        <v>0</v>
      </c>
      <c r="AJ112" s="71">
        <v>0</v>
      </c>
      <c r="AK112" s="71">
        <v>23.599999999999998</v>
      </c>
      <c r="AL112" s="71">
        <v>0</v>
      </c>
      <c r="AM112" s="71">
        <v>2658.8759999999997</v>
      </c>
      <c r="AN112" s="71">
        <v>6181.6035501428369</v>
      </c>
      <c r="AO112" s="71">
        <v>27.884255123456793</v>
      </c>
      <c r="AP112" s="71">
        <v>2.2307404098765433</v>
      </c>
      <c r="AQ112" s="71">
        <v>1.1153702049382717</v>
      </c>
      <c r="AR112" s="71">
        <v>19.447700363636365</v>
      </c>
      <c r="AS112" s="71">
        <v>7.156753733818185</v>
      </c>
      <c r="AT112" s="71">
        <v>238.92889018181816</v>
      </c>
      <c r="AU112" s="71">
        <v>9.260809696969698</v>
      </c>
      <c r="AV112" s="71">
        <v>306.02451971451404</v>
      </c>
      <c r="AW112" s="71">
        <v>77.173414141414142</v>
      </c>
      <c r="AX112" s="71">
        <v>45.686661171717176</v>
      </c>
      <c r="AY112" s="71">
        <v>1.157601212121212</v>
      </c>
      <c r="AZ112" s="71">
        <v>18.521619393939396</v>
      </c>
      <c r="BA112" s="71">
        <v>7.2028519865319867</v>
      </c>
      <c r="BB112" s="71">
        <v>55.105110429306407</v>
      </c>
      <c r="BC112" s="71">
        <v>204.84725833503029</v>
      </c>
      <c r="BD112" s="71"/>
      <c r="BE112" s="71">
        <v>0</v>
      </c>
      <c r="BF112" s="71">
        <v>204.84725833503029</v>
      </c>
      <c r="BG112" s="71">
        <v>277.42599999999999</v>
      </c>
      <c r="BH112" s="71">
        <v>39.640903253863613</v>
      </c>
      <c r="BI112" s="71">
        <v>12.263022831978317</v>
      </c>
      <c r="BJ112" s="71">
        <v>5215.0147163627062</v>
      </c>
      <c r="BK112" s="71"/>
      <c r="BL112" s="71">
        <v>5544.3446424485483</v>
      </c>
      <c r="BM112" s="71">
        <v>17793.305788822749</v>
      </c>
      <c r="BN112" s="71">
        <f t="shared" si="16"/>
        <v>841.65265064445566</v>
      </c>
      <c r="BO112" s="71">
        <f t="shared" si="11"/>
        <v>594.76787312208216</v>
      </c>
      <c r="BP112" s="72">
        <f t="shared" si="12"/>
        <v>8.6609686609686669</v>
      </c>
      <c r="BQ112" s="72">
        <f t="shared" si="13"/>
        <v>1.8803418803418819</v>
      </c>
      <c r="BR112" s="73">
        <v>3</v>
      </c>
      <c r="BS112" s="72">
        <f t="shared" si="18"/>
        <v>3.4188034188034218</v>
      </c>
      <c r="BT112" s="72">
        <f t="shared" si="19"/>
        <v>12.25</v>
      </c>
      <c r="BU112" s="72">
        <f t="shared" si="20"/>
        <v>13.960113960113972</v>
      </c>
      <c r="BV112" s="71">
        <f t="shared" si="17"/>
        <v>2684.4917074554869</v>
      </c>
      <c r="BW112" s="71">
        <f t="shared" si="14"/>
        <v>4120.9122312220243</v>
      </c>
      <c r="BX112" s="71">
        <f t="shared" si="15"/>
        <v>21914.218020044773</v>
      </c>
      <c r="BY112" s="71">
        <f t="shared" si="21"/>
        <v>262970.61624053726</v>
      </c>
      <c r="BZ112" s="49">
        <f>VLOOKUP($C112,[1]PARAMETROS!$A:$I,7,0)</f>
        <v>43101</v>
      </c>
      <c r="CA112" s="74"/>
      <c r="CB112" s="74"/>
    </row>
    <row r="113" spans="1:80" s="75" customFormat="1">
      <c r="A113" s="43" t="s">
        <v>571</v>
      </c>
      <c r="B113" s="43" t="s">
        <v>1</v>
      </c>
      <c r="C113" s="43" t="s">
        <v>373</v>
      </c>
      <c r="D113" s="43" t="s">
        <v>572</v>
      </c>
      <c r="E113" s="44" t="s">
        <v>403</v>
      </c>
      <c r="F113" s="44" t="s">
        <v>63</v>
      </c>
      <c r="G113" s="44">
        <v>1</v>
      </c>
      <c r="H113" s="71">
        <v>520.79999999999995</v>
      </c>
      <c r="I113" s="71">
        <v>520.79999999999995</v>
      </c>
      <c r="J113" s="71"/>
      <c r="K113" s="71"/>
      <c r="L113" s="71"/>
      <c r="M113" s="71"/>
      <c r="N113" s="71"/>
      <c r="O113" s="71"/>
      <c r="P113" s="71">
        <v>17.044363636363634</v>
      </c>
      <c r="Q113" s="71">
        <v>537.8443636363636</v>
      </c>
      <c r="R113" s="71">
        <v>107.56887272727272</v>
      </c>
      <c r="S113" s="71">
        <v>8.0676654545454536</v>
      </c>
      <c r="T113" s="71">
        <v>5.3784436363636363</v>
      </c>
      <c r="U113" s="71">
        <v>1.0756887272727271</v>
      </c>
      <c r="V113" s="71">
        <v>13.44610909090909</v>
      </c>
      <c r="W113" s="71">
        <v>43.027549090909091</v>
      </c>
      <c r="X113" s="71">
        <v>16.135330909090907</v>
      </c>
      <c r="Y113" s="71">
        <v>3.2270661818181816</v>
      </c>
      <c r="Z113" s="71">
        <v>197.92672581818178</v>
      </c>
      <c r="AA113" s="71">
        <v>44.820363636363631</v>
      </c>
      <c r="AB113" s="71">
        <v>59.754508799999996</v>
      </c>
      <c r="AC113" s="71">
        <v>38.483553056581826</v>
      </c>
      <c r="AD113" s="71">
        <v>143.05842549294545</v>
      </c>
      <c r="AE113" s="71">
        <v>130.75200000000001</v>
      </c>
      <c r="AF113" s="71">
        <v>397</v>
      </c>
      <c r="AG113" s="71">
        <v>0</v>
      </c>
      <c r="AH113" s="71">
        <v>35.89</v>
      </c>
      <c r="AI113" s="71">
        <v>0</v>
      </c>
      <c r="AJ113" s="71">
        <v>0</v>
      </c>
      <c r="AK113" s="71">
        <v>4.72</v>
      </c>
      <c r="AL113" s="71">
        <v>0</v>
      </c>
      <c r="AM113" s="71">
        <v>568.36199999999997</v>
      </c>
      <c r="AN113" s="71">
        <v>909.34715131112728</v>
      </c>
      <c r="AO113" s="71">
        <v>2.6990781481481481</v>
      </c>
      <c r="AP113" s="71">
        <v>0.21592625185185185</v>
      </c>
      <c r="AQ113" s="71">
        <v>0.10796312592592593</v>
      </c>
      <c r="AR113" s="71">
        <v>1.8824552727272728</v>
      </c>
      <c r="AS113" s="71">
        <v>0.69274354036363661</v>
      </c>
      <c r="AT113" s="71">
        <v>23.127307636363632</v>
      </c>
      <c r="AU113" s="71">
        <v>0.89640727272727272</v>
      </c>
      <c r="AV113" s="71">
        <v>29.621881248107741</v>
      </c>
      <c r="AW113" s="71">
        <v>7.4700606060606054</v>
      </c>
      <c r="AX113" s="71">
        <v>4.4222758787878789</v>
      </c>
      <c r="AY113" s="71">
        <v>0.11205090909090908</v>
      </c>
      <c r="AZ113" s="71">
        <v>1.7928145454545454</v>
      </c>
      <c r="BA113" s="71">
        <v>0.69720565656565647</v>
      </c>
      <c r="BB113" s="71">
        <v>5.3339419953131317</v>
      </c>
      <c r="BC113" s="71">
        <v>19.82834959127273</v>
      </c>
      <c r="BD113" s="71"/>
      <c r="BE113" s="71">
        <v>0</v>
      </c>
      <c r="BF113" s="71">
        <v>19.82834959127273</v>
      </c>
      <c r="BG113" s="71">
        <v>30.371766666666673</v>
      </c>
      <c r="BH113" s="71">
        <v>3.9640903253863615</v>
      </c>
      <c r="BI113" s="71">
        <v>1.2263022831978319</v>
      </c>
      <c r="BJ113" s="71">
        <v>521.50147163627059</v>
      </c>
      <c r="BK113" s="71"/>
      <c r="BL113" s="71">
        <v>557.0636309115215</v>
      </c>
      <c r="BM113" s="71">
        <v>2053.7053766983927</v>
      </c>
      <c r="BN113" s="71">
        <f t="shared" si="16"/>
        <v>168.33053012889113</v>
      </c>
      <c r="BO113" s="71">
        <f t="shared" si="11"/>
        <v>118.95357462441643</v>
      </c>
      <c r="BP113" s="72">
        <f t="shared" si="12"/>
        <v>8.6609686609686669</v>
      </c>
      <c r="BQ113" s="72">
        <f t="shared" si="13"/>
        <v>1.8803418803418819</v>
      </c>
      <c r="BR113" s="73">
        <v>3</v>
      </c>
      <c r="BS113" s="72">
        <f t="shared" si="18"/>
        <v>3.4188034188034218</v>
      </c>
      <c r="BT113" s="72">
        <f t="shared" si="19"/>
        <v>12.25</v>
      </c>
      <c r="BU113" s="72">
        <f t="shared" si="20"/>
        <v>13.960113960113972</v>
      </c>
      <c r="BV113" s="71">
        <f t="shared" si="17"/>
        <v>326.80479940493848</v>
      </c>
      <c r="BW113" s="71">
        <f t="shared" si="14"/>
        <v>614.08890415824601</v>
      </c>
      <c r="BX113" s="71">
        <f t="shared" si="15"/>
        <v>2667.7942808566386</v>
      </c>
      <c r="BY113" s="71">
        <f t="shared" si="21"/>
        <v>32013.531370279663</v>
      </c>
      <c r="BZ113" s="49">
        <f>VLOOKUP($C113,[1]PARAMETROS!$A:$I,7,0)</f>
        <v>43101</v>
      </c>
      <c r="CA113" s="74"/>
      <c r="CB113" s="74"/>
    </row>
    <row r="114" spans="1:80" s="75" customFormat="1">
      <c r="A114" s="43" t="s">
        <v>288</v>
      </c>
      <c r="B114" s="43" t="s">
        <v>0</v>
      </c>
      <c r="C114" s="43" t="s">
        <v>161</v>
      </c>
      <c r="D114" s="43" t="s">
        <v>573</v>
      </c>
      <c r="E114" s="44" t="s">
        <v>403</v>
      </c>
      <c r="F114" s="44" t="s">
        <v>63</v>
      </c>
      <c r="G114" s="44">
        <v>2</v>
      </c>
      <c r="H114" s="71">
        <v>1076.08</v>
      </c>
      <c r="I114" s="71">
        <v>2152.16</v>
      </c>
      <c r="J114" s="71"/>
      <c r="K114" s="71"/>
      <c r="L114" s="71"/>
      <c r="M114" s="71"/>
      <c r="N114" s="71"/>
      <c r="O114" s="71"/>
      <c r="P114" s="71">
        <v>70.434327272727273</v>
      </c>
      <c r="Q114" s="71">
        <v>2222.5943272727272</v>
      </c>
      <c r="R114" s="71">
        <v>444.51886545454545</v>
      </c>
      <c r="S114" s="71">
        <v>33.33891490909091</v>
      </c>
      <c r="T114" s="71">
        <v>22.225943272727275</v>
      </c>
      <c r="U114" s="71">
        <v>4.4451886545454542</v>
      </c>
      <c r="V114" s="71">
        <v>55.564858181818181</v>
      </c>
      <c r="W114" s="71">
        <v>177.8075461818182</v>
      </c>
      <c r="X114" s="71">
        <v>66.67782981818182</v>
      </c>
      <c r="Y114" s="71">
        <v>13.335565963636364</v>
      </c>
      <c r="Z114" s="71">
        <v>817.91471243636374</v>
      </c>
      <c r="AA114" s="71">
        <v>185.21619393939392</v>
      </c>
      <c r="AB114" s="71">
        <v>246.93022976</v>
      </c>
      <c r="AC114" s="71">
        <v>159.02988392137701</v>
      </c>
      <c r="AD114" s="71">
        <v>591.17630762077101</v>
      </c>
      <c r="AE114" s="71">
        <v>194.87040000000002</v>
      </c>
      <c r="AF114" s="71">
        <v>794</v>
      </c>
      <c r="AG114" s="71">
        <v>0</v>
      </c>
      <c r="AH114" s="71">
        <v>97.16</v>
      </c>
      <c r="AI114" s="71">
        <v>0</v>
      </c>
      <c r="AJ114" s="71">
        <v>0</v>
      </c>
      <c r="AK114" s="71">
        <v>9.44</v>
      </c>
      <c r="AL114" s="71">
        <v>0</v>
      </c>
      <c r="AM114" s="71">
        <v>1095.4704000000002</v>
      </c>
      <c r="AN114" s="71">
        <v>2504.5614200571349</v>
      </c>
      <c r="AO114" s="71">
        <v>11.153702049382717</v>
      </c>
      <c r="AP114" s="71">
        <v>0.89229616395061728</v>
      </c>
      <c r="AQ114" s="71">
        <v>0.44614808197530864</v>
      </c>
      <c r="AR114" s="71">
        <v>7.7790801454545466</v>
      </c>
      <c r="AS114" s="71">
        <v>2.8627014935272737</v>
      </c>
      <c r="AT114" s="71">
        <v>95.571556072727262</v>
      </c>
      <c r="AU114" s="71">
        <v>3.7043238787878789</v>
      </c>
      <c r="AV114" s="71">
        <v>122.40980788580561</v>
      </c>
      <c r="AW114" s="71">
        <v>30.869365656565655</v>
      </c>
      <c r="AX114" s="71">
        <v>18.274664468686868</v>
      </c>
      <c r="AY114" s="71">
        <v>0.46304048484848481</v>
      </c>
      <c r="AZ114" s="71">
        <v>7.4086477575757579</v>
      </c>
      <c r="BA114" s="71">
        <v>2.8811407946127945</v>
      </c>
      <c r="BB114" s="71">
        <v>22.042044171722562</v>
      </c>
      <c r="BC114" s="71">
        <v>81.938903334012124</v>
      </c>
      <c r="BD114" s="71"/>
      <c r="BE114" s="71">
        <v>0</v>
      </c>
      <c r="BF114" s="71">
        <v>81.938903334012124</v>
      </c>
      <c r="BG114" s="71">
        <v>110.9704</v>
      </c>
      <c r="BH114" s="71">
        <v>15.856361301545446</v>
      </c>
      <c r="BI114" s="71">
        <v>4.9052091327913265</v>
      </c>
      <c r="BJ114" s="71">
        <v>2086.0058865450824</v>
      </c>
      <c r="BK114" s="71"/>
      <c r="BL114" s="71">
        <v>2217.7378569794191</v>
      </c>
      <c r="BM114" s="71">
        <v>7149.242315529099</v>
      </c>
      <c r="BN114" s="71">
        <f t="shared" si="16"/>
        <v>336.66106025778225</v>
      </c>
      <c r="BO114" s="71">
        <f t="shared" si="11"/>
        <v>237.90714924883287</v>
      </c>
      <c r="BP114" s="72">
        <f t="shared" si="12"/>
        <v>8.6609686609686669</v>
      </c>
      <c r="BQ114" s="72">
        <f t="shared" si="13"/>
        <v>1.8803418803418819</v>
      </c>
      <c r="BR114" s="73">
        <v>3</v>
      </c>
      <c r="BS114" s="72">
        <f t="shared" si="18"/>
        <v>3.4188034188034218</v>
      </c>
      <c r="BT114" s="72">
        <f t="shared" si="19"/>
        <v>12.25</v>
      </c>
      <c r="BU114" s="72">
        <f t="shared" si="20"/>
        <v>13.960113960113972</v>
      </c>
      <c r="BV114" s="71">
        <f t="shared" si="17"/>
        <v>1078.2527513582631</v>
      </c>
      <c r="BW114" s="71">
        <f t="shared" si="14"/>
        <v>1652.8209608648783</v>
      </c>
      <c r="BX114" s="71">
        <f t="shared" si="15"/>
        <v>8802.0632763939775</v>
      </c>
      <c r="BY114" s="71">
        <f t="shared" si="21"/>
        <v>105624.75931672772</v>
      </c>
      <c r="BZ114" s="49">
        <f>VLOOKUP($C114,[1]PARAMETROS!$A:$I,7,0)</f>
        <v>43101</v>
      </c>
      <c r="CA114" s="74"/>
      <c r="CB114" s="74"/>
    </row>
    <row r="115" spans="1:80" s="75" customFormat="1">
      <c r="A115" s="43" t="s">
        <v>295</v>
      </c>
      <c r="B115" s="43" t="s">
        <v>0</v>
      </c>
      <c r="C115" s="43" t="s">
        <v>74</v>
      </c>
      <c r="D115" s="43" t="s">
        <v>574</v>
      </c>
      <c r="E115" s="44" t="s">
        <v>403</v>
      </c>
      <c r="F115" s="44" t="s">
        <v>63</v>
      </c>
      <c r="G115" s="44">
        <v>1</v>
      </c>
      <c r="H115" s="71">
        <v>1041.5999999999999</v>
      </c>
      <c r="I115" s="71">
        <v>1041.5999999999999</v>
      </c>
      <c r="J115" s="71"/>
      <c r="K115" s="71"/>
      <c r="L115" s="71"/>
      <c r="M115" s="71"/>
      <c r="N115" s="71"/>
      <c r="O115" s="71"/>
      <c r="P115" s="71">
        <v>34.088727272727269</v>
      </c>
      <c r="Q115" s="71">
        <v>1075.6887272727272</v>
      </c>
      <c r="R115" s="71">
        <v>215.13774545454544</v>
      </c>
      <c r="S115" s="71">
        <v>16.135330909090907</v>
      </c>
      <c r="T115" s="71">
        <v>10.756887272727273</v>
      </c>
      <c r="U115" s="71">
        <v>2.1513774545454543</v>
      </c>
      <c r="V115" s="71">
        <v>26.89221818181818</v>
      </c>
      <c r="W115" s="71">
        <v>86.055098181818181</v>
      </c>
      <c r="X115" s="71">
        <v>32.270661818181814</v>
      </c>
      <c r="Y115" s="71">
        <v>6.4541323636363632</v>
      </c>
      <c r="Z115" s="71">
        <v>395.85345163636356</v>
      </c>
      <c r="AA115" s="71">
        <v>89.640727272727261</v>
      </c>
      <c r="AB115" s="71">
        <v>119.50901759999999</v>
      </c>
      <c r="AC115" s="71">
        <v>76.967106113163652</v>
      </c>
      <c r="AD115" s="71">
        <v>286.11685098589089</v>
      </c>
      <c r="AE115" s="71">
        <v>99.504000000000005</v>
      </c>
      <c r="AF115" s="71">
        <v>0</v>
      </c>
      <c r="AG115" s="71">
        <v>264.83999999999997</v>
      </c>
      <c r="AH115" s="71">
        <v>27.01</v>
      </c>
      <c r="AI115" s="71">
        <v>0</v>
      </c>
      <c r="AJ115" s="71">
        <v>0</v>
      </c>
      <c r="AK115" s="71">
        <v>4.72</v>
      </c>
      <c r="AL115" s="71">
        <v>0</v>
      </c>
      <c r="AM115" s="71">
        <v>396.07400000000001</v>
      </c>
      <c r="AN115" s="71">
        <v>1078.0443026222545</v>
      </c>
      <c r="AO115" s="71">
        <v>5.3981562962962961</v>
      </c>
      <c r="AP115" s="71">
        <v>0.43185250370370371</v>
      </c>
      <c r="AQ115" s="71">
        <v>0.21592625185185185</v>
      </c>
      <c r="AR115" s="71">
        <v>3.7649105454545455</v>
      </c>
      <c r="AS115" s="71">
        <v>1.3854870807272732</v>
      </c>
      <c r="AT115" s="71">
        <v>46.254615272727264</v>
      </c>
      <c r="AU115" s="71">
        <v>1.7928145454545454</v>
      </c>
      <c r="AV115" s="71">
        <v>59.243762496215481</v>
      </c>
      <c r="AW115" s="71">
        <v>14.940121212121211</v>
      </c>
      <c r="AX115" s="71">
        <v>8.8445517575757577</v>
      </c>
      <c r="AY115" s="71">
        <v>0.22410181818181815</v>
      </c>
      <c r="AZ115" s="71">
        <v>3.5856290909090909</v>
      </c>
      <c r="BA115" s="71">
        <v>1.3944113131313129</v>
      </c>
      <c r="BB115" s="71">
        <v>10.667883990626263</v>
      </c>
      <c r="BC115" s="71">
        <v>39.656699182545459</v>
      </c>
      <c r="BD115" s="71"/>
      <c r="BE115" s="71">
        <v>0</v>
      </c>
      <c r="BF115" s="71">
        <v>39.656699182545459</v>
      </c>
      <c r="BG115" s="71">
        <v>55.485199999999999</v>
      </c>
      <c r="BH115" s="71">
        <v>7.928180650772723</v>
      </c>
      <c r="BI115" s="71">
        <v>2.4526045663956633</v>
      </c>
      <c r="BJ115" s="71">
        <v>1043.0029432725412</v>
      </c>
      <c r="BK115" s="71"/>
      <c r="BL115" s="71">
        <v>1108.8689284897096</v>
      </c>
      <c r="BM115" s="71">
        <v>3361.5024200634525</v>
      </c>
      <c r="BN115" s="71">
        <f t="shared" si="16"/>
        <v>168.33053012889113</v>
      </c>
      <c r="BO115" s="71">
        <f t="shared" si="11"/>
        <v>118.95357462441643</v>
      </c>
      <c r="BP115" s="72">
        <f t="shared" si="12"/>
        <v>8.5633802816901436</v>
      </c>
      <c r="BQ115" s="72">
        <f t="shared" si="13"/>
        <v>1.8591549295774654</v>
      </c>
      <c r="BR115" s="73">
        <v>2</v>
      </c>
      <c r="BS115" s="72">
        <f t="shared" si="18"/>
        <v>2.2535211267605644</v>
      </c>
      <c r="BT115" s="72">
        <f t="shared" si="19"/>
        <v>11.25</v>
      </c>
      <c r="BU115" s="72">
        <f t="shared" si="20"/>
        <v>12.676056338028173</v>
      </c>
      <c r="BV115" s="71">
        <f t="shared" si="17"/>
        <v>462.52223554015285</v>
      </c>
      <c r="BW115" s="71">
        <f t="shared" si="14"/>
        <v>749.80634029346049</v>
      </c>
      <c r="BX115" s="71">
        <f t="shared" si="15"/>
        <v>4111.3087603569129</v>
      </c>
      <c r="BY115" s="71">
        <f t="shared" si="21"/>
        <v>49335.705124282955</v>
      </c>
      <c r="BZ115" s="49">
        <f>VLOOKUP($C115,[1]PARAMETROS!$A:$I,7,0)</f>
        <v>43101</v>
      </c>
      <c r="CA115" s="74"/>
      <c r="CB115" s="74"/>
    </row>
    <row r="116" spans="1:80" s="75" customFormat="1">
      <c r="A116" s="43" t="s">
        <v>297</v>
      </c>
      <c r="B116" s="43" t="s">
        <v>2</v>
      </c>
      <c r="C116" s="43" t="s">
        <v>84</v>
      </c>
      <c r="D116" s="43" t="s">
        <v>575</v>
      </c>
      <c r="E116" s="44" t="s">
        <v>403</v>
      </c>
      <c r="F116" s="44" t="s">
        <v>63</v>
      </c>
      <c r="G116" s="44">
        <v>1</v>
      </c>
      <c r="H116" s="71">
        <v>260.39999999999998</v>
      </c>
      <c r="I116" s="71">
        <v>260.39999999999998</v>
      </c>
      <c r="J116" s="71"/>
      <c r="K116" s="71"/>
      <c r="L116" s="71"/>
      <c r="M116" s="71"/>
      <c r="N116" s="71"/>
      <c r="O116" s="71"/>
      <c r="P116" s="71">
        <v>8.5221818181818172</v>
      </c>
      <c r="Q116" s="71">
        <v>268.9221818181818</v>
      </c>
      <c r="R116" s="71">
        <v>53.78443636363636</v>
      </c>
      <c r="S116" s="71">
        <v>4.0338327272727268</v>
      </c>
      <c r="T116" s="71">
        <v>2.6892218181818182</v>
      </c>
      <c r="U116" s="71">
        <v>0.53784436363636356</v>
      </c>
      <c r="V116" s="71">
        <v>6.723054545454545</v>
      </c>
      <c r="W116" s="71">
        <v>21.513774545454545</v>
      </c>
      <c r="X116" s="71">
        <v>8.0676654545454536</v>
      </c>
      <c r="Y116" s="71">
        <v>1.6135330909090908</v>
      </c>
      <c r="Z116" s="71">
        <v>98.96336290909089</v>
      </c>
      <c r="AA116" s="71">
        <v>22.410181818181815</v>
      </c>
      <c r="AB116" s="71">
        <v>29.877254399999998</v>
      </c>
      <c r="AC116" s="71">
        <v>19.241776528290913</v>
      </c>
      <c r="AD116" s="71">
        <v>71.529212746472723</v>
      </c>
      <c r="AE116" s="71">
        <v>146.376</v>
      </c>
      <c r="AF116" s="71">
        <v>397</v>
      </c>
      <c r="AG116" s="71">
        <v>0</v>
      </c>
      <c r="AH116" s="71">
        <v>32.619999999999997</v>
      </c>
      <c r="AI116" s="71">
        <v>0</v>
      </c>
      <c r="AJ116" s="71">
        <v>0</v>
      </c>
      <c r="AK116" s="71">
        <v>4.72</v>
      </c>
      <c r="AL116" s="71">
        <v>0</v>
      </c>
      <c r="AM116" s="71">
        <v>580.71600000000001</v>
      </c>
      <c r="AN116" s="71">
        <v>751.20857565556355</v>
      </c>
      <c r="AO116" s="71">
        <v>1.349539074074074</v>
      </c>
      <c r="AP116" s="71">
        <v>0.10796312592592593</v>
      </c>
      <c r="AQ116" s="71">
        <v>5.3981562962962963E-2</v>
      </c>
      <c r="AR116" s="71">
        <v>0.94122763636363638</v>
      </c>
      <c r="AS116" s="71">
        <v>0.34637177018181831</v>
      </c>
      <c r="AT116" s="71">
        <v>11.563653818181816</v>
      </c>
      <c r="AU116" s="71">
        <v>0.44820363636363636</v>
      </c>
      <c r="AV116" s="71">
        <v>14.81094062405387</v>
      </c>
      <c r="AW116" s="71">
        <v>3.7350303030303027</v>
      </c>
      <c r="AX116" s="71">
        <v>2.2111379393939394</v>
      </c>
      <c r="AY116" s="71">
        <v>5.6025454545454538E-2</v>
      </c>
      <c r="AZ116" s="71">
        <v>0.89640727272727272</v>
      </c>
      <c r="BA116" s="71">
        <v>0.34860282828282824</v>
      </c>
      <c r="BB116" s="71">
        <v>2.6669709976565659</v>
      </c>
      <c r="BC116" s="71">
        <v>9.9141747956363648</v>
      </c>
      <c r="BD116" s="71"/>
      <c r="BE116" s="71">
        <v>0</v>
      </c>
      <c r="BF116" s="71">
        <v>9.9141747956363648</v>
      </c>
      <c r="BG116" s="71">
        <v>30.371766666666673</v>
      </c>
      <c r="BH116" s="71">
        <v>1.9820451626931808</v>
      </c>
      <c r="BI116" s="71">
        <v>0.61315114159891593</v>
      </c>
      <c r="BJ116" s="71">
        <v>260.75073581813524</v>
      </c>
      <c r="BK116" s="71"/>
      <c r="BL116" s="71">
        <v>293.71769878909402</v>
      </c>
      <c r="BM116" s="71">
        <v>1338.5735716825297</v>
      </c>
      <c r="BN116" s="71">
        <f t="shared" si="16"/>
        <v>168.33053012889113</v>
      </c>
      <c r="BO116" s="71">
        <f t="shared" si="11"/>
        <v>118.95357462441643</v>
      </c>
      <c r="BP116" s="72">
        <f t="shared" si="12"/>
        <v>8.6609686609686669</v>
      </c>
      <c r="BQ116" s="72">
        <f t="shared" si="13"/>
        <v>1.8803418803418819</v>
      </c>
      <c r="BR116" s="73">
        <v>3</v>
      </c>
      <c r="BS116" s="72">
        <f t="shared" si="18"/>
        <v>3.4188034188034218</v>
      </c>
      <c r="BT116" s="72">
        <f t="shared" si="19"/>
        <v>12.25</v>
      </c>
      <c r="BU116" s="72">
        <f t="shared" si="20"/>
        <v>13.960113960113972</v>
      </c>
      <c r="BV116" s="71">
        <f t="shared" si="17"/>
        <v>226.97158445970396</v>
      </c>
      <c r="BW116" s="71">
        <f t="shared" si="14"/>
        <v>514.25568921301158</v>
      </c>
      <c r="BX116" s="71">
        <f t="shared" si="15"/>
        <v>1852.8292608955412</v>
      </c>
      <c r="BY116" s="71">
        <f t="shared" si="21"/>
        <v>22233.951130746493</v>
      </c>
      <c r="BZ116" s="49">
        <f>VLOOKUP($C116,[1]PARAMETROS!$A:$I,7,0)</f>
        <v>43101</v>
      </c>
      <c r="CA116" s="74"/>
      <c r="CB116" s="74"/>
    </row>
    <row r="117" spans="1:80" s="75" customFormat="1">
      <c r="A117" s="43" t="s">
        <v>576</v>
      </c>
      <c r="B117" s="43" t="s">
        <v>2</v>
      </c>
      <c r="C117" s="43" t="s">
        <v>407</v>
      </c>
      <c r="D117" s="43" t="s">
        <v>577</v>
      </c>
      <c r="E117" s="44" t="s">
        <v>403</v>
      </c>
      <c r="F117" s="44" t="s">
        <v>63</v>
      </c>
      <c r="G117" s="44">
        <v>1</v>
      </c>
      <c r="H117" s="71">
        <v>260.39999999999998</v>
      </c>
      <c r="I117" s="71">
        <v>260.39999999999998</v>
      </c>
      <c r="J117" s="71"/>
      <c r="K117" s="71"/>
      <c r="L117" s="71"/>
      <c r="M117" s="71"/>
      <c r="N117" s="71"/>
      <c r="O117" s="71"/>
      <c r="P117" s="71">
        <v>8.5221818181818172</v>
      </c>
      <c r="Q117" s="71">
        <v>268.9221818181818</v>
      </c>
      <c r="R117" s="71">
        <v>53.78443636363636</v>
      </c>
      <c r="S117" s="71">
        <v>4.0338327272727268</v>
      </c>
      <c r="T117" s="71">
        <v>2.6892218181818182</v>
      </c>
      <c r="U117" s="71">
        <v>0.53784436363636356</v>
      </c>
      <c r="V117" s="71">
        <v>6.723054545454545</v>
      </c>
      <c r="W117" s="71">
        <v>21.513774545454545</v>
      </c>
      <c r="X117" s="71">
        <v>8.0676654545454536</v>
      </c>
      <c r="Y117" s="71">
        <v>1.6135330909090908</v>
      </c>
      <c r="Z117" s="71">
        <v>98.96336290909089</v>
      </c>
      <c r="AA117" s="71">
        <v>22.410181818181815</v>
      </c>
      <c r="AB117" s="71">
        <v>29.877254399999998</v>
      </c>
      <c r="AC117" s="71">
        <v>19.241776528290913</v>
      </c>
      <c r="AD117" s="71">
        <v>71.529212746472723</v>
      </c>
      <c r="AE117" s="71">
        <v>146.376</v>
      </c>
      <c r="AF117" s="71">
        <v>397</v>
      </c>
      <c r="AG117" s="71">
        <v>0</v>
      </c>
      <c r="AH117" s="71">
        <v>0</v>
      </c>
      <c r="AI117" s="71">
        <v>0</v>
      </c>
      <c r="AJ117" s="71">
        <v>0</v>
      </c>
      <c r="AK117" s="71">
        <v>4.72</v>
      </c>
      <c r="AL117" s="71">
        <v>0</v>
      </c>
      <c r="AM117" s="71">
        <v>548.096</v>
      </c>
      <c r="AN117" s="71">
        <v>718.58857565556355</v>
      </c>
      <c r="AO117" s="71">
        <v>1.349539074074074</v>
      </c>
      <c r="AP117" s="71">
        <v>0.10796312592592593</v>
      </c>
      <c r="AQ117" s="71">
        <v>5.3981562962962963E-2</v>
      </c>
      <c r="AR117" s="71">
        <v>0.94122763636363638</v>
      </c>
      <c r="AS117" s="71">
        <v>0.34637177018181831</v>
      </c>
      <c r="AT117" s="71">
        <v>11.563653818181816</v>
      </c>
      <c r="AU117" s="71">
        <v>0.44820363636363636</v>
      </c>
      <c r="AV117" s="71">
        <v>14.81094062405387</v>
      </c>
      <c r="AW117" s="71">
        <v>3.7350303030303027</v>
      </c>
      <c r="AX117" s="71">
        <v>2.2111379393939394</v>
      </c>
      <c r="AY117" s="71">
        <v>5.6025454545454538E-2</v>
      </c>
      <c r="AZ117" s="71">
        <v>0.89640727272727272</v>
      </c>
      <c r="BA117" s="71">
        <v>0.34860282828282824</v>
      </c>
      <c r="BB117" s="71">
        <v>2.6669709976565659</v>
      </c>
      <c r="BC117" s="71">
        <v>9.9141747956363648</v>
      </c>
      <c r="BD117" s="71"/>
      <c r="BE117" s="71">
        <v>0</v>
      </c>
      <c r="BF117" s="71">
        <v>9.9141747956363648</v>
      </c>
      <c r="BG117" s="71">
        <v>30.371766666666673</v>
      </c>
      <c r="BH117" s="71">
        <v>1.9820451626931808</v>
      </c>
      <c r="BI117" s="71">
        <v>0.61315114159891593</v>
      </c>
      <c r="BJ117" s="71">
        <v>260.75073581813524</v>
      </c>
      <c r="BK117" s="71"/>
      <c r="BL117" s="71">
        <v>293.71769878909402</v>
      </c>
      <c r="BM117" s="71">
        <v>1305.9535716825296</v>
      </c>
      <c r="BN117" s="71">
        <f t="shared" si="16"/>
        <v>168.33053012889113</v>
      </c>
      <c r="BO117" s="71">
        <f t="shared" si="11"/>
        <v>118.95357462441643</v>
      </c>
      <c r="BP117" s="72">
        <f t="shared" si="12"/>
        <v>8.8629737609329435</v>
      </c>
      <c r="BQ117" s="72">
        <f t="shared" si="13"/>
        <v>1.9241982507288626</v>
      </c>
      <c r="BR117" s="73">
        <v>5</v>
      </c>
      <c r="BS117" s="72">
        <f t="shared" si="18"/>
        <v>5.8309037900874632</v>
      </c>
      <c r="BT117" s="72">
        <f t="shared" si="19"/>
        <v>14.25</v>
      </c>
      <c r="BU117" s="72">
        <f t="shared" si="20"/>
        <v>16.618075801749271</v>
      </c>
      <c r="BV117" s="71">
        <f t="shared" si="17"/>
        <v>264.76544477213622</v>
      </c>
      <c r="BW117" s="71">
        <f t="shared" si="14"/>
        <v>552.04954952544381</v>
      </c>
      <c r="BX117" s="71">
        <f t="shared" si="15"/>
        <v>1858.0031212079734</v>
      </c>
      <c r="BY117" s="71">
        <f t="shared" si="21"/>
        <v>22296.037454495679</v>
      </c>
      <c r="BZ117" s="49">
        <f>VLOOKUP($C117,[1]PARAMETROS!$A:$I,7,0)</f>
        <v>43101</v>
      </c>
      <c r="CA117" s="74"/>
      <c r="CB117" s="74"/>
    </row>
    <row r="118" spans="1:80" s="75" customFormat="1">
      <c r="A118" s="43" t="s">
        <v>300</v>
      </c>
      <c r="B118" s="43" t="s">
        <v>1</v>
      </c>
      <c r="C118" s="43" t="s">
        <v>84</v>
      </c>
      <c r="D118" s="43" t="s">
        <v>578</v>
      </c>
      <c r="E118" s="44" t="s">
        <v>403</v>
      </c>
      <c r="F118" s="44" t="s">
        <v>63</v>
      </c>
      <c r="G118" s="44">
        <v>1</v>
      </c>
      <c r="H118" s="71">
        <v>520.79999999999995</v>
      </c>
      <c r="I118" s="71">
        <v>520.79999999999995</v>
      </c>
      <c r="J118" s="71"/>
      <c r="K118" s="71"/>
      <c r="L118" s="71"/>
      <c r="M118" s="71"/>
      <c r="N118" s="71"/>
      <c r="O118" s="71"/>
      <c r="P118" s="71">
        <v>17.044363636363634</v>
      </c>
      <c r="Q118" s="71">
        <v>537.8443636363636</v>
      </c>
      <c r="R118" s="71">
        <v>107.56887272727272</v>
      </c>
      <c r="S118" s="71">
        <v>8.0676654545454536</v>
      </c>
      <c r="T118" s="71">
        <v>5.3784436363636363</v>
      </c>
      <c r="U118" s="71">
        <v>1.0756887272727271</v>
      </c>
      <c r="V118" s="71">
        <v>13.44610909090909</v>
      </c>
      <c r="W118" s="71">
        <v>43.027549090909091</v>
      </c>
      <c r="X118" s="71">
        <v>16.135330909090907</v>
      </c>
      <c r="Y118" s="71">
        <v>3.2270661818181816</v>
      </c>
      <c r="Z118" s="71">
        <v>197.92672581818178</v>
      </c>
      <c r="AA118" s="71">
        <v>44.820363636363631</v>
      </c>
      <c r="AB118" s="71">
        <v>59.754508799999996</v>
      </c>
      <c r="AC118" s="71">
        <v>38.483553056581826</v>
      </c>
      <c r="AD118" s="71">
        <v>143.05842549294545</v>
      </c>
      <c r="AE118" s="71">
        <v>130.75200000000001</v>
      </c>
      <c r="AF118" s="71">
        <v>397</v>
      </c>
      <c r="AG118" s="71">
        <v>0</v>
      </c>
      <c r="AH118" s="71">
        <v>32.619999999999997</v>
      </c>
      <c r="AI118" s="71">
        <v>0</v>
      </c>
      <c r="AJ118" s="71">
        <v>0</v>
      </c>
      <c r="AK118" s="71">
        <v>4.72</v>
      </c>
      <c r="AL118" s="71">
        <v>0</v>
      </c>
      <c r="AM118" s="71">
        <v>565.09199999999998</v>
      </c>
      <c r="AN118" s="71">
        <v>906.0771513111273</v>
      </c>
      <c r="AO118" s="71">
        <v>2.6990781481481481</v>
      </c>
      <c r="AP118" s="71">
        <v>0.21592625185185185</v>
      </c>
      <c r="AQ118" s="71">
        <v>0.10796312592592593</v>
      </c>
      <c r="AR118" s="71">
        <v>1.8824552727272728</v>
      </c>
      <c r="AS118" s="71">
        <v>0.69274354036363661</v>
      </c>
      <c r="AT118" s="71">
        <v>23.127307636363632</v>
      </c>
      <c r="AU118" s="71">
        <v>0.89640727272727272</v>
      </c>
      <c r="AV118" s="71">
        <v>29.621881248107741</v>
      </c>
      <c r="AW118" s="71">
        <v>7.4700606060606054</v>
      </c>
      <c r="AX118" s="71">
        <v>4.4222758787878789</v>
      </c>
      <c r="AY118" s="71">
        <v>0.11205090909090908</v>
      </c>
      <c r="AZ118" s="71">
        <v>1.7928145454545454</v>
      </c>
      <c r="BA118" s="71">
        <v>0.69720565656565647</v>
      </c>
      <c r="BB118" s="71">
        <v>5.3339419953131317</v>
      </c>
      <c r="BC118" s="71">
        <v>19.82834959127273</v>
      </c>
      <c r="BD118" s="71"/>
      <c r="BE118" s="71">
        <v>0</v>
      </c>
      <c r="BF118" s="71">
        <v>19.82834959127273</v>
      </c>
      <c r="BG118" s="71">
        <v>30.371766666666673</v>
      </c>
      <c r="BH118" s="71">
        <v>3.9640903253863615</v>
      </c>
      <c r="BI118" s="71">
        <v>1.2263022831978319</v>
      </c>
      <c r="BJ118" s="71">
        <v>521.50147163627059</v>
      </c>
      <c r="BK118" s="71"/>
      <c r="BL118" s="71">
        <v>557.0636309115215</v>
      </c>
      <c r="BM118" s="71">
        <v>2050.4353766983927</v>
      </c>
      <c r="BN118" s="71">
        <f t="shared" si="16"/>
        <v>168.33053012889113</v>
      </c>
      <c r="BO118" s="71">
        <f t="shared" si="11"/>
        <v>118.95357462441643</v>
      </c>
      <c r="BP118" s="72">
        <f t="shared" si="12"/>
        <v>8.6609686609686669</v>
      </c>
      <c r="BQ118" s="72">
        <f t="shared" si="13"/>
        <v>1.8803418803418819</v>
      </c>
      <c r="BR118" s="73">
        <v>3</v>
      </c>
      <c r="BS118" s="72">
        <f t="shared" si="18"/>
        <v>3.4188034188034218</v>
      </c>
      <c r="BT118" s="72">
        <f t="shared" si="19"/>
        <v>12.25</v>
      </c>
      <c r="BU118" s="72">
        <f t="shared" si="20"/>
        <v>13.960113960113972</v>
      </c>
      <c r="BV118" s="71">
        <f t="shared" si="17"/>
        <v>326.34830367844273</v>
      </c>
      <c r="BW118" s="71">
        <f t="shared" si="14"/>
        <v>613.63240843175026</v>
      </c>
      <c r="BX118" s="71">
        <f t="shared" si="15"/>
        <v>2664.067785130143</v>
      </c>
      <c r="BY118" s="71">
        <f t="shared" si="21"/>
        <v>31968.813421561717</v>
      </c>
      <c r="BZ118" s="49">
        <f>VLOOKUP($C118,[1]PARAMETROS!$A:$I,7,0)</f>
        <v>43101</v>
      </c>
      <c r="CA118" s="74"/>
      <c r="CB118" s="74"/>
    </row>
    <row r="119" spans="1:80" s="75" customFormat="1">
      <c r="A119" s="43" t="s">
        <v>579</v>
      </c>
      <c r="B119" s="43" t="s">
        <v>2</v>
      </c>
      <c r="C119" s="43" t="s">
        <v>165</v>
      </c>
      <c r="D119" s="43" t="s">
        <v>580</v>
      </c>
      <c r="E119" s="44" t="s">
        <v>403</v>
      </c>
      <c r="F119" s="44" t="s">
        <v>63</v>
      </c>
      <c r="G119" s="44">
        <v>1</v>
      </c>
      <c r="H119" s="71">
        <v>260.39999999999998</v>
      </c>
      <c r="I119" s="71">
        <v>260.39999999999998</v>
      </c>
      <c r="J119" s="71"/>
      <c r="K119" s="71"/>
      <c r="L119" s="71"/>
      <c r="M119" s="71"/>
      <c r="N119" s="71"/>
      <c r="O119" s="71"/>
      <c r="P119" s="71">
        <v>8.5221818181818172</v>
      </c>
      <c r="Q119" s="71">
        <v>268.9221818181818</v>
      </c>
      <c r="R119" s="71">
        <v>53.78443636363636</v>
      </c>
      <c r="S119" s="71">
        <v>4.0338327272727268</v>
      </c>
      <c r="T119" s="71">
        <v>2.6892218181818182</v>
      </c>
      <c r="U119" s="71">
        <v>0.53784436363636356</v>
      </c>
      <c r="V119" s="71">
        <v>6.723054545454545</v>
      </c>
      <c r="W119" s="71">
        <v>21.513774545454545</v>
      </c>
      <c r="X119" s="71">
        <v>8.0676654545454536</v>
      </c>
      <c r="Y119" s="71">
        <v>1.6135330909090908</v>
      </c>
      <c r="Z119" s="71">
        <v>98.96336290909089</v>
      </c>
      <c r="AA119" s="71">
        <v>22.410181818181815</v>
      </c>
      <c r="AB119" s="71">
        <v>29.877254399999998</v>
      </c>
      <c r="AC119" s="71">
        <v>19.241776528290913</v>
      </c>
      <c r="AD119" s="71">
        <v>71.529212746472723</v>
      </c>
      <c r="AE119" s="71">
        <v>146.376</v>
      </c>
      <c r="AF119" s="71">
        <v>397</v>
      </c>
      <c r="AG119" s="71">
        <v>0</v>
      </c>
      <c r="AH119" s="71">
        <v>0</v>
      </c>
      <c r="AI119" s="71">
        <v>0</v>
      </c>
      <c r="AJ119" s="71">
        <v>0</v>
      </c>
      <c r="AK119" s="71">
        <v>4.72</v>
      </c>
      <c r="AL119" s="71">
        <v>0</v>
      </c>
      <c r="AM119" s="71">
        <v>548.096</v>
      </c>
      <c r="AN119" s="71">
        <v>718.58857565556355</v>
      </c>
      <c r="AO119" s="71">
        <v>1.349539074074074</v>
      </c>
      <c r="AP119" s="71">
        <v>0.10796312592592593</v>
      </c>
      <c r="AQ119" s="71">
        <v>5.3981562962962963E-2</v>
      </c>
      <c r="AR119" s="71">
        <v>0.94122763636363638</v>
      </c>
      <c r="AS119" s="71">
        <v>0.34637177018181831</v>
      </c>
      <c r="AT119" s="71">
        <v>11.563653818181816</v>
      </c>
      <c r="AU119" s="71">
        <v>0.44820363636363636</v>
      </c>
      <c r="AV119" s="71">
        <v>14.81094062405387</v>
      </c>
      <c r="AW119" s="71">
        <v>3.7350303030303027</v>
      </c>
      <c r="AX119" s="71">
        <v>2.2111379393939394</v>
      </c>
      <c r="AY119" s="71">
        <v>5.6025454545454538E-2</v>
      </c>
      <c r="AZ119" s="71">
        <v>0.89640727272727272</v>
      </c>
      <c r="BA119" s="71">
        <v>0.34860282828282824</v>
      </c>
      <c r="BB119" s="71">
        <v>2.6669709976565659</v>
      </c>
      <c r="BC119" s="71">
        <v>9.9141747956363648</v>
      </c>
      <c r="BD119" s="71"/>
      <c r="BE119" s="71">
        <v>0</v>
      </c>
      <c r="BF119" s="71">
        <v>9.9141747956363648</v>
      </c>
      <c r="BG119" s="71">
        <v>30.371766666666673</v>
      </c>
      <c r="BH119" s="71">
        <v>1.9820451626931808</v>
      </c>
      <c r="BI119" s="71">
        <v>0.61315114159891593</v>
      </c>
      <c r="BJ119" s="71">
        <v>260.75073581813524</v>
      </c>
      <c r="BK119" s="71"/>
      <c r="BL119" s="71">
        <v>293.71769878909402</v>
      </c>
      <c r="BM119" s="71">
        <v>1305.9535716825296</v>
      </c>
      <c r="BN119" s="71">
        <f t="shared" si="16"/>
        <v>168.33053012889113</v>
      </c>
      <c r="BO119" s="71">
        <f t="shared" si="11"/>
        <v>118.95357462441643</v>
      </c>
      <c r="BP119" s="72">
        <f t="shared" si="12"/>
        <v>8.8629737609329435</v>
      </c>
      <c r="BQ119" s="72">
        <f t="shared" si="13"/>
        <v>1.9241982507288626</v>
      </c>
      <c r="BR119" s="73">
        <v>5</v>
      </c>
      <c r="BS119" s="72">
        <f t="shared" si="18"/>
        <v>5.8309037900874632</v>
      </c>
      <c r="BT119" s="72">
        <f t="shared" si="19"/>
        <v>14.25</v>
      </c>
      <c r="BU119" s="72">
        <f t="shared" si="20"/>
        <v>16.618075801749271</v>
      </c>
      <c r="BV119" s="71">
        <f t="shared" si="17"/>
        <v>264.76544477213622</v>
      </c>
      <c r="BW119" s="71">
        <f t="shared" si="14"/>
        <v>552.04954952544381</v>
      </c>
      <c r="BX119" s="71">
        <f t="shared" si="15"/>
        <v>1858.0031212079734</v>
      </c>
      <c r="BY119" s="71">
        <f t="shared" si="21"/>
        <v>22296.037454495679</v>
      </c>
      <c r="BZ119" s="49">
        <f>VLOOKUP($C119,[1]PARAMETROS!$A:$I,7,0)</f>
        <v>43101</v>
      </c>
      <c r="CA119" s="74"/>
      <c r="CB119" s="74"/>
    </row>
    <row r="120" spans="1:80" s="75" customFormat="1">
      <c r="A120" s="43" t="s">
        <v>302</v>
      </c>
      <c r="B120" s="43" t="s">
        <v>0</v>
      </c>
      <c r="C120" s="43" t="s">
        <v>183</v>
      </c>
      <c r="D120" s="43" t="s">
        <v>581</v>
      </c>
      <c r="E120" s="44" t="s">
        <v>403</v>
      </c>
      <c r="F120" s="44" t="s">
        <v>63</v>
      </c>
      <c r="G120" s="44">
        <v>1</v>
      </c>
      <c r="H120" s="71">
        <v>1041.5999999999999</v>
      </c>
      <c r="I120" s="71">
        <v>1041.5999999999999</v>
      </c>
      <c r="J120" s="71"/>
      <c r="K120" s="71"/>
      <c r="L120" s="71"/>
      <c r="M120" s="71"/>
      <c r="N120" s="71"/>
      <c r="O120" s="71"/>
      <c r="P120" s="71">
        <v>34.088727272727269</v>
      </c>
      <c r="Q120" s="71">
        <v>1075.6887272727272</v>
      </c>
      <c r="R120" s="71">
        <v>215.13774545454544</v>
      </c>
      <c r="S120" s="71">
        <v>16.135330909090907</v>
      </c>
      <c r="T120" s="71">
        <v>10.756887272727273</v>
      </c>
      <c r="U120" s="71">
        <v>2.1513774545454543</v>
      </c>
      <c r="V120" s="71">
        <v>26.89221818181818</v>
      </c>
      <c r="W120" s="71">
        <v>86.055098181818181</v>
      </c>
      <c r="X120" s="71">
        <v>32.270661818181814</v>
      </c>
      <c r="Y120" s="71">
        <v>6.4541323636363632</v>
      </c>
      <c r="Z120" s="71">
        <v>395.85345163636356</v>
      </c>
      <c r="AA120" s="71">
        <v>89.640727272727261</v>
      </c>
      <c r="AB120" s="71">
        <v>119.50901759999999</v>
      </c>
      <c r="AC120" s="71">
        <v>76.967106113163652</v>
      </c>
      <c r="AD120" s="71">
        <v>286.11685098589089</v>
      </c>
      <c r="AE120" s="71">
        <v>99.504000000000005</v>
      </c>
      <c r="AF120" s="71">
        <v>397</v>
      </c>
      <c r="AG120" s="71">
        <v>0</v>
      </c>
      <c r="AH120" s="71">
        <v>32.619999999999997</v>
      </c>
      <c r="AI120" s="71">
        <v>0</v>
      </c>
      <c r="AJ120" s="71">
        <v>0</v>
      </c>
      <c r="AK120" s="71">
        <v>4.72</v>
      </c>
      <c r="AL120" s="71">
        <v>0</v>
      </c>
      <c r="AM120" s="71">
        <v>533.84400000000005</v>
      </c>
      <c r="AN120" s="71">
        <v>1215.8143026222544</v>
      </c>
      <c r="AO120" s="71">
        <v>5.3981562962962961</v>
      </c>
      <c r="AP120" s="71">
        <v>0.43185250370370371</v>
      </c>
      <c r="AQ120" s="71">
        <v>0.21592625185185185</v>
      </c>
      <c r="AR120" s="71">
        <v>3.7649105454545455</v>
      </c>
      <c r="AS120" s="71">
        <v>1.3854870807272732</v>
      </c>
      <c r="AT120" s="71">
        <v>46.254615272727264</v>
      </c>
      <c r="AU120" s="71">
        <v>1.7928145454545454</v>
      </c>
      <c r="AV120" s="71">
        <v>59.243762496215481</v>
      </c>
      <c r="AW120" s="71">
        <v>14.940121212121211</v>
      </c>
      <c r="AX120" s="71">
        <v>8.8445517575757577</v>
      </c>
      <c r="AY120" s="71">
        <v>0.22410181818181815</v>
      </c>
      <c r="AZ120" s="71">
        <v>3.5856290909090909</v>
      </c>
      <c r="BA120" s="71">
        <v>1.3944113131313129</v>
      </c>
      <c r="BB120" s="71">
        <v>10.667883990626263</v>
      </c>
      <c r="BC120" s="71">
        <v>39.656699182545459</v>
      </c>
      <c r="BD120" s="71"/>
      <c r="BE120" s="71">
        <v>0</v>
      </c>
      <c r="BF120" s="71">
        <v>39.656699182545459</v>
      </c>
      <c r="BG120" s="71">
        <v>55.485199999999999</v>
      </c>
      <c r="BH120" s="71">
        <v>7.928180650772723</v>
      </c>
      <c r="BI120" s="71">
        <v>2.4526045663956633</v>
      </c>
      <c r="BJ120" s="71">
        <v>1043.0029432725412</v>
      </c>
      <c r="BK120" s="71"/>
      <c r="BL120" s="71">
        <v>1108.8689284897096</v>
      </c>
      <c r="BM120" s="71">
        <v>3499.272420063452</v>
      </c>
      <c r="BN120" s="71">
        <f t="shared" si="16"/>
        <v>168.33053012889113</v>
      </c>
      <c r="BO120" s="71">
        <f t="shared" si="11"/>
        <v>118.95357462441643</v>
      </c>
      <c r="BP120" s="72">
        <f t="shared" si="12"/>
        <v>8.8629737609329435</v>
      </c>
      <c r="BQ120" s="72">
        <f t="shared" si="13"/>
        <v>1.9241982507288626</v>
      </c>
      <c r="BR120" s="73">
        <v>5</v>
      </c>
      <c r="BS120" s="72">
        <f t="shared" si="18"/>
        <v>5.8309037900874632</v>
      </c>
      <c r="BT120" s="72">
        <f t="shared" si="19"/>
        <v>14.25</v>
      </c>
      <c r="BU120" s="72">
        <f t="shared" si="20"/>
        <v>16.618075801749271</v>
      </c>
      <c r="BV120" s="71">
        <f t="shared" si="17"/>
        <v>629.25283357013211</v>
      </c>
      <c r="BW120" s="71">
        <f t="shared" si="14"/>
        <v>916.5369383234397</v>
      </c>
      <c r="BX120" s="71">
        <f t="shared" si="15"/>
        <v>4415.8093583868922</v>
      </c>
      <c r="BY120" s="71">
        <f t="shared" si="21"/>
        <v>52989.712300642706</v>
      </c>
      <c r="BZ120" s="49">
        <f>VLOOKUP($C120,[1]PARAMETROS!$A:$I,7,0)</f>
        <v>43101</v>
      </c>
      <c r="CA120" s="74"/>
      <c r="CB120" s="74"/>
    </row>
    <row r="121" spans="1:80" s="75" customFormat="1">
      <c r="A121" s="43" t="s">
        <v>582</v>
      </c>
      <c r="B121" s="43" t="s">
        <v>1</v>
      </c>
      <c r="C121" s="43" t="s">
        <v>67</v>
      </c>
      <c r="D121" s="43" t="s">
        <v>583</v>
      </c>
      <c r="E121" s="44" t="s">
        <v>403</v>
      </c>
      <c r="F121" s="44" t="s">
        <v>63</v>
      </c>
      <c r="G121" s="44">
        <v>1</v>
      </c>
      <c r="H121" s="71">
        <v>520.79999999999995</v>
      </c>
      <c r="I121" s="71">
        <v>520.79999999999995</v>
      </c>
      <c r="J121" s="71"/>
      <c r="K121" s="71"/>
      <c r="L121" s="71"/>
      <c r="M121" s="71"/>
      <c r="N121" s="71"/>
      <c r="O121" s="71"/>
      <c r="P121" s="71">
        <v>17.044363636363634</v>
      </c>
      <c r="Q121" s="71">
        <v>537.8443636363636</v>
      </c>
      <c r="R121" s="71">
        <v>107.56887272727272</v>
      </c>
      <c r="S121" s="71">
        <v>8.0676654545454536</v>
      </c>
      <c r="T121" s="71">
        <v>5.3784436363636363</v>
      </c>
      <c r="U121" s="71">
        <v>1.0756887272727271</v>
      </c>
      <c r="V121" s="71">
        <v>13.44610909090909</v>
      </c>
      <c r="W121" s="71">
        <v>43.027549090909091</v>
      </c>
      <c r="X121" s="71">
        <v>16.135330909090907</v>
      </c>
      <c r="Y121" s="71">
        <v>3.2270661818181816</v>
      </c>
      <c r="Z121" s="71">
        <v>197.92672581818178</v>
      </c>
      <c r="AA121" s="71">
        <v>44.820363636363631</v>
      </c>
      <c r="AB121" s="71">
        <v>59.754508799999996</v>
      </c>
      <c r="AC121" s="71">
        <v>38.483553056581826</v>
      </c>
      <c r="AD121" s="71">
        <v>143.05842549294545</v>
      </c>
      <c r="AE121" s="71">
        <v>130.75200000000001</v>
      </c>
      <c r="AF121" s="71">
        <v>397</v>
      </c>
      <c r="AG121" s="71">
        <v>0</v>
      </c>
      <c r="AH121" s="71">
        <v>0</v>
      </c>
      <c r="AI121" s="71">
        <v>9.84</v>
      </c>
      <c r="AJ121" s="71">
        <v>0</v>
      </c>
      <c r="AK121" s="71">
        <v>4.72</v>
      </c>
      <c r="AL121" s="71">
        <v>0</v>
      </c>
      <c r="AM121" s="71">
        <v>542.31200000000001</v>
      </c>
      <c r="AN121" s="71">
        <v>883.29715131112732</v>
      </c>
      <c r="AO121" s="71">
        <v>2.6990781481481481</v>
      </c>
      <c r="AP121" s="71">
        <v>0.21592625185185185</v>
      </c>
      <c r="AQ121" s="71">
        <v>0.10796312592592593</v>
      </c>
      <c r="AR121" s="71">
        <v>1.8824552727272728</v>
      </c>
      <c r="AS121" s="71">
        <v>0.69274354036363661</v>
      </c>
      <c r="AT121" s="71">
        <v>23.127307636363632</v>
      </c>
      <c r="AU121" s="71">
        <v>0.89640727272727272</v>
      </c>
      <c r="AV121" s="71">
        <v>29.621881248107741</v>
      </c>
      <c r="AW121" s="71">
        <v>7.4700606060606054</v>
      </c>
      <c r="AX121" s="71">
        <v>4.4222758787878789</v>
      </c>
      <c r="AY121" s="71">
        <v>0.11205090909090908</v>
      </c>
      <c r="AZ121" s="71">
        <v>1.7928145454545454</v>
      </c>
      <c r="BA121" s="71">
        <v>0.69720565656565647</v>
      </c>
      <c r="BB121" s="71">
        <v>5.3339419953131317</v>
      </c>
      <c r="BC121" s="71">
        <v>19.82834959127273</v>
      </c>
      <c r="BD121" s="71"/>
      <c r="BE121" s="71">
        <v>0</v>
      </c>
      <c r="BF121" s="71">
        <v>19.82834959127273</v>
      </c>
      <c r="BG121" s="71">
        <v>30.371766666666673</v>
      </c>
      <c r="BH121" s="71">
        <v>3.9640903253863615</v>
      </c>
      <c r="BI121" s="71">
        <v>1.2263022831978319</v>
      </c>
      <c r="BJ121" s="71">
        <v>521.50147163627059</v>
      </c>
      <c r="BK121" s="71"/>
      <c r="BL121" s="71">
        <v>557.0636309115215</v>
      </c>
      <c r="BM121" s="71">
        <v>2027.655376698393</v>
      </c>
      <c r="BN121" s="71">
        <f t="shared" si="16"/>
        <v>168.33053012889113</v>
      </c>
      <c r="BO121" s="71">
        <f t="shared" si="11"/>
        <v>118.95357462441643</v>
      </c>
      <c r="BP121" s="72">
        <f t="shared" si="12"/>
        <v>8.7608069164265068</v>
      </c>
      <c r="BQ121" s="72">
        <f t="shared" si="13"/>
        <v>1.9020172910662811</v>
      </c>
      <c r="BR121" s="73">
        <v>4</v>
      </c>
      <c r="BS121" s="72">
        <f t="shared" si="18"/>
        <v>4.6109510086455305</v>
      </c>
      <c r="BT121" s="72">
        <f t="shared" si="19"/>
        <v>13.25</v>
      </c>
      <c r="BU121" s="72">
        <f t="shared" si="20"/>
        <v>15.273775216138318</v>
      </c>
      <c r="BV121" s="71">
        <f t="shared" si="17"/>
        <v>353.57865278657073</v>
      </c>
      <c r="BW121" s="71">
        <f t="shared" si="14"/>
        <v>640.86275753987832</v>
      </c>
      <c r="BX121" s="71">
        <f t="shared" si="15"/>
        <v>2668.5181342382712</v>
      </c>
      <c r="BY121" s="71">
        <f t="shared" si="21"/>
        <v>32022.217610859254</v>
      </c>
      <c r="BZ121" s="49">
        <f>VLOOKUP($C121,[1]PARAMETROS!$A:$I,7,0)</f>
        <v>43101</v>
      </c>
      <c r="CA121" s="74"/>
      <c r="CB121" s="74"/>
    </row>
    <row r="122" spans="1:80" s="75" customFormat="1">
      <c r="A122" s="43" t="s">
        <v>584</v>
      </c>
      <c r="B122" s="43" t="s">
        <v>2</v>
      </c>
      <c r="C122" s="43" t="s">
        <v>67</v>
      </c>
      <c r="D122" s="43" t="s">
        <v>585</v>
      </c>
      <c r="E122" s="44" t="s">
        <v>403</v>
      </c>
      <c r="F122" s="44" t="s">
        <v>63</v>
      </c>
      <c r="G122" s="44">
        <v>2</v>
      </c>
      <c r="H122" s="71">
        <v>260.39999999999998</v>
      </c>
      <c r="I122" s="71">
        <v>520.79999999999995</v>
      </c>
      <c r="J122" s="71"/>
      <c r="K122" s="71"/>
      <c r="L122" s="71"/>
      <c r="M122" s="71"/>
      <c r="N122" s="71"/>
      <c r="O122" s="71"/>
      <c r="P122" s="71">
        <v>17.044363636363634</v>
      </c>
      <c r="Q122" s="71">
        <v>537.8443636363636</v>
      </c>
      <c r="R122" s="71">
        <v>107.56887272727272</v>
      </c>
      <c r="S122" s="71">
        <v>8.0676654545454536</v>
      </c>
      <c r="T122" s="71">
        <v>5.3784436363636363</v>
      </c>
      <c r="U122" s="71">
        <v>1.0756887272727271</v>
      </c>
      <c r="V122" s="71">
        <v>13.44610909090909</v>
      </c>
      <c r="W122" s="71">
        <v>43.027549090909091</v>
      </c>
      <c r="X122" s="71">
        <v>16.135330909090907</v>
      </c>
      <c r="Y122" s="71">
        <v>3.2270661818181816</v>
      </c>
      <c r="Z122" s="71">
        <v>197.92672581818178</v>
      </c>
      <c r="AA122" s="71">
        <v>44.820363636363631</v>
      </c>
      <c r="AB122" s="71">
        <v>59.754508799999996</v>
      </c>
      <c r="AC122" s="71">
        <v>38.483553056581826</v>
      </c>
      <c r="AD122" s="71">
        <v>143.05842549294545</v>
      </c>
      <c r="AE122" s="71">
        <v>292.75200000000001</v>
      </c>
      <c r="AF122" s="71">
        <v>794</v>
      </c>
      <c r="AG122" s="71">
        <v>0</v>
      </c>
      <c r="AH122" s="71">
        <v>0</v>
      </c>
      <c r="AI122" s="71">
        <v>19.68</v>
      </c>
      <c r="AJ122" s="71">
        <v>0</v>
      </c>
      <c r="AK122" s="71">
        <v>9.44</v>
      </c>
      <c r="AL122" s="71">
        <v>0</v>
      </c>
      <c r="AM122" s="71">
        <v>1115.8720000000001</v>
      </c>
      <c r="AN122" s="71">
        <v>1456.8571513111272</v>
      </c>
      <c r="AO122" s="71">
        <v>2.6990781481481481</v>
      </c>
      <c r="AP122" s="71">
        <v>0.21592625185185185</v>
      </c>
      <c r="AQ122" s="71">
        <v>0.10796312592592593</v>
      </c>
      <c r="AR122" s="71">
        <v>1.8824552727272728</v>
      </c>
      <c r="AS122" s="71">
        <v>0.69274354036363661</v>
      </c>
      <c r="AT122" s="71">
        <v>23.127307636363632</v>
      </c>
      <c r="AU122" s="71">
        <v>0.89640727272727272</v>
      </c>
      <c r="AV122" s="71">
        <v>29.621881248107741</v>
      </c>
      <c r="AW122" s="71">
        <v>7.4700606060606054</v>
      </c>
      <c r="AX122" s="71">
        <v>4.4222758787878789</v>
      </c>
      <c r="AY122" s="71">
        <v>0.11205090909090908</v>
      </c>
      <c r="AZ122" s="71">
        <v>1.7928145454545454</v>
      </c>
      <c r="BA122" s="71">
        <v>0.69720565656565647</v>
      </c>
      <c r="BB122" s="71">
        <v>5.3339419953131317</v>
      </c>
      <c r="BC122" s="71">
        <v>19.82834959127273</v>
      </c>
      <c r="BD122" s="71"/>
      <c r="BE122" s="71">
        <v>0</v>
      </c>
      <c r="BF122" s="71">
        <v>19.82834959127273</v>
      </c>
      <c r="BG122" s="71">
        <v>60.743533333333346</v>
      </c>
      <c r="BH122" s="71">
        <v>3.9640903253863615</v>
      </c>
      <c r="BI122" s="71">
        <v>1.2263022831978319</v>
      </c>
      <c r="BJ122" s="71">
        <v>521.50147163627048</v>
      </c>
      <c r="BK122" s="71"/>
      <c r="BL122" s="71">
        <v>587.43539757818803</v>
      </c>
      <c r="BM122" s="71">
        <v>2631.5871433650591</v>
      </c>
      <c r="BN122" s="71">
        <f t="shared" si="16"/>
        <v>336.66106025778225</v>
      </c>
      <c r="BO122" s="71">
        <f t="shared" si="11"/>
        <v>237.90714924883287</v>
      </c>
      <c r="BP122" s="72">
        <f t="shared" si="12"/>
        <v>8.5633802816901436</v>
      </c>
      <c r="BQ122" s="72">
        <f t="shared" si="13"/>
        <v>1.8591549295774654</v>
      </c>
      <c r="BR122" s="73">
        <v>2</v>
      </c>
      <c r="BS122" s="72">
        <f t="shared" si="18"/>
        <v>2.2535211267605644</v>
      </c>
      <c r="BT122" s="72">
        <f t="shared" si="19"/>
        <v>11.25</v>
      </c>
      <c r="BU122" s="72">
        <f t="shared" si="20"/>
        <v>12.676056338028173</v>
      </c>
      <c r="BV122" s="71">
        <f t="shared" si="17"/>
        <v>406.4140588147194</v>
      </c>
      <c r="BW122" s="71">
        <f t="shared" si="14"/>
        <v>980.98226832133446</v>
      </c>
      <c r="BX122" s="71">
        <f t="shared" si="15"/>
        <v>3612.5694116863933</v>
      </c>
      <c r="BY122" s="71">
        <f t="shared" si="21"/>
        <v>43350.832940236724</v>
      </c>
      <c r="BZ122" s="49">
        <f>VLOOKUP($C122,[1]PARAMETROS!$A:$I,7,0)</f>
        <v>43101</v>
      </c>
      <c r="CA122" s="74"/>
      <c r="CB122" s="74"/>
    </row>
    <row r="123" spans="1:80" s="75" customFormat="1">
      <c r="A123" s="43" t="s">
        <v>304</v>
      </c>
      <c r="B123" s="43" t="s">
        <v>0</v>
      </c>
      <c r="C123" s="43" t="s">
        <v>165</v>
      </c>
      <c r="D123" s="43" t="s">
        <v>586</v>
      </c>
      <c r="E123" s="44" t="s">
        <v>403</v>
      </c>
      <c r="F123" s="44" t="s">
        <v>63</v>
      </c>
      <c r="G123" s="44">
        <v>1</v>
      </c>
      <c r="H123" s="71">
        <v>1041.5999999999999</v>
      </c>
      <c r="I123" s="71">
        <v>1041.5999999999999</v>
      </c>
      <c r="J123" s="71"/>
      <c r="K123" s="71"/>
      <c r="L123" s="71"/>
      <c r="M123" s="71"/>
      <c r="N123" s="71"/>
      <c r="O123" s="71"/>
      <c r="P123" s="71">
        <v>34.088727272727269</v>
      </c>
      <c r="Q123" s="71">
        <v>1075.6887272727272</v>
      </c>
      <c r="R123" s="71">
        <v>215.13774545454544</v>
      </c>
      <c r="S123" s="71">
        <v>16.135330909090907</v>
      </c>
      <c r="T123" s="71">
        <v>10.756887272727273</v>
      </c>
      <c r="U123" s="71">
        <v>2.1513774545454543</v>
      </c>
      <c r="V123" s="71">
        <v>26.89221818181818</v>
      </c>
      <c r="W123" s="71">
        <v>86.055098181818181</v>
      </c>
      <c r="X123" s="71">
        <v>32.270661818181814</v>
      </c>
      <c r="Y123" s="71">
        <v>6.4541323636363632</v>
      </c>
      <c r="Z123" s="71">
        <v>395.85345163636356</v>
      </c>
      <c r="AA123" s="71">
        <v>89.640727272727261</v>
      </c>
      <c r="AB123" s="71">
        <v>119.50901759999999</v>
      </c>
      <c r="AC123" s="71">
        <v>76.967106113163652</v>
      </c>
      <c r="AD123" s="71">
        <v>286.11685098589089</v>
      </c>
      <c r="AE123" s="71">
        <v>99.504000000000005</v>
      </c>
      <c r="AF123" s="71">
        <v>397</v>
      </c>
      <c r="AG123" s="71">
        <v>0</v>
      </c>
      <c r="AH123" s="71">
        <v>0</v>
      </c>
      <c r="AI123" s="71">
        <v>0</v>
      </c>
      <c r="AJ123" s="71">
        <v>0</v>
      </c>
      <c r="AK123" s="71">
        <v>4.72</v>
      </c>
      <c r="AL123" s="71">
        <v>0</v>
      </c>
      <c r="AM123" s="71">
        <v>501.22400000000005</v>
      </c>
      <c r="AN123" s="71">
        <v>1183.1943026222546</v>
      </c>
      <c r="AO123" s="71">
        <v>5.3981562962962961</v>
      </c>
      <c r="AP123" s="71">
        <v>0.43185250370370371</v>
      </c>
      <c r="AQ123" s="71">
        <v>0.21592625185185185</v>
      </c>
      <c r="AR123" s="71">
        <v>3.7649105454545455</v>
      </c>
      <c r="AS123" s="71">
        <v>1.3854870807272732</v>
      </c>
      <c r="AT123" s="71">
        <v>46.254615272727264</v>
      </c>
      <c r="AU123" s="71">
        <v>1.7928145454545454</v>
      </c>
      <c r="AV123" s="71">
        <v>59.243762496215481</v>
      </c>
      <c r="AW123" s="71">
        <v>14.940121212121211</v>
      </c>
      <c r="AX123" s="71">
        <v>8.8445517575757577</v>
      </c>
      <c r="AY123" s="71">
        <v>0.22410181818181815</v>
      </c>
      <c r="AZ123" s="71">
        <v>3.5856290909090909</v>
      </c>
      <c r="BA123" s="71">
        <v>1.3944113131313129</v>
      </c>
      <c r="BB123" s="71">
        <v>10.667883990626263</v>
      </c>
      <c r="BC123" s="71">
        <v>39.656699182545459</v>
      </c>
      <c r="BD123" s="71"/>
      <c r="BE123" s="71">
        <v>0</v>
      </c>
      <c r="BF123" s="71">
        <v>39.656699182545459</v>
      </c>
      <c r="BG123" s="71">
        <v>55.485199999999999</v>
      </c>
      <c r="BH123" s="71">
        <v>7.928180650772723</v>
      </c>
      <c r="BI123" s="71">
        <v>2.4526045663956633</v>
      </c>
      <c r="BJ123" s="71">
        <v>1043.0029432725412</v>
      </c>
      <c r="BK123" s="71"/>
      <c r="BL123" s="71">
        <v>1108.8689284897096</v>
      </c>
      <c r="BM123" s="71">
        <v>3466.6524200634522</v>
      </c>
      <c r="BN123" s="71">
        <f t="shared" si="16"/>
        <v>168.33053012889113</v>
      </c>
      <c r="BO123" s="71">
        <f t="shared" si="11"/>
        <v>118.95357462441643</v>
      </c>
      <c r="BP123" s="72">
        <f t="shared" si="12"/>
        <v>8.6609686609686669</v>
      </c>
      <c r="BQ123" s="72">
        <f t="shared" si="13"/>
        <v>1.8803418803418819</v>
      </c>
      <c r="BR123" s="73">
        <v>3</v>
      </c>
      <c r="BS123" s="72">
        <f t="shared" si="18"/>
        <v>3.4188034188034218</v>
      </c>
      <c r="BT123" s="72">
        <f t="shared" si="19"/>
        <v>12.25</v>
      </c>
      <c r="BU123" s="72">
        <f t="shared" si="20"/>
        <v>13.960113960113972</v>
      </c>
      <c r="BV123" s="71">
        <f t="shared" si="17"/>
        <v>524.05381685476175</v>
      </c>
      <c r="BW123" s="71">
        <f t="shared" si="14"/>
        <v>811.33792160806934</v>
      </c>
      <c r="BX123" s="71">
        <f t="shared" si="15"/>
        <v>4277.9903416715215</v>
      </c>
      <c r="BY123" s="71">
        <f t="shared" si="21"/>
        <v>51335.884100058262</v>
      </c>
      <c r="BZ123" s="49">
        <f>VLOOKUP($C123,[1]PARAMETROS!$A:$I,7,0)</f>
        <v>43101</v>
      </c>
      <c r="CA123" s="74"/>
      <c r="CB123" s="74"/>
    </row>
    <row r="124" spans="1:80" s="75" customFormat="1">
      <c r="A124" s="43" t="s">
        <v>309</v>
      </c>
      <c r="B124" s="43" t="s">
        <v>1</v>
      </c>
      <c r="C124" s="43" t="s">
        <v>500</v>
      </c>
      <c r="D124" s="43" t="s">
        <v>587</v>
      </c>
      <c r="E124" s="44" t="s">
        <v>403</v>
      </c>
      <c r="F124" s="44" t="s">
        <v>63</v>
      </c>
      <c r="G124" s="44">
        <v>1</v>
      </c>
      <c r="H124" s="71">
        <v>520.79999999999995</v>
      </c>
      <c r="I124" s="71">
        <v>520.79999999999995</v>
      </c>
      <c r="J124" s="71"/>
      <c r="K124" s="71"/>
      <c r="L124" s="71"/>
      <c r="M124" s="71"/>
      <c r="N124" s="71"/>
      <c r="O124" s="71"/>
      <c r="P124" s="71">
        <v>17.044363636363634</v>
      </c>
      <c r="Q124" s="71">
        <v>537.8443636363636</v>
      </c>
      <c r="R124" s="71">
        <v>107.56887272727272</v>
      </c>
      <c r="S124" s="71">
        <v>8.0676654545454536</v>
      </c>
      <c r="T124" s="71">
        <v>5.3784436363636363</v>
      </c>
      <c r="U124" s="71">
        <v>1.0756887272727271</v>
      </c>
      <c r="V124" s="71">
        <v>13.44610909090909</v>
      </c>
      <c r="W124" s="71">
        <v>43.027549090909091</v>
      </c>
      <c r="X124" s="71">
        <v>16.135330909090907</v>
      </c>
      <c r="Y124" s="71">
        <v>3.2270661818181816</v>
      </c>
      <c r="Z124" s="71">
        <v>197.92672581818178</v>
      </c>
      <c r="AA124" s="71">
        <v>44.820363636363631</v>
      </c>
      <c r="AB124" s="71">
        <v>59.754508799999996</v>
      </c>
      <c r="AC124" s="71">
        <v>38.483553056581826</v>
      </c>
      <c r="AD124" s="71">
        <v>143.05842549294545</v>
      </c>
      <c r="AE124" s="71">
        <v>130.75200000000001</v>
      </c>
      <c r="AF124" s="71">
        <v>397</v>
      </c>
      <c r="AG124" s="71">
        <v>0</v>
      </c>
      <c r="AH124" s="71">
        <v>32.619999999999997</v>
      </c>
      <c r="AI124" s="71">
        <v>0</v>
      </c>
      <c r="AJ124" s="71">
        <v>0</v>
      </c>
      <c r="AK124" s="71">
        <v>4.72</v>
      </c>
      <c r="AL124" s="71">
        <v>0</v>
      </c>
      <c r="AM124" s="71">
        <v>565.09199999999998</v>
      </c>
      <c r="AN124" s="71">
        <v>906.0771513111273</v>
      </c>
      <c r="AO124" s="71">
        <v>2.6990781481481481</v>
      </c>
      <c r="AP124" s="71">
        <v>0.21592625185185185</v>
      </c>
      <c r="AQ124" s="71">
        <v>0.10796312592592593</v>
      </c>
      <c r="AR124" s="71">
        <v>1.8824552727272728</v>
      </c>
      <c r="AS124" s="71">
        <v>0.69274354036363661</v>
      </c>
      <c r="AT124" s="71">
        <v>23.127307636363632</v>
      </c>
      <c r="AU124" s="71">
        <v>0.89640727272727272</v>
      </c>
      <c r="AV124" s="71">
        <v>29.621881248107741</v>
      </c>
      <c r="AW124" s="71">
        <v>7.4700606060606054</v>
      </c>
      <c r="AX124" s="71">
        <v>4.4222758787878789</v>
      </c>
      <c r="AY124" s="71">
        <v>0.11205090909090908</v>
      </c>
      <c r="AZ124" s="71">
        <v>1.7928145454545454</v>
      </c>
      <c r="BA124" s="71">
        <v>0.69720565656565647</v>
      </c>
      <c r="BB124" s="71">
        <v>5.3339419953131317</v>
      </c>
      <c r="BC124" s="71">
        <v>19.82834959127273</v>
      </c>
      <c r="BD124" s="71"/>
      <c r="BE124" s="71">
        <v>0</v>
      </c>
      <c r="BF124" s="71">
        <v>19.82834959127273</v>
      </c>
      <c r="BG124" s="71">
        <v>30.371766666666673</v>
      </c>
      <c r="BH124" s="71">
        <v>3.9640903253863615</v>
      </c>
      <c r="BI124" s="71">
        <v>1.2263022831978319</v>
      </c>
      <c r="BJ124" s="71">
        <v>521.50147163627059</v>
      </c>
      <c r="BK124" s="71"/>
      <c r="BL124" s="71">
        <v>557.0636309115215</v>
      </c>
      <c r="BM124" s="71">
        <v>2050.4353766983927</v>
      </c>
      <c r="BN124" s="71">
        <f t="shared" si="16"/>
        <v>168.33053012889113</v>
      </c>
      <c r="BO124" s="71">
        <f t="shared" si="11"/>
        <v>118.95357462441643</v>
      </c>
      <c r="BP124" s="72">
        <f t="shared" si="12"/>
        <v>8.5633802816901436</v>
      </c>
      <c r="BQ124" s="72">
        <f t="shared" si="13"/>
        <v>1.8591549295774654</v>
      </c>
      <c r="BR124" s="73">
        <v>2</v>
      </c>
      <c r="BS124" s="72">
        <f t="shared" si="18"/>
        <v>2.2535211267605644</v>
      </c>
      <c r="BT124" s="72">
        <f t="shared" si="19"/>
        <v>11.25</v>
      </c>
      <c r="BU124" s="72">
        <f t="shared" si="20"/>
        <v>12.676056338028173</v>
      </c>
      <c r="BV124" s="71">
        <f t="shared" si="17"/>
        <v>296.33063849387759</v>
      </c>
      <c r="BW124" s="71">
        <f t="shared" si="14"/>
        <v>583.61474324718517</v>
      </c>
      <c r="BX124" s="71">
        <f t="shared" si="15"/>
        <v>2634.050119945578</v>
      </c>
      <c r="BY124" s="71">
        <f t="shared" si="21"/>
        <v>31608.601439346938</v>
      </c>
      <c r="BZ124" s="49">
        <f>VLOOKUP($C124,[1]PARAMETROS!$A:$I,7,0)</f>
        <v>43101</v>
      </c>
      <c r="CA124" s="74"/>
      <c r="CB124" s="74"/>
    </row>
    <row r="125" spans="1:80" s="75" customFormat="1">
      <c r="A125" s="43" t="s">
        <v>309</v>
      </c>
      <c r="B125" s="43" t="s">
        <v>0</v>
      </c>
      <c r="C125" s="43" t="s">
        <v>500</v>
      </c>
      <c r="D125" s="43" t="s">
        <v>588</v>
      </c>
      <c r="E125" s="44" t="s">
        <v>403</v>
      </c>
      <c r="F125" s="44" t="s">
        <v>63</v>
      </c>
      <c r="G125" s="44">
        <v>1</v>
      </c>
      <c r="H125" s="71">
        <v>1041.5999999999999</v>
      </c>
      <c r="I125" s="71">
        <v>1041.5999999999999</v>
      </c>
      <c r="J125" s="71"/>
      <c r="K125" s="71"/>
      <c r="L125" s="71"/>
      <c r="M125" s="71"/>
      <c r="N125" s="71"/>
      <c r="O125" s="71"/>
      <c r="P125" s="71">
        <v>34.088727272727269</v>
      </c>
      <c r="Q125" s="71">
        <v>1075.6887272727272</v>
      </c>
      <c r="R125" s="71">
        <v>215.13774545454544</v>
      </c>
      <c r="S125" s="71">
        <v>16.135330909090907</v>
      </c>
      <c r="T125" s="71">
        <v>10.756887272727273</v>
      </c>
      <c r="U125" s="71">
        <v>2.1513774545454543</v>
      </c>
      <c r="V125" s="71">
        <v>26.89221818181818</v>
      </c>
      <c r="W125" s="71">
        <v>86.055098181818181</v>
      </c>
      <c r="X125" s="71">
        <v>32.270661818181814</v>
      </c>
      <c r="Y125" s="71">
        <v>6.4541323636363632</v>
      </c>
      <c r="Z125" s="71">
        <v>395.85345163636356</v>
      </c>
      <c r="AA125" s="71">
        <v>89.640727272727261</v>
      </c>
      <c r="AB125" s="71">
        <v>119.50901759999999</v>
      </c>
      <c r="AC125" s="71">
        <v>76.967106113163652</v>
      </c>
      <c r="AD125" s="71">
        <v>286.11685098589089</v>
      </c>
      <c r="AE125" s="71">
        <v>99.504000000000005</v>
      </c>
      <c r="AF125" s="71">
        <v>397</v>
      </c>
      <c r="AG125" s="71">
        <v>0</v>
      </c>
      <c r="AH125" s="71">
        <v>32.619999999999997</v>
      </c>
      <c r="AI125" s="71">
        <v>0</v>
      </c>
      <c r="AJ125" s="71">
        <v>0</v>
      </c>
      <c r="AK125" s="71">
        <v>4.72</v>
      </c>
      <c r="AL125" s="71">
        <v>0</v>
      </c>
      <c r="AM125" s="71">
        <v>533.84400000000005</v>
      </c>
      <c r="AN125" s="71">
        <v>1215.8143026222544</v>
      </c>
      <c r="AO125" s="71">
        <v>5.3981562962962961</v>
      </c>
      <c r="AP125" s="71">
        <v>0.43185250370370371</v>
      </c>
      <c r="AQ125" s="71">
        <v>0.21592625185185185</v>
      </c>
      <c r="AR125" s="71">
        <v>3.7649105454545455</v>
      </c>
      <c r="AS125" s="71">
        <v>1.3854870807272732</v>
      </c>
      <c r="AT125" s="71">
        <v>46.254615272727264</v>
      </c>
      <c r="AU125" s="71">
        <v>1.7928145454545454</v>
      </c>
      <c r="AV125" s="71">
        <v>59.243762496215481</v>
      </c>
      <c r="AW125" s="71">
        <v>14.940121212121211</v>
      </c>
      <c r="AX125" s="71">
        <v>8.8445517575757577</v>
      </c>
      <c r="AY125" s="71">
        <v>0.22410181818181815</v>
      </c>
      <c r="AZ125" s="71">
        <v>3.5856290909090909</v>
      </c>
      <c r="BA125" s="71">
        <v>1.3944113131313129</v>
      </c>
      <c r="BB125" s="71">
        <v>10.667883990626263</v>
      </c>
      <c r="BC125" s="71">
        <v>39.656699182545459</v>
      </c>
      <c r="BD125" s="71"/>
      <c r="BE125" s="71">
        <v>0</v>
      </c>
      <c r="BF125" s="71">
        <v>39.656699182545459</v>
      </c>
      <c r="BG125" s="71">
        <v>55.485199999999999</v>
      </c>
      <c r="BH125" s="71">
        <v>7.928180650772723</v>
      </c>
      <c r="BI125" s="71">
        <v>2.4526045663956633</v>
      </c>
      <c r="BJ125" s="71">
        <v>1043.0029432725412</v>
      </c>
      <c r="BK125" s="71"/>
      <c r="BL125" s="71">
        <v>1108.8689284897096</v>
      </c>
      <c r="BM125" s="71">
        <v>3499.272420063452</v>
      </c>
      <c r="BN125" s="71">
        <f t="shared" si="16"/>
        <v>168.33053012889113</v>
      </c>
      <c r="BO125" s="71">
        <f t="shared" si="11"/>
        <v>118.95357462441643</v>
      </c>
      <c r="BP125" s="72">
        <f t="shared" si="12"/>
        <v>8.5633802816901436</v>
      </c>
      <c r="BQ125" s="72">
        <f t="shared" si="13"/>
        <v>1.8591549295774654</v>
      </c>
      <c r="BR125" s="73">
        <v>2</v>
      </c>
      <c r="BS125" s="72">
        <f t="shared" si="18"/>
        <v>2.2535211267605644</v>
      </c>
      <c r="BT125" s="72">
        <f t="shared" si="19"/>
        <v>11.25</v>
      </c>
      <c r="BU125" s="72">
        <f t="shared" si="20"/>
        <v>12.676056338028173</v>
      </c>
      <c r="BV125" s="71">
        <f t="shared" si="17"/>
        <v>479.98603835705421</v>
      </c>
      <c r="BW125" s="71">
        <f t="shared" si="14"/>
        <v>767.2701431103618</v>
      </c>
      <c r="BX125" s="71">
        <f t="shared" si="15"/>
        <v>4266.5425631738135</v>
      </c>
      <c r="BY125" s="71">
        <f t="shared" si="21"/>
        <v>51198.510758085758</v>
      </c>
      <c r="BZ125" s="49">
        <f>VLOOKUP($C125,[1]PARAMETROS!$A:$I,7,0)</f>
        <v>43101</v>
      </c>
      <c r="CA125" s="74"/>
      <c r="CB125" s="74"/>
    </row>
    <row r="126" spans="1:80" s="75" customFormat="1">
      <c r="A126" s="43" t="s">
        <v>589</v>
      </c>
      <c r="B126" s="43" t="s">
        <v>2</v>
      </c>
      <c r="C126" s="43" t="s">
        <v>407</v>
      </c>
      <c r="D126" s="43" t="s">
        <v>590</v>
      </c>
      <c r="E126" s="44" t="s">
        <v>403</v>
      </c>
      <c r="F126" s="44" t="s">
        <v>63</v>
      </c>
      <c r="G126" s="44">
        <v>1</v>
      </c>
      <c r="H126" s="71">
        <v>260.39999999999998</v>
      </c>
      <c r="I126" s="71">
        <v>260.39999999999998</v>
      </c>
      <c r="J126" s="71"/>
      <c r="K126" s="71"/>
      <c r="L126" s="71"/>
      <c r="M126" s="71"/>
      <c r="N126" s="71"/>
      <c r="O126" s="71"/>
      <c r="P126" s="71">
        <v>8.5221818181818172</v>
      </c>
      <c r="Q126" s="71">
        <v>268.9221818181818</v>
      </c>
      <c r="R126" s="71">
        <v>53.78443636363636</v>
      </c>
      <c r="S126" s="71">
        <v>4.0338327272727268</v>
      </c>
      <c r="T126" s="71">
        <v>2.6892218181818182</v>
      </c>
      <c r="U126" s="71">
        <v>0.53784436363636356</v>
      </c>
      <c r="V126" s="71">
        <v>6.723054545454545</v>
      </c>
      <c r="W126" s="71">
        <v>21.513774545454545</v>
      </c>
      <c r="X126" s="71">
        <v>8.0676654545454536</v>
      </c>
      <c r="Y126" s="71">
        <v>1.6135330909090908</v>
      </c>
      <c r="Z126" s="71">
        <v>98.96336290909089</v>
      </c>
      <c r="AA126" s="71">
        <v>22.410181818181815</v>
      </c>
      <c r="AB126" s="71">
        <v>29.877254399999998</v>
      </c>
      <c r="AC126" s="71">
        <v>19.241776528290913</v>
      </c>
      <c r="AD126" s="71">
        <v>71.529212746472723</v>
      </c>
      <c r="AE126" s="71">
        <v>146.376</v>
      </c>
      <c r="AF126" s="71">
        <v>397</v>
      </c>
      <c r="AG126" s="71">
        <v>0</v>
      </c>
      <c r="AH126" s="71">
        <v>0</v>
      </c>
      <c r="AI126" s="71">
        <v>0</v>
      </c>
      <c r="AJ126" s="71">
        <v>0</v>
      </c>
      <c r="AK126" s="71">
        <v>4.72</v>
      </c>
      <c r="AL126" s="71">
        <v>0</v>
      </c>
      <c r="AM126" s="71">
        <v>548.096</v>
      </c>
      <c r="AN126" s="71">
        <v>718.58857565556355</v>
      </c>
      <c r="AO126" s="71">
        <v>1.349539074074074</v>
      </c>
      <c r="AP126" s="71">
        <v>0.10796312592592593</v>
      </c>
      <c r="AQ126" s="71">
        <v>5.3981562962962963E-2</v>
      </c>
      <c r="AR126" s="71">
        <v>0.94122763636363638</v>
      </c>
      <c r="AS126" s="71">
        <v>0.34637177018181831</v>
      </c>
      <c r="AT126" s="71">
        <v>11.563653818181816</v>
      </c>
      <c r="AU126" s="71">
        <v>0.44820363636363636</v>
      </c>
      <c r="AV126" s="71">
        <v>14.81094062405387</v>
      </c>
      <c r="AW126" s="71">
        <v>3.7350303030303027</v>
      </c>
      <c r="AX126" s="71">
        <v>2.2111379393939394</v>
      </c>
      <c r="AY126" s="71">
        <v>5.6025454545454538E-2</v>
      </c>
      <c r="AZ126" s="71">
        <v>0.89640727272727272</v>
      </c>
      <c r="BA126" s="71">
        <v>0.34860282828282824</v>
      </c>
      <c r="BB126" s="71">
        <v>2.6669709976565659</v>
      </c>
      <c r="BC126" s="71">
        <v>9.9141747956363648</v>
      </c>
      <c r="BD126" s="71"/>
      <c r="BE126" s="71">
        <v>0</v>
      </c>
      <c r="BF126" s="71">
        <v>9.9141747956363648</v>
      </c>
      <c r="BG126" s="71">
        <v>30.371766666666673</v>
      </c>
      <c r="BH126" s="71">
        <v>1.9820451626931808</v>
      </c>
      <c r="BI126" s="71">
        <v>0.61315114159891593</v>
      </c>
      <c r="BJ126" s="71">
        <v>260.75073581813524</v>
      </c>
      <c r="BK126" s="71"/>
      <c r="BL126" s="71">
        <v>293.71769878909402</v>
      </c>
      <c r="BM126" s="71">
        <v>1305.9535716825296</v>
      </c>
      <c r="BN126" s="71">
        <f t="shared" si="16"/>
        <v>168.33053012889113</v>
      </c>
      <c r="BO126" s="71">
        <f t="shared" si="11"/>
        <v>118.95357462441643</v>
      </c>
      <c r="BP126" s="72">
        <f t="shared" si="12"/>
        <v>8.8629737609329435</v>
      </c>
      <c r="BQ126" s="72">
        <f t="shared" si="13"/>
        <v>1.9241982507288626</v>
      </c>
      <c r="BR126" s="73">
        <v>5</v>
      </c>
      <c r="BS126" s="72">
        <f t="shared" si="18"/>
        <v>5.8309037900874632</v>
      </c>
      <c r="BT126" s="72">
        <f t="shared" si="19"/>
        <v>14.25</v>
      </c>
      <c r="BU126" s="72">
        <f t="shared" si="20"/>
        <v>16.618075801749271</v>
      </c>
      <c r="BV126" s="71">
        <f t="shared" si="17"/>
        <v>264.76544477213622</v>
      </c>
      <c r="BW126" s="71">
        <f t="shared" si="14"/>
        <v>552.04954952544381</v>
      </c>
      <c r="BX126" s="71">
        <f t="shared" si="15"/>
        <v>1858.0031212079734</v>
      </c>
      <c r="BY126" s="71">
        <f t="shared" si="21"/>
        <v>22296.037454495679</v>
      </c>
      <c r="BZ126" s="49">
        <f>VLOOKUP($C126,[1]PARAMETROS!$A:$I,7,0)</f>
        <v>43101</v>
      </c>
      <c r="CA126" s="74"/>
      <c r="CB126" s="74"/>
    </row>
    <row r="127" spans="1:80" s="75" customFormat="1">
      <c r="A127" s="43" t="s">
        <v>312</v>
      </c>
      <c r="B127" s="43" t="s">
        <v>0</v>
      </c>
      <c r="C127" s="43" t="s">
        <v>170</v>
      </c>
      <c r="D127" s="43" t="s">
        <v>591</v>
      </c>
      <c r="E127" s="44" t="s">
        <v>403</v>
      </c>
      <c r="F127" s="44" t="s">
        <v>63</v>
      </c>
      <c r="G127" s="44">
        <v>1</v>
      </c>
      <c r="H127" s="71">
        <v>1076.08</v>
      </c>
      <c r="I127" s="71">
        <v>1076.08</v>
      </c>
      <c r="J127" s="71"/>
      <c r="K127" s="71"/>
      <c r="L127" s="71"/>
      <c r="M127" s="71"/>
      <c r="N127" s="71"/>
      <c r="O127" s="71"/>
      <c r="P127" s="71">
        <v>35.217163636363637</v>
      </c>
      <c r="Q127" s="71">
        <v>1111.2971636363636</v>
      </c>
      <c r="R127" s="71">
        <v>222.25943272727272</v>
      </c>
      <c r="S127" s="71">
        <v>16.669457454545455</v>
      </c>
      <c r="T127" s="71">
        <v>11.112971636363637</v>
      </c>
      <c r="U127" s="71">
        <v>2.2225943272727271</v>
      </c>
      <c r="V127" s="71">
        <v>27.782429090909091</v>
      </c>
      <c r="W127" s="71">
        <v>88.903773090909098</v>
      </c>
      <c r="X127" s="71">
        <v>33.33891490909091</v>
      </c>
      <c r="Y127" s="71">
        <v>6.6677829818181822</v>
      </c>
      <c r="Z127" s="71">
        <v>408.95735621818187</v>
      </c>
      <c r="AA127" s="71">
        <v>92.608096969696959</v>
      </c>
      <c r="AB127" s="71">
        <v>123.46511488</v>
      </c>
      <c r="AC127" s="71">
        <v>79.514941960688503</v>
      </c>
      <c r="AD127" s="71">
        <v>295.58815381038551</v>
      </c>
      <c r="AE127" s="71">
        <v>97.435200000000009</v>
      </c>
      <c r="AF127" s="71">
        <v>397</v>
      </c>
      <c r="AG127" s="71">
        <v>0</v>
      </c>
      <c r="AH127" s="71">
        <v>0</v>
      </c>
      <c r="AI127" s="71">
        <v>9.84</v>
      </c>
      <c r="AJ127" s="71">
        <v>0</v>
      </c>
      <c r="AK127" s="71">
        <v>4.72</v>
      </c>
      <c r="AL127" s="71">
        <v>0</v>
      </c>
      <c r="AM127" s="71">
        <v>508.99520000000001</v>
      </c>
      <c r="AN127" s="71">
        <v>1213.5407100285674</v>
      </c>
      <c r="AO127" s="71">
        <v>5.5768510246913587</v>
      </c>
      <c r="AP127" s="71">
        <v>0.44614808197530864</v>
      </c>
      <c r="AQ127" s="71">
        <v>0.22307404098765432</v>
      </c>
      <c r="AR127" s="71">
        <v>3.8895400727272733</v>
      </c>
      <c r="AS127" s="71">
        <v>1.4313507467636368</v>
      </c>
      <c r="AT127" s="71">
        <v>47.785778036363631</v>
      </c>
      <c r="AU127" s="71">
        <v>1.8521619393939395</v>
      </c>
      <c r="AV127" s="71">
        <v>61.204903942902803</v>
      </c>
      <c r="AW127" s="71">
        <v>15.434682828282828</v>
      </c>
      <c r="AX127" s="71">
        <v>9.1373322343434342</v>
      </c>
      <c r="AY127" s="71">
        <v>0.23152024242424241</v>
      </c>
      <c r="AZ127" s="71">
        <v>3.7043238787878789</v>
      </c>
      <c r="BA127" s="71">
        <v>1.4405703973063972</v>
      </c>
      <c r="BB127" s="71">
        <v>11.021022085861281</v>
      </c>
      <c r="BC127" s="71">
        <v>40.969451667006062</v>
      </c>
      <c r="BD127" s="71"/>
      <c r="BE127" s="71">
        <v>0</v>
      </c>
      <c r="BF127" s="71">
        <v>40.969451667006062</v>
      </c>
      <c r="BG127" s="71">
        <v>55.485199999999999</v>
      </c>
      <c r="BH127" s="71">
        <v>7.928180650772723</v>
      </c>
      <c r="BI127" s="71">
        <v>2.4526045663956633</v>
      </c>
      <c r="BJ127" s="71">
        <v>1043.0029432725412</v>
      </c>
      <c r="BK127" s="71"/>
      <c r="BL127" s="71">
        <v>1108.8689284897096</v>
      </c>
      <c r="BM127" s="71">
        <v>3535.8811577645492</v>
      </c>
      <c r="BN127" s="71">
        <f t="shared" si="16"/>
        <v>168.33053012889113</v>
      </c>
      <c r="BO127" s="71">
        <f t="shared" si="11"/>
        <v>118.95357462441643</v>
      </c>
      <c r="BP127" s="72">
        <f t="shared" si="12"/>
        <v>8.5633802816901436</v>
      </c>
      <c r="BQ127" s="72">
        <f t="shared" si="13"/>
        <v>1.8591549295774654</v>
      </c>
      <c r="BR127" s="73">
        <v>2</v>
      </c>
      <c r="BS127" s="72">
        <f t="shared" si="18"/>
        <v>2.2535211267605644</v>
      </c>
      <c r="BT127" s="72">
        <f t="shared" si="19"/>
        <v>11.25</v>
      </c>
      <c r="BU127" s="72">
        <f t="shared" si="20"/>
        <v>12.676056338028173</v>
      </c>
      <c r="BV127" s="71">
        <f t="shared" si="17"/>
        <v>484.62658257268623</v>
      </c>
      <c r="BW127" s="71">
        <f t="shared" si="14"/>
        <v>771.91068732599376</v>
      </c>
      <c r="BX127" s="71">
        <f t="shared" si="15"/>
        <v>4307.7918450905427</v>
      </c>
      <c r="BY127" s="71">
        <f t="shared" si="21"/>
        <v>51693.502141086516</v>
      </c>
      <c r="BZ127" s="49">
        <f>VLOOKUP($C127,[1]PARAMETROS!$A:$I,7,0)</f>
        <v>43101</v>
      </c>
      <c r="CA127" s="74"/>
      <c r="CB127" s="74"/>
    </row>
    <row r="128" spans="1:80" s="75" customFormat="1">
      <c r="A128" s="43" t="s">
        <v>592</v>
      </c>
      <c r="B128" s="43" t="s">
        <v>2</v>
      </c>
      <c r="C128" s="43" t="s">
        <v>250</v>
      </c>
      <c r="D128" s="43" t="s">
        <v>593</v>
      </c>
      <c r="E128" s="44" t="s">
        <v>403</v>
      </c>
      <c r="F128" s="44" t="s">
        <v>63</v>
      </c>
      <c r="G128" s="44">
        <v>1</v>
      </c>
      <c r="H128" s="71">
        <v>260.39999999999998</v>
      </c>
      <c r="I128" s="71">
        <v>260.39999999999998</v>
      </c>
      <c r="J128" s="71"/>
      <c r="K128" s="71"/>
      <c r="L128" s="71"/>
      <c r="M128" s="71"/>
      <c r="N128" s="71"/>
      <c r="O128" s="71"/>
      <c r="P128" s="71">
        <v>8.5221818181818172</v>
      </c>
      <c r="Q128" s="71">
        <v>268.9221818181818</v>
      </c>
      <c r="R128" s="71">
        <v>53.78443636363636</v>
      </c>
      <c r="S128" s="71">
        <v>4.0338327272727268</v>
      </c>
      <c r="T128" s="71">
        <v>2.6892218181818182</v>
      </c>
      <c r="U128" s="71">
        <v>0.53784436363636356</v>
      </c>
      <c r="V128" s="71">
        <v>6.723054545454545</v>
      </c>
      <c r="W128" s="71">
        <v>21.513774545454545</v>
      </c>
      <c r="X128" s="71">
        <v>8.0676654545454536</v>
      </c>
      <c r="Y128" s="71">
        <v>1.6135330909090908</v>
      </c>
      <c r="Z128" s="71">
        <v>98.96336290909089</v>
      </c>
      <c r="AA128" s="71">
        <v>22.410181818181815</v>
      </c>
      <c r="AB128" s="71">
        <v>29.877254399999998</v>
      </c>
      <c r="AC128" s="71">
        <v>19.241776528290913</v>
      </c>
      <c r="AD128" s="71">
        <v>71.529212746472723</v>
      </c>
      <c r="AE128" s="71">
        <v>146.376</v>
      </c>
      <c r="AF128" s="71">
        <v>397</v>
      </c>
      <c r="AG128" s="71">
        <v>0</v>
      </c>
      <c r="AH128" s="71">
        <v>32.619999999999997</v>
      </c>
      <c r="AI128" s="71">
        <v>0</v>
      </c>
      <c r="AJ128" s="71">
        <v>0</v>
      </c>
      <c r="AK128" s="71">
        <v>4.72</v>
      </c>
      <c r="AL128" s="71">
        <v>0</v>
      </c>
      <c r="AM128" s="71">
        <v>580.71600000000001</v>
      </c>
      <c r="AN128" s="71">
        <v>751.20857565556355</v>
      </c>
      <c r="AO128" s="71">
        <v>1.349539074074074</v>
      </c>
      <c r="AP128" s="71">
        <v>0.10796312592592593</v>
      </c>
      <c r="AQ128" s="71">
        <v>5.3981562962962963E-2</v>
      </c>
      <c r="AR128" s="71">
        <v>0.94122763636363638</v>
      </c>
      <c r="AS128" s="71">
        <v>0.34637177018181831</v>
      </c>
      <c r="AT128" s="71">
        <v>11.563653818181816</v>
      </c>
      <c r="AU128" s="71">
        <v>0.44820363636363636</v>
      </c>
      <c r="AV128" s="71">
        <v>14.81094062405387</v>
      </c>
      <c r="AW128" s="71">
        <v>3.7350303030303027</v>
      </c>
      <c r="AX128" s="71">
        <v>2.2111379393939394</v>
      </c>
      <c r="AY128" s="71">
        <v>5.6025454545454538E-2</v>
      </c>
      <c r="AZ128" s="71">
        <v>0.89640727272727272</v>
      </c>
      <c r="BA128" s="71">
        <v>0.34860282828282824</v>
      </c>
      <c r="BB128" s="71">
        <v>2.6669709976565659</v>
      </c>
      <c r="BC128" s="71">
        <v>9.9141747956363648</v>
      </c>
      <c r="BD128" s="71"/>
      <c r="BE128" s="71">
        <v>0</v>
      </c>
      <c r="BF128" s="71">
        <v>9.9141747956363648</v>
      </c>
      <c r="BG128" s="71">
        <v>30.371766666666673</v>
      </c>
      <c r="BH128" s="71">
        <v>1.9820451626931808</v>
      </c>
      <c r="BI128" s="71">
        <v>0.61315114159891593</v>
      </c>
      <c r="BJ128" s="71">
        <v>260.75073581813524</v>
      </c>
      <c r="BK128" s="71"/>
      <c r="BL128" s="71">
        <v>293.71769878909402</v>
      </c>
      <c r="BM128" s="71">
        <v>1338.5735716825297</v>
      </c>
      <c r="BN128" s="71">
        <f t="shared" si="16"/>
        <v>168.33053012889113</v>
      </c>
      <c r="BO128" s="71">
        <f t="shared" si="11"/>
        <v>118.95357462441643</v>
      </c>
      <c r="BP128" s="72">
        <f t="shared" si="12"/>
        <v>8.8629737609329435</v>
      </c>
      <c r="BQ128" s="72">
        <f t="shared" si="13"/>
        <v>1.9241982507288626</v>
      </c>
      <c r="BR128" s="73">
        <v>5</v>
      </c>
      <c r="BS128" s="72">
        <f t="shared" si="18"/>
        <v>5.8309037900874632</v>
      </c>
      <c r="BT128" s="72">
        <f t="shared" si="19"/>
        <v>14.25</v>
      </c>
      <c r="BU128" s="72">
        <f t="shared" si="20"/>
        <v>16.618075801749271</v>
      </c>
      <c r="BV128" s="71">
        <f t="shared" si="17"/>
        <v>270.18626109866682</v>
      </c>
      <c r="BW128" s="71">
        <f t="shared" si="14"/>
        <v>557.47036585197441</v>
      </c>
      <c r="BX128" s="71">
        <f t="shared" si="15"/>
        <v>1896.043937534504</v>
      </c>
      <c r="BY128" s="71">
        <f t="shared" si="21"/>
        <v>22752.527250414048</v>
      </c>
      <c r="BZ128" s="49">
        <f>VLOOKUP($C128,[1]PARAMETROS!$A:$I,7,0)</f>
        <v>43101</v>
      </c>
      <c r="CA128" s="74"/>
      <c r="CB128" s="74"/>
    </row>
    <row r="129" spans="1:80" s="75" customFormat="1">
      <c r="A129" s="43" t="s">
        <v>314</v>
      </c>
      <c r="B129" s="43" t="s">
        <v>2</v>
      </c>
      <c r="C129" s="43" t="s">
        <v>315</v>
      </c>
      <c r="D129" s="43" t="s">
        <v>594</v>
      </c>
      <c r="E129" s="44" t="s">
        <v>403</v>
      </c>
      <c r="F129" s="44" t="s">
        <v>63</v>
      </c>
      <c r="G129" s="44">
        <v>1</v>
      </c>
      <c r="H129" s="71">
        <v>260.39999999999998</v>
      </c>
      <c r="I129" s="71">
        <v>260.39999999999998</v>
      </c>
      <c r="J129" s="71"/>
      <c r="K129" s="71"/>
      <c r="L129" s="71"/>
      <c r="M129" s="71"/>
      <c r="N129" s="71"/>
      <c r="O129" s="71"/>
      <c r="P129" s="71">
        <v>8.5221818181818172</v>
      </c>
      <c r="Q129" s="71">
        <v>268.9221818181818</v>
      </c>
      <c r="R129" s="71">
        <v>53.78443636363636</v>
      </c>
      <c r="S129" s="71">
        <v>4.0338327272727268</v>
      </c>
      <c r="T129" s="71">
        <v>2.6892218181818182</v>
      </c>
      <c r="U129" s="71">
        <v>0.53784436363636356</v>
      </c>
      <c r="V129" s="71">
        <v>6.723054545454545</v>
      </c>
      <c r="W129" s="71">
        <v>21.513774545454545</v>
      </c>
      <c r="X129" s="71">
        <v>8.0676654545454536</v>
      </c>
      <c r="Y129" s="71">
        <v>1.6135330909090908</v>
      </c>
      <c r="Z129" s="71">
        <v>98.96336290909089</v>
      </c>
      <c r="AA129" s="71">
        <v>22.410181818181815</v>
      </c>
      <c r="AB129" s="71">
        <v>29.877254399999998</v>
      </c>
      <c r="AC129" s="71">
        <v>19.241776528290913</v>
      </c>
      <c r="AD129" s="71">
        <v>71.529212746472723</v>
      </c>
      <c r="AE129" s="71">
        <v>146.376</v>
      </c>
      <c r="AF129" s="71">
        <v>397</v>
      </c>
      <c r="AG129" s="71">
        <v>0</v>
      </c>
      <c r="AH129" s="71">
        <v>0</v>
      </c>
      <c r="AI129" s="71">
        <v>0</v>
      </c>
      <c r="AJ129" s="71">
        <v>0</v>
      </c>
      <c r="AK129" s="71">
        <v>4.72</v>
      </c>
      <c r="AL129" s="71">
        <v>0</v>
      </c>
      <c r="AM129" s="71">
        <v>548.096</v>
      </c>
      <c r="AN129" s="71">
        <v>718.58857565556355</v>
      </c>
      <c r="AO129" s="71">
        <v>1.349539074074074</v>
      </c>
      <c r="AP129" s="71">
        <v>0.10796312592592593</v>
      </c>
      <c r="AQ129" s="71">
        <v>5.3981562962962963E-2</v>
      </c>
      <c r="AR129" s="71">
        <v>0.94122763636363638</v>
      </c>
      <c r="AS129" s="71">
        <v>0.34637177018181831</v>
      </c>
      <c r="AT129" s="71">
        <v>11.563653818181816</v>
      </c>
      <c r="AU129" s="71">
        <v>0.44820363636363636</v>
      </c>
      <c r="AV129" s="71">
        <v>14.81094062405387</v>
      </c>
      <c r="AW129" s="71">
        <v>3.7350303030303027</v>
      </c>
      <c r="AX129" s="71">
        <v>2.2111379393939394</v>
      </c>
      <c r="AY129" s="71">
        <v>5.6025454545454538E-2</v>
      </c>
      <c r="AZ129" s="71">
        <v>0.89640727272727272</v>
      </c>
      <c r="BA129" s="71">
        <v>0.34860282828282824</v>
      </c>
      <c r="BB129" s="71">
        <v>2.6669709976565659</v>
      </c>
      <c r="BC129" s="71">
        <v>9.9141747956363648</v>
      </c>
      <c r="BD129" s="71"/>
      <c r="BE129" s="71">
        <v>0</v>
      </c>
      <c r="BF129" s="71">
        <v>9.9141747956363648</v>
      </c>
      <c r="BG129" s="71">
        <v>30.371766666666673</v>
      </c>
      <c r="BH129" s="71">
        <v>1.9820451626931808</v>
      </c>
      <c r="BI129" s="71">
        <v>0.61315114159891593</v>
      </c>
      <c r="BJ129" s="71">
        <v>260.75073581813524</v>
      </c>
      <c r="BK129" s="71"/>
      <c r="BL129" s="71">
        <v>293.71769878909402</v>
      </c>
      <c r="BM129" s="71">
        <v>1305.9535716825296</v>
      </c>
      <c r="BN129" s="71">
        <f t="shared" si="16"/>
        <v>168.33053012889113</v>
      </c>
      <c r="BO129" s="71">
        <f t="shared" si="11"/>
        <v>118.95357462441643</v>
      </c>
      <c r="BP129" s="72">
        <f t="shared" si="12"/>
        <v>8.5633802816901436</v>
      </c>
      <c r="BQ129" s="72">
        <f t="shared" si="13"/>
        <v>1.8591549295774654</v>
      </c>
      <c r="BR129" s="73">
        <v>2</v>
      </c>
      <c r="BS129" s="72">
        <f t="shared" si="18"/>
        <v>2.2535211267605644</v>
      </c>
      <c r="BT129" s="72">
        <f t="shared" si="19"/>
        <v>11.25</v>
      </c>
      <c r="BU129" s="72">
        <f t="shared" si="20"/>
        <v>12.676056338028173</v>
      </c>
      <c r="BV129" s="71">
        <f t="shared" si="17"/>
        <v>201.95970546369776</v>
      </c>
      <c r="BW129" s="71">
        <f t="shared" si="14"/>
        <v>489.24381021700538</v>
      </c>
      <c r="BX129" s="71">
        <f t="shared" si="15"/>
        <v>1795.197381899535</v>
      </c>
      <c r="BY129" s="71">
        <f t="shared" si="21"/>
        <v>21542.368582794421</v>
      </c>
      <c r="BZ129" s="49">
        <f>VLOOKUP($C129,[1]PARAMETROS!$A:$I,7,0)</f>
        <v>43101</v>
      </c>
      <c r="CA129" s="74"/>
      <c r="CB129" s="74"/>
    </row>
    <row r="130" spans="1:80" s="75" customFormat="1">
      <c r="A130" s="43" t="s">
        <v>595</v>
      </c>
      <c r="B130" s="43" t="s">
        <v>2</v>
      </c>
      <c r="C130" s="43" t="s">
        <v>165</v>
      </c>
      <c r="D130" s="43" t="s">
        <v>596</v>
      </c>
      <c r="E130" s="44" t="s">
        <v>403</v>
      </c>
      <c r="F130" s="44" t="s">
        <v>63</v>
      </c>
      <c r="G130" s="44">
        <v>1</v>
      </c>
      <c r="H130" s="71">
        <v>260.39999999999998</v>
      </c>
      <c r="I130" s="71">
        <v>260.39999999999998</v>
      </c>
      <c r="J130" s="71"/>
      <c r="K130" s="71"/>
      <c r="L130" s="71"/>
      <c r="M130" s="71"/>
      <c r="N130" s="71"/>
      <c r="O130" s="71"/>
      <c r="P130" s="71">
        <v>8.5221818181818172</v>
      </c>
      <c r="Q130" s="71">
        <v>268.9221818181818</v>
      </c>
      <c r="R130" s="71">
        <v>53.78443636363636</v>
      </c>
      <c r="S130" s="71">
        <v>4.0338327272727268</v>
      </c>
      <c r="T130" s="71">
        <v>2.6892218181818182</v>
      </c>
      <c r="U130" s="71">
        <v>0.53784436363636356</v>
      </c>
      <c r="V130" s="71">
        <v>6.723054545454545</v>
      </c>
      <c r="W130" s="71">
        <v>21.513774545454545</v>
      </c>
      <c r="X130" s="71">
        <v>8.0676654545454536</v>
      </c>
      <c r="Y130" s="71">
        <v>1.6135330909090908</v>
      </c>
      <c r="Z130" s="71">
        <v>98.96336290909089</v>
      </c>
      <c r="AA130" s="71">
        <v>22.410181818181815</v>
      </c>
      <c r="AB130" s="71">
        <v>29.877254399999998</v>
      </c>
      <c r="AC130" s="71">
        <v>19.241776528290913</v>
      </c>
      <c r="AD130" s="71">
        <v>71.529212746472723</v>
      </c>
      <c r="AE130" s="71">
        <v>146.376</v>
      </c>
      <c r="AF130" s="71">
        <v>397</v>
      </c>
      <c r="AG130" s="71">
        <v>0</v>
      </c>
      <c r="AH130" s="71">
        <v>0</v>
      </c>
      <c r="AI130" s="71">
        <v>0</v>
      </c>
      <c r="AJ130" s="71">
        <v>0</v>
      </c>
      <c r="AK130" s="71">
        <v>4.72</v>
      </c>
      <c r="AL130" s="71">
        <v>0</v>
      </c>
      <c r="AM130" s="71">
        <v>548.096</v>
      </c>
      <c r="AN130" s="71">
        <v>718.58857565556355</v>
      </c>
      <c r="AO130" s="71">
        <v>1.349539074074074</v>
      </c>
      <c r="AP130" s="71">
        <v>0.10796312592592593</v>
      </c>
      <c r="AQ130" s="71">
        <v>5.3981562962962963E-2</v>
      </c>
      <c r="AR130" s="71">
        <v>0.94122763636363638</v>
      </c>
      <c r="AS130" s="71">
        <v>0.34637177018181831</v>
      </c>
      <c r="AT130" s="71">
        <v>11.563653818181816</v>
      </c>
      <c r="AU130" s="71">
        <v>0.44820363636363636</v>
      </c>
      <c r="AV130" s="71">
        <v>14.81094062405387</v>
      </c>
      <c r="AW130" s="71">
        <v>3.7350303030303027</v>
      </c>
      <c r="AX130" s="71">
        <v>2.2111379393939394</v>
      </c>
      <c r="AY130" s="71">
        <v>5.6025454545454538E-2</v>
      </c>
      <c r="AZ130" s="71">
        <v>0.89640727272727272</v>
      </c>
      <c r="BA130" s="71">
        <v>0.34860282828282824</v>
      </c>
      <c r="BB130" s="71">
        <v>2.6669709976565659</v>
      </c>
      <c r="BC130" s="71">
        <v>9.9141747956363648</v>
      </c>
      <c r="BD130" s="71"/>
      <c r="BE130" s="71">
        <v>0</v>
      </c>
      <c r="BF130" s="71">
        <v>9.9141747956363648</v>
      </c>
      <c r="BG130" s="71">
        <v>30.371766666666673</v>
      </c>
      <c r="BH130" s="71">
        <v>1.9820451626931808</v>
      </c>
      <c r="BI130" s="71">
        <v>0.61315114159891593</v>
      </c>
      <c r="BJ130" s="71">
        <v>260.75073581813524</v>
      </c>
      <c r="BK130" s="71"/>
      <c r="BL130" s="71">
        <v>293.71769878909402</v>
      </c>
      <c r="BM130" s="71">
        <v>1305.9535716825296</v>
      </c>
      <c r="BN130" s="71">
        <f t="shared" si="16"/>
        <v>168.33053012889113</v>
      </c>
      <c r="BO130" s="71">
        <f t="shared" si="11"/>
        <v>118.95357462441643</v>
      </c>
      <c r="BP130" s="72">
        <f t="shared" si="12"/>
        <v>8.8629737609329435</v>
      </c>
      <c r="BQ130" s="72">
        <f t="shared" si="13"/>
        <v>1.9241982507288626</v>
      </c>
      <c r="BR130" s="73">
        <v>5</v>
      </c>
      <c r="BS130" s="72">
        <f t="shared" si="18"/>
        <v>5.8309037900874632</v>
      </c>
      <c r="BT130" s="72">
        <f t="shared" si="19"/>
        <v>14.25</v>
      </c>
      <c r="BU130" s="72">
        <f t="shared" si="20"/>
        <v>16.618075801749271</v>
      </c>
      <c r="BV130" s="71">
        <f t="shared" si="17"/>
        <v>264.76544477213622</v>
      </c>
      <c r="BW130" s="71">
        <f t="shared" si="14"/>
        <v>552.04954952544381</v>
      </c>
      <c r="BX130" s="71">
        <f t="shared" si="15"/>
        <v>1858.0031212079734</v>
      </c>
      <c r="BY130" s="71">
        <f t="shared" si="21"/>
        <v>22296.037454495679</v>
      </c>
      <c r="BZ130" s="49">
        <f>VLOOKUP($C130,[1]PARAMETROS!$A:$I,7,0)</f>
        <v>43101</v>
      </c>
      <c r="CA130" s="74"/>
      <c r="CB130" s="74"/>
    </row>
    <row r="131" spans="1:80" s="75" customFormat="1">
      <c r="A131" s="43" t="s">
        <v>597</v>
      </c>
      <c r="B131" s="43" t="s">
        <v>2</v>
      </c>
      <c r="C131" s="43" t="s">
        <v>165</v>
      </c>
      <c r="D131" s="43" t="s">
        <v>598</v>
      </c>
      <c r="E131" s="44" t="s">
        <v>403</v>
      </c>
      <c r="F131" s="44" t="s">
        <v>63</v>
      </c>
      <c r="G131" s="44">
        <v>1</v>
      </c>
      <c r="H131" s="71">
        <v>260.39999999999998</v>
      </c>
      <c r="I131" s="71">
        <v>260.39999999999998</v>
      </c>
      <c r="J131" s="71"/>
      <c r="K131" s="71"/>
      <c r="L131" s="71"/>
      <c r="M131" s="71"/>
      <c r="N131" s="71"/>
      <c r="O131" s="71"/>
      <c r="P131" s="71">
        <v>8.5221818181818172</v>
      </c>
      <c r="Q131" s="71">
        <v>268.9221818181818</v>
      </c>
      <c r="R131" s="71">
        <v>53.78443636363636</v>
      </c>
      <c r="S131" s="71">
        <v>4.0338327272727268</v>
      </c>
      <c r="T131" s="71">
        <v>2.6892218181818182</v>
      </c>
      <c r="U131" s="71">
        <v>0.53784436363636356</v>
      </c>
      <c r="V131" s="71">
        <v>6.723054545454545</v>
      </c>
      <c r="W131" s="71">
        <v>21.513774545454545</v>
      </c>
      <c r="X131" s="71">
        <v>8.0676654545454536</v>
      </c>
      <c r="Y131" s="71">
        <v>1.6135330909090908</v>
      </c>
      <c r="Z131" s="71">
        <v>98.96336290909089</v>
      </c>
      <c r="AA131" s="71">
        <v>22.410181818181815</v>
      </c>
      <c r="AB131" s="71">
        <v>29.877254399999998</v>
      </c>
      <c r="AC131" s="71">
        <v>19.241776528290913</v>
      </c>
      <c r="AD131" s="71">
        <v>71.529212746472723</v>
      </c>
      <c r="AE131" s="71">
        <v>146.376</v>
      </c>
      <c r="AF131" s="71">
        <v>397</v>
      </c>
      <c r="AG131" s="71">
        <v>0</v>
      </c>
      <c r="AH131" s="71">
        <v>0</v>
      </c>
      <c r="AI131" s="71">
        <v>0</v>
      </c>
      <c r="AJ131" s="71">
        <v>0</v>
      </c>
      <c r="AK131" s="71">
        <v>4.72</v>
      </c>
      <c r="AL131" s="71">
        <v>0</v>
      </c>
      <c r="AM131" s="71">
        <v>548.096</v>
      </c>
      <c r="AN131" s="71">
        <v>718.58857565556355</v>
      </c>
      <c r="AO131" s="71">
        <v>1.349539074074074</v>
      </c>
      <c r="AP131" s="71">
        <v>0.10796312592592593</v>
      </c>
      <c r="AQ131" s="71">
        <v>5.3981562962962963E-2</v>
      </c>
      <c r="AR131" s="71">
        <v>0.94122763636363638</v>
      </c>
      <c r="AS131" s="71">
        <v>0.34637177018181831</v>
      </c>
      <c r="AT131" s="71">
        <v>11.563653818181816</v>
      </c>
      <c r="AU131" s="71">
        <v>0.44820363636363636</v>
      </c>
      <c r="AV131" s="71">
        <v>14.81094062405387</v>
      </c>
      <c r="AW131" s="71">
        <v>3.7350303030303027</v>
      </c>
      <c r="AX131" s="71">
        <v>2.2111379393939394</v>
      </c>
      <c r="AY131" s="71">
        <v>5.6025454545454538E-2</v>
      </c>
      <c r="AZ131" s="71">
        <v>0.89640727272727272</v>
      </c>
      <c r="BA131" s="71">
        <v>0.34860282828282824</v>
      </c>
      <c r="BB131" s="71">
        <v>2.6669709976565659</v>
      </c>
      <c r="BC131" s="71">
        <v>9.9141747956363648</v>
      </c>
      <c r="BD131" s="71"/>
      <c r="BE131" s="71">
        <v>0</v>
      </c>
      <c r="BF131" s="71">
        <v>9.9141747956363648</v>
      </c>
      <c r="BG131" s="71">
        <v>30.371766666666673</v>
      </c>
      <c r="BH131" s="71">
        <v>1.9820451626931808</v>
      </c>
      <c r="BI131" s="71">
        <v>0.61315114159891593</v>
      </c>
      <c r="BJ131" s="71">
        <v>260.75073581813524</v>
      </c>
      <c r="BK131" s="71"/>
      <c r="BL131" s="71">
        <v>293.71769878909402</v>
      </c>
      <c r="BM131" s="71">
        <v>1305.9535716825296</v>
      </c>
      <c r="BN131" s="71">
        <f t="shared" si="16"/>
        <v>168.33053012889113</v>
      </c>
      <c r="BO131" s="71">
        <f t="shared" si="11"/>
        <v>118.95357462441643</v>
      </c>
      <c r="BP131" s="72">
        <f t="shared" si="12"/>
        <v>8.6609686609686669</v>
      </c>
      <c r="BQ131" s="72">
        <f t="shared" si="13"/>
        <v>1.8803418803418819</v>
      </c>
      <c r="BR131" s="73">
        <v>3</v>
      </c>
      <c r="BS131" s="72">
        <f t="shared" si="18"/>
        <v>3.4188034188034218</v>
      </c>
      <c r="BT131" s="72">
        <f t="shared" si="19"/>
        <v>12.25</v>
      </c>
      <c r="BU131" s="72">
        <f t="shared" si="20"/>
        <v>13.960113960113972</v>
      </c>
      <c r="BV131" s="71">
        <f t="shared" si="17"/>
        <v>222.41779528591479</v>
      </c>
      <c r="BW131" s="71">
        <f t="shared" si="14"/>
        <v>509.70190003922232</v>
      </c>
      <c r="BX131" s="71">
        <f t="shared" si="15"/>
        <v>1815.6554717217518</v>
      </c>
      <c r="BY131" s="71">
        <f t="shared" si="21"/>
        <v>21787.865660661024</v>
      </c>
      <c r="BZ131" s="49">
        <f>VLOOKUP($C131,[1]PARAMETROS!$A:$I,7,0)</f>
        <v>43101</v>
      </c>
      <c r="CA131" s="74"/>
      <c r="CB131" s="74"/>
    </row>
    <row r="132" spans="1:80" s="75" customFormat="1">
      <c r="A132" s="43" t="s">
        <v>317</v>
      </c>
      <c r="B132" s="43" t="s">
        <v>0</v>
      </c>
      <c r="C132" s="43" t="s">
        <v>599</v>
      </c>
      <c r="D132" s="43" t="s">
        <v>600</v>
      </c>
      <c r="E132" s="44" t="s">
        <v>403</v>
      </c>
      <c r="F132" s="44" t="s">
        <v>63</v>
      </c>
      <c r="G132" s="44">
        <v>1</v>
      </c>
      <c r="H132" s="71">
        <v>1041.5999999999999</v>
      </c>
      <c r="I132" s="71">
        <v>1041.5999999999999</v>
      </c>
      <c r="J132" s="71"/>
      <c r="K132" s="71"/>
      <c r="L132" s="71"/>
      <c r="M132" s="71"/>
      <c r="N132" s="71"/>
      <c r="O132" s="71"/>
      <c r="P132" s="71">
        <v>34.088727272727269</v>
      </c>
      <c r="Q132" s="71">
        <v>1075.6887272727272</v>
      </c>
      <c r="R132" s="71">
        <v>215.13774545454544</v>
      </c>
      <c r="S132" s="71">
        <v>16.135330909090907</v>
      </c>
      <c r="T132" s="71">
        <v>10.756887272727273</v>
      </c>
      <c r="U132" s="71">
        <v>2.1513774545454543</v>
      </c>
      <c r="V132" s="71">
        <v>26.89221818181818</v>
      </c>
      <c r="W132" s="71">
        <v>86.055098181818181</v>
      </c>
      <c r="X132" s="71">
        <v>32.270661818181814</v>
      </c>
      <c r="Y132" s="71">
        <v>6.4541323636363632</v>
      </c>
      <c r="Z132" s="71">
        <v>395.85345163636356</v>
      </c>
      <c r="AA132" s="71">
        <v>89.640727272727261</v>
      </c>
      <c r="AB132" s="71">
        <v>119.50901759999999</v>
      </c>
      <c r="AC132" s="71">
        <v>76.967106113163652</v>
      </c>
      <c r="AD132" s="71">
        <v>286.11685098589089</v>
      </c>
      <c r="AE132" s="71">
        <v>99.504000000000005</v>
      </c>
      <c r="AF132" s="71">
        <v>397</v>
      </c>
      <c r="AG132" s="71">
        <v>0</v>
      </c>
      <c r="AH132" s="71">
        <v>0</v>
      </c>
      <c r="AI132" s="71">
        <v>0</v>
      </c>
      <c r="AJ132" s="71">
        <v>0</v>
      </c>
      <c r="AK132" s="71">
        <v>4.72</v>
      </c>
      <c r="AL132" s="71">
        <v>0</v>
      </c>
      <c r="AM132" s="71">
        <v>501.22400000000005</v>
      </c>
      <c r="AN132" s="71">
        <v>1183.1943026222546</v>
      </c>
      <c r="AO132" s="71">
        <v>5.3981562962962961</v>
      </c>
      <c r="AP132" s="71">
        <v>0.43185250370370371</v>
      </c>
      <c r="AQ132" s="71">
        <v>0.21592625185185185</v>
      </c>
      <c r="AR132" s="71">
        <v>3.7649105454545455</v>
      </c>
      <c r="AS132" s="71">
        <v>1.3854870807272732</v>
      </c>
      <c r="AT132" s="71">
        <v>46.254615272727264</v>
      </c>
      <c r="AU132" s="71">
        <v>1.7928145454545454</v>
      </c>
      <c r="AV132" s="71">
        <v>59.243762496215481</v>
      </c>
      <c r="AW132" s="71">
        <v>14.940121212121211</v>
      </c>
      <c r="AX132" s="71">
        <v>8.8445517575757577</v>
      </c>
      <c r="AY132" s="71">
        <v>0.22410181818181815</v>
      </c>
      <c r="AZ132" s="71">
        <v>3.5856290909090909</v>
      </c>
      <c r="BA132" s="71">
        <v>1.3944113131313129</v>
      </c>
      <c r="BB132" s="71">
        <v>10.667883990626263</v>
      </c>
      <c r="BC132" s="71">
        <v>39.656699182545459</v>
      </c>
      <c r="BD132" s="71"/>
      <c r="BE132" s="71">
        <v>0</v>
      </c>
      <c r="BF132" s="71">
        <v>39.656699182545459</v>
      </c>
      <c r="BG132" s="71">
        <v>55.485199999999999</v>
      </c>
      <c r="BH132" s="71">
        <v>7.928180650772723</v>
      </c>
      <c r="BI132" s="71">
        <v>2.4526045663956633</v>
      </c>
      <c r="BJ132" s="71">
        <v>1043.0029432725412</v>
      </c>
      <c r="BK132" s="71"/>
      <c r="BL132" s="71">
        <v>1108.8689284897096</v>
      </c>
      <c r="BM132" s="71">
        <v>3466.6524200634522</v>
      </c>
      <c r="BN132" s="71">
        <f t="shared" si="16"/>
        <v>168.33053012889113</v>
      </c>
      <c r="BO132" s="71">
        <f t="shared" si="11"/>
        <v>118.95357462441643</v>
      </c>
      <c r="BP132" s="72">
        <f t="shared" si="12"/>
        <v>8.8629737609329435</v>
      </c>
      <c r="BQ132" s="72">
        <f t="shared" si="13"/>
        <v>1.9241982507288626</v>
      </c>
      <c r="BR132" s="73">
        <v>5</v>
      </c>
      <c r="BS132" s="72">
        <f t="shared" si="18"/>
        <v>5.8309037900874632</v>
      </c>
      <c r="BT132" s="72">
        <f t="shared" si="19"/>
        <v>14.25</v>
      </c>
      <c r="BU132" s="72">
        <f t="shared" si="20"/>
        <v>16.618075801749271</v>
      </c>
      <c r="BV132" s="71">
        <f t="shared" si="17"/>
        <v>623.8320172436014</v>
      </c>
      <c r="BW132" s="71">
        <f t="shared" si="14"/>
        <v>911.11612199690899</v>
      </c>
      <c r="BX132" s="71">
        <f t="shared" si="15"/>
        <v>4377.7685420603611</v>
      </c>
      <c r="BY132" s="71">
        <f t="shared" si="21"/>
        <v>52533.222504724334</v>
      </c>
      <c r="BZ132" s="49">
        <f>VLOOKUP($C132,[1]PARAMETROS!$A:$I,7,0)</f>
        <v>43101</v>
      </c>
      <c r="CA132" s="74"/>
      <c r="CB132" s="74"/>
    </row>
    <row r="133" spans="1:80" s="75" customFormat="1">
      <c r="A133" s="43" t="s">
        <v>321</v>
      </c>
      <c r="B133" s="43" t="s">
        <v>0</v>
      </c>
      <c r="C133" s="43" t="s">
        <v>189</v>
      </c>
      <c r="D133" s="43" t="s">
        <v>601</v>
      </c>
      <c r="E133" s="44" t="s">
        <v>403</v>
      </c>
      <c r="F133" s="44" t="s">
        <v>63</v>
      </c>
      <c r="G133" s="44">
        <v>2</v>
      </c>
      <c r="H133" s="71">
        <v>1041.5999999999999</v>
      </c>
      <c r="I133" s="71">
        <v>2083.1999999999998</v>
      </c>
      <c r="J133" s="71"/>
      <c r="K133" s="71"/>
      <c r="L133" s="71"/>
      <c r="M133" s="71"/>
      <c r="N133" s="71"/>
      <c r="O133" s="71"/>
      <c r="P133" s="71">
        <v>68.177454545454538</v>
      </c>
      <c r="Q133" s="71">
        <v>2151.3774545454544</v>
      </c>
      <c r="R133" s="71">
        <v>430.27549090909088</v>
      </c>
      <c r="S133" s="71">
        <v>32.270661818181814</v>
      </c>
      <c r="T133" s="71">
        <v>21.513774545454545</v>
      </c>
      <c r="U133" s="71">
        <v>4.3027549090909085</v>
      </c>
      <c r="V133" s="71">
        <v>53.78443636363636</v>
      </c>
      <c r="W133" s="71">
        <v>172.11019636363636</v>
      </c>
      <c r="X133" s="71">
        <v>64.541323636363629</v>
      </c>
      <c r="Y133" s="71">
        <v>12.908264727272726</v>
      </c>
      <c r="Z133" s="71">
        <v>791.70690327272712</v>
      </c>
      <c r="AA133" s="71">
        <v>179.28145454545452</v>
      </c>
      <c r="AB133" s="71">
        <v>239.01803519999999</v>
      </c>
      <c r="AC133" s="71">
        <v>153.9342122263273</v>
      </c>
      <c r="AD133" s="71">
        <v>572.23370197178178</v>
      </c>
      <c r="AE133" s="71">
        <v>199.00800000000001</v>
      </c>
      <c r="AF133" s="71">
        <v>794</v>
      </c>
      <c r="AG133" s="71">
        <v>0</v>
      </c>
      <c r="AH133" s="71">
        <v>0</v>
      </c>
      <c r="AI133" s="71">
        <v>0</v>
      </c>
      <c r="AJ133" s="71">
        <v>0</v>
      </c>
      <c r="AK133" s="71">
        <v>9.44</v>
      </c>
      <c r="AL133" s="71">
        <v>0</v>
      </c>
      <c r="AM133" s="71">
        <v>1002.4480000000001</v>
      </c>
      <c r="AN133" s="71">
        <v>2366.3886052445091</v>
      </c>
      <c r="AO133" s="71">
        <v>10.796312592592592</v>
      </c>
      <c r="AP133" s="71">
        <v>0.86370500740740741</v>
      </c>
      <c r="AQ133" s="71">
        <v>0.43185250370370371</v>
      </c>
      <c r="AR133" s="71">
        <v>7.529821090909091</v>
      </c>
      <c r="AS133" s="71">
        <v>2.7709741614545464</v>
      </c>
      <c r="AT133" s="71">
        <v>92.509230545454528</v>
      </c>
      <c r="AU133" s="71">
        <v>3.5856290909090909</v>
      </c>
      <c r="AV133" s="71">
        <v>118.48752499243096</v>
      </c>
      <c r="AW133" s="71">
        <v>29.880242424242422</v>
      </c>
      <c r="AX133" s="71">
        <v>17.689103515151515</v>
      </c>
      <c r="AY133" s="71">
        <v>0.4482036363636363</v>
      </c>
      <c r="AZ133" s="71">
        <v>7.1712581818181818</v>
      </c>
      <c r="BA133" s="71">
        <v>2.7888226262626259</v>
      </c>
      <c r="BB133" s="71">
        <v>21.335767981252527</v>
      </c>
      <c r="BC133" s="71">
        <v>79.313398365090919</v>
      </c>
      <c r="BD133" s="71"/>
      <c r="BE133" s="71">
        <v>0</v>
      </c>
      <c r="BF133" s="71">
        <v>79.313398365090919</v>
      </c>
      <c r="BG133" s="71">
        <v>110.9704</v>
      </c>
      <c r="BH133" s="71">
        <v>15.856361301545446</v>
      </c>
      <c r="BI133" s="71">
        <v>4.9052091327913265</v>
      </c>
      <c r="BJ133" s="71">
        <v>2086.0058865450824</v>
      </c>
      <c r="BK133" s="71"/>
      <c r="BL133" s="71">
        <v>2217.7378569794191</v>
      </c>
      <c r="BM133" s="71">
        <v>6933.3048401269043</v>
      </c>
      <c r="BN133" s="71">
        <f t="shared" si="16"/>
        <v>336.66106025778225</v>
      </c>
      <c r="BO133" s="71">
        <f t="shared" si="11"/>
        <v>237.90714924883287</v>
      </c>
      <c r="BP133" s="72">
        <f t="shared" si="12"/>
        <v>8.6609686609686669</v>
      </c>
      <c r="BQ133" s="72">
        <f t="shared" si="13"/>
        <v>1.8803418803418819</v>
      </c>
      <c r="BR133" s="73">
        <v>3</v>
      </c>
      <c r="BS133" s="72">
        <f t="shared" si="18"/>
        <v>3.4188034188034218</v>
      </c>
      <c r="BT133" s="72">
        <f t="shared" si="19"/>
        <v>12.25</v>
      </c>
      <c r="BU133" s="72">
        <f t="shared" si="20"/>
        <v>13.960113960113972</v>
      </c>
      <c r="BV133" s="71">
        <f t="shared" si="17"/>
        <v>1048.1076337095235</v>
      </c>
      <c r="BW133" s="71">
        <f t="shared" si="14"/>
        <v>1622.6758432161387</v>
      </c>
      <c r="BX133" s="71">
        <f t="shared" si="15"/>
        <v>8555.980683343043</v>
      </c>
      <c r="BY133" s="71">
        <f t="shared" si="21"/>
        <v>102671.76820011652</v>
      </c>
      <c r="BZ133" s="49">
        <f>VLOOKUP($C133,[1]PARAMETROS!$A:$I,7,0)</f>
        <v>43101</v>
      </c>
      <c r="CA133" s="74"/>
      <c r="CB133" s="74"/>
    </row>
    <row r="134" spans="1:80" s="75" customFormat="1">
      <c r="A134" s="43" t="s">
        <v>602</v>
      </c>
      <c r="B134" s="43" t="s">
        <v>1</v>
      </c>
      <c r="C134" s="43" t="s">
        <v>271</v>
      </c>
      <c r="D134" s="43" t="s">
        <v>603</v>
      </c>
      <c r="E134" s="44" t="s">
        <v>403</v>
      </c>
      <c r="F134" s="44" t="s">
        <v>63</v>
      </c>
      <c r="G134" s="44">
        <v>1</v>
      </c>
      <c r="H134" s="71">
        <v>520.79999999999995</v>
      </c>
      <c r="I134" s="71">
        <v>520.79999999999995</v>
      </c>
      <c r="J134" s="71"/>
      <c r="K134" s="71"/>
      <c r="L134" s="71"/>
      <c r="M134" s="71"/>
      <c r="N134" s="71"/>
      <c r="O134" s="71"/>
      <c r="P134" s="71">
        <v>17.044363636363634</v>
      </c>
      <c r="Q134" s="71">
        <v>537.8443636363636</v>
      </c>
      <c r="R134" s="71">
        <v>107.56887272727272</v>
      </c>
      <c r="S134" s="71">
        <v>8.0676654545454536</v>
      </c>
      <c r="T134" s="71">
        <v>5.3784436363636363</v>
      </c>
      <c r="U134" s="71">
        <v>1.0756887272727271</v>
      </c>
      <c r="V134" s="71">
        <v>13.44610909090909</v>
      </c>
      <c r="W134" s="71">
        <v>43.027549090909091</v>
      </c>
      <c r="X134" s="71">
        <v>16.135330909090907</v>
      </c>
      <c r="Y134" s="71">
        <v>3.2270661818181816</v>
      </c>
      <c r="Z134" s="71">
        <v>197.92672581818178</v>
      </c>
      <c r="AA134" s="71">
        <v>44.820363636363631</v>
      </c>
      <c r="AB134" s="71">
        <v>59.754508799999996</v>
      </c>
      <c r="AC134" s="71">
        <v>38.483553056581826</v>
      </c>
      <c r="AD134" s="71">
        <v>143.05842549294545</v>
      </c>
      <c r="AE134" s="71">
        <v>130.75200000000001</v>
      </c>
      <c r="AF134" s="71">
        <v>397</v>
      </c>
      <c r="AG134" s="71">
        <v>0</v>
      </c>
      <c r="AH134" s="71">
        <v>0</v>
      </c>
      <c r="AI134" s="71">
        <v>0</v>
      </c>
      <c r="AJ134" s="71">
        <v>0</v>
      </c>
      <c r="AK134" s="71">
        <v>4.72</v>
      </c>
      <c r="AL134" s="71">
        <v>0</v>
      </c>
      <c r="AM134" s="71">
        <v>532.47199999999998</v>
      </c>
      <c r="AN134" s="71">
        <v>873.45715131112718</v>
      </c>
      <c r="AO134" s="71">
        <v>2.6990781481481481</v>
      </c>
      <c r="AP134" s="71">
        <v>0.21592625185185185</v>
      </c>
      <c r="AQ134" s="71">
        <v>0.10796312592592593</v>
      </c>
      <c r="AR134" s="71">
        <v>1.8824552727272728</v>
      </c>
      <c r="AS134" s="71">
        <v>0.69274354036363661</v>
      </c>
      <c r="AT134" s="71">
        <v>23.127307636363632</v>
      </c>
      <c r="AU134" s="71">
        <v>0.89640727272727272</v>
      </c>
      <c r="AV134" s="71">
        <v>29.621881248107741</v>
      </c>
      <c r="AW134" s="71">
        <v>7.4700606060606054</v>
      </c>
      <c r="AX134" s="71">
        <v>4.4222758787878789</v>
      </c>
      <c r="AY134" s="71">
        <v>0.11205090909090908</v>
      </c>
      <c r="AZ134" s="71">
        <v>1.7928145454545454</v>
      </c>
      <c r="BA134" s="71">
        <v>0.69720565656565647</v>
      </c>
      <c r="BB134" s="71">
        <v>5.3339419953131317</v>
      </c>
      <c r="BC134" s="71">
        <v>19.82834959127273</v>
      </c>
      <c r="BD134" s="71"/>
      <c r="BE134" s="71">
        <v>0</v>
      </c>
      <c r="BF134" s="71">
        <v>19.82834959127273</v>
      </c>
      <c r="BG134" s="71">
        <v>30.371766666666673</v>
      </c>
      <c r="BH134" s="71">
        <v>3.9640903253863615</v>
      </c>
      <c r="BI134" s="71">
        <v>1.2263022831978319</v>
      </c>
      <c r="BJ134" s="71">
        <v>521.50147163627059</v>
      </c>
      <c r="BK134" s="71"/>
      <c r="BL134" s="71">
        <v>557.0636309115215</v>
      </c>
      <c r="BM134" s="71">
        <v>2017.8153766983928</v>
      </c>
      <c r="BN134" s="71">
        <f t="shared" si="16"/>
        <v>168.33053012889113</v>
      </c>
      <c r="BO134" s="71">
        <f t="shared" ref="BO134:BO170" si="22">$BO$5*$G134</f>
        <v>118.95357462441643</v>
      </c>
      <c r="BP134" s="72">
        <f t="shared" ref="BP134:BP170" si="23">((100/((100-$BT134)%)-100)*$BP$5)/$BT134</f>
        <v>8.8629737609329435</v>
      </c>
      <c r="BQ134" s="72">
        <f t="shared" ref="BQ134:BQ170" si="24">((100/((100-$BT134)%)-100)*$BQ$5)/$BT134</f>
        <v>1.9241982507288626</v>
      </c>
      <c r="BR134" s="73">
        <v>5</v>
      </c>
      <c r="BS134" s="72">
        <f t="shared" si="18"/>
        <v>5.8309037900874632</v>
      </c>
      <c r="BT134" s="72">
        <f t="shared" si="19"/>
        <v>14.25</v>
      </c>
      <c r="BU134" s="72">
        <f t="shared" si="20"/>
        <v>16.618075801749271</v>
      </c>
      <c r="BV134" s="71">
        <f t="shared" si="17"/>
        <v>383.0631791333729</v>
      </c>
      <c r="BW134" s="71">
        <f t="shared" ref="BW134:BW170" si="25">BV134+BO134+BN134</f>
        <v>670.34728388668043</v>
      </c>
      <c r="BX134" s="71">
        <f t="shared" ref="BX134:BX170" si="26">BW134+BM134</f>
        <v>2688.1626605850734</v>
      </c>
      <c r="BY134" s="71">
        <f t="shared" si="21"/>
        <v>32257.95192702088</v>
      </c>
      <c r="BZ134" s="49">
        <f>VLOOKUP($C134,[1]PARAMETROS!$A:$I,7,0)</f>
        <v>43101</v>
      </c>
      <c r="CA134" s="74"/>
      <c r="CB134" s="74"/>
    </row>
    <row r="135" spans="1:80" s="75" customFormat="1">
      <c r="A135" s="43" t="s">
        <v>324</v>
      </c>
      <c r="B135" s="43" t="s">
        <v>0</v>
      </c>
      <c r="C135" s="43" t="s">
        <v>238</v>
      </c>
      <c r="D135" s="43" t="s">
        <v>604</v>
      </c>
      <c r="E135" s="44" t="s">
        <v>403</v>
      </c>
      <c r="F135" s="44" t="s">
        <v>63</v>
      </c>
      <c r="G135" s="44">
        <v>3</v>
      </c>
      <c r="H135" s="71">
        <v>1041.5999999999999</v>
      </c>
      <c r="I135" s="71">
        <v>3124.7999999999997</v>
      </c>
      <c r="J135" s="71"/>
      <c r="K135" s="71"/>
      <c r="L135" s="71"/>
      <c r="M135" s="71"/>
      <c r="N135" s="71"/>
      <c r="O135" s="71"/>
      <c r="P135" s="71">
        <v>102.26618181818182</v>
      </c>
      <c r="Q135" s="71">
        <v>3227.0661818181816</v>
      </c>
      <c r="R135" s="71">
        <v>645.41323636363632</v>
      </c>
      <c r="S135" s="71">
        <v>48.405992727272725</v>
      </c>
      <c r="T135" s="71">
        <v>32.270661818181814</v>
      </c>
      <c r="U135" s="71">
        <v>6.4541323636363632</v>
      </c>
      <c r="V135" s="71">
        <v>80.676654545454539</v>
      </c>
      <c r="W135" s="71">
        <v>258.16529454545451</v>
      </c>
      <c r="X135" s="71">
        <v>96.81198545454545</v>
      </c>
      <c r="Y135" s="71">
        <v>19.362397090909091</v>
      </c>
      <c r="Z135" s="71">
        <v>1187.5603549090908</v>
      </c>
      <c r="AA135" s="71">
        <v>268.9221818181818</v>
      </c>
      <c r="AB135" s="71">
        <v>358.52705279999998</v>
      </c>
      <c r="AC135" s="71">
        <v>230.90131833949096</v>
      </c>
      <c r="AD135" s="71">
        <v>858.35055295767279</v>
      </c>
      <c r="AE135" s="71">
        <v>298.51200000000006</v>
      </c>
      <c r="AF135" s="71">
        <v>1191</v>
      </c>
      <c r="AG135" s="71">
        <v>0</v>
      </c>
      <c r="AH135" s="71">
        <v>100.32</v>
      </c>
      <c r="AI135" s="71">
        <v>0</v>
      </c>
      <c r="AJ135" s="71">
        <v>0</v>
      </c>
      <c r="AK135" s="71">
        <v>14.16</v>
      </c>
      <c r="AL135" s="71">
        <v>0</v>
      </c>
      <c r="AM135" s="71">
        <v>1603.9920000000002</v>
      </c>
      <c r="AN135" s="71">
        <v>3649.9029078667636</v>
      </c>
      <c r="AO135" s="71">
        <v>16.194468888888888</v>
      </c>
      <c r="AP135" s="71">
        <v>1.2955575111111111</v>
      </c>
      <c r="AQ135" s="71">
        <v>0.64777875555555553</v>
      </c>
      <c r="AR135" s="71">
        <v>11.294731636363638</v>
      </c>
      <c r="AS135" s="71">
        <v>4.1564612421818197</v>
      </c>
      <c r="AT135" s="71">
        <v>138.76384581818181</v>
      </c>
      <c r="AU135" s="71">
        <v>5.3784436363636363</v>
      </c>
      <c r="AV135" s="71">
        <v>177.73128748864647</v>
      </c>
      <c r="AW135" s="71">
        <v>44.820363636363631</v>
      </c>
      <c r="AX135" s="71">
        <v>26.533655272727273</v>
      </c>
      <c r="AY135" s="71">
        <v>0.67230545454545443</v>
      </c>
      <c r="AZ135" s="71">
        <v>10.756887272727273</v>
      </c>
      <c r="BA135" s="71">
        <v>4.1832339393939391</v>
      </c>
      <c r="BB135" s="71">
        <v>32.003651971878789</v>
      </c>
      <c r="BC135" s="71">
        <v>118.97009754763636</v>
      </c>
      <c r="BD135" s="71"/>
      <c r="BE135" s="71">
        <v>0</v>
      </c>
      <c r="BF135" s="71">
        <v>118.97009754763636</v>
      </c>
      <c r="BG135" s="71">
        <v>166.4556</v>
      </c>
      <c r="BH135" s="71">
        <v>23.784541952318168</v>
      </c>
      <c r="BI135" s="71">
        <v>7.3578136991869894</v>
      </c>
      <c r="BJ135" s="71">
        <v>3129.0088298176233</v>
      </c>
      <c r="BK135" s="71"/>
      <c r="BL135" s="71">
        <v>3326.6067854691287</v>
      </c>
      <c r="BM135" s="71">
        <v>10500.277260190356</v>
      </c>
      <c r="BN135" s="71">
        <f t="shared" ref="BN135:BN170" si="27">$BN$5*$G135</f>
        <v>504.99159038667335</v>
      </c>
      <c r="BO135" s="71">
        <f t="shared" si="22"/>
        <v>356.8607238732493</v>
      </c>
      <c r="BP135" s="72">
        <f t="shared" si="23"/>
        <v>8.5633802816901436</v>
      </c>
      <c r="BQ135" s="72">
        <f t="shared" si="24"/>
        <v>1.8591549295774654</v>
      </c>
      <c r="BR135" s="73">
        <v>2</v>
      </c>
      <c r="BS135" s="72">
        <f t="shared" si="18"/>
        <v>2.2535211267605644</v>
      </c>
      <c r="BT135" s="72">
        <f t="shared" si="19"/>
        <v>11.25</v>
      </c>
      <c r="BU135" s="72">
        <f t="shared" si="20"/>
        <v>12.676056338028173</v>
      </c>
      <c r="BV135" s="71">
        <f t="shared" ref="BV135:BV170" si="28">((BO135+BN135+BM135)*BU135)%</f>
        <v>1440.2699460570782</v>
      </c>
      <c r="BW135" s="71">
        <f t="shared" si="25"/>
        <v>2302.1222603170008</v>
      </c>
      <c r="BX135" s="71">
        <f t="shared" si="26"/>
        <v>12802.399520507357</v>
      </c>
      <c r="BY135" s="71">
        <f t="shared" si="21"/>
        <v>153628.79424608828</v>
      </c>
      <c r="BZ135" s="49">
        <f>VLOOKUP($C135,[1]PARAMETROS!$A:$I,7,0)</f>
        <v>43101</v>
      </c>
      <c r="CA135" s="74"/>
      <c r="CB135" s="74"/>
    </row>
    <row r="136" spans="1:80" s="75" customFormat="1">
      <c r="A136" s="43" t="s">
        <v>605</v>
      </c>
      <c r="B136" s="43" t="s">
        <v>2</v>
      </c>
      <c r="C136" s="43" t="s">
        <v>67</v>
      </c>
      <c r="D136" s="43" t="s">
        <v>606</v>
      </c>
      <c r="E136" s="44" t="s">
        <v>403</v>
      </c>
      <c r="F136" s="44" t="s">
        <v>63</v>
      </c>
      <c r="G136" s="44">
        <v>1</v>
      </c>
      <c r="H136" s="71">
        <v>260.39999999999998</v>
      </c>
      <c r="I136" s="71">
        <v>260.39999999999998</v>
      </c>
      <c r="J136" s="71"/>
      <c r="K136" s="71"/>
      <c r="L136" s="71"/>
      <c r="M136" s="71"/>
      <c r="N136" s="71"/>
      <c r="O136" s="71"/>
      <c r="P136" s="71">
        <v>8.5221818181818172</v>
      </c>
      <c r="Q136" s="71">
        <v>268.9221818181818</v>
      </c>
      <c r="R136" s="71">
        <v>53.78443636363636</v>
      </c>
      <c r="S136" s="71">
        <v>4.0338327272727268</v>
      </c>
      <c r="T136" s="71">
        <v>2.6892218181818182</v>
      </c>
      <c r="U136" s="71">
        <v>0.53784436363636356</v>
      </c>
      <c r="V136" s="71">
        <v>6.723054545454545</v>
      </c>
      <c r="W136" s="71">
        <v>21.513774545454545</v>
      </c>
      <c r="X136" s="71">
        <v>8.0676654545454536</v>
      </c>
      <c r="Y136" s="71">
        <v>1.6135330909090908</v>
      </c>
      <c r="Z136" s="71">
        <v>98.96336290909089</v>
      </c>
      <c r="AA136" s="71">
        <v>22.410181818181815</v>
      </c>
      <c r="AB136" s="71">
        <v>29.877254399999998</v>
      </c>
      <c r="AC136" s="71">
        <v>19.241776528290913</v>
      </c>
      <c r="AD136" s="71">
        <v>71.529212746472723</v>
      </c>
      <c r="AE136" s="71">
        <v>146.376</v>
      </c>
      <c r="AF136" s="71">
        <v>397</v>
      </c>
      <c r="AG136" s="71">
        <v>0</v>
      </c>
      <c r="AH136" s="71">
        <v>0</v>
      </c>
      <c r="AI136" s="71">
        <v>9.84</v>
      </c>
      <c r="AJ136" s="71">
        <v>0</v>
      </c>
      <c r="AK136" s="71">
        <v>4.72</v>
      </c>
      <c r="AL136" s="71">
        <v>0</v>
      </c>
      <c r="AM136" s="71">
        <v>557.93600000000004</v>
      </c>
      <c r="AN136" s="71">
        <v>728.42857565556358</v>
      </c>
      <c r="AO136" s="71">
        <v>1.349539074074074</v>
      </c>
      <c r="AP136" s="71">
        <v>0.10796312592592593</v>
      </c>
      <c r="AQ136" s="71">
        <v>5.3981562962962963E-2</v>
      </c>
      <c r="AR136" s="71">
        <v>0.94122763636363638</v>
      </c>
      <c r="AS136" s="71">
        <v>0.34637177018181831</v>
      </c>
      <c r="AT136" s="71">
        <v>11.563653818181816</v>
      </c>
      <c r="AU136" s="71">
        <v>0.44820363636363636</v>
      </c>
      <c r="AV136" s="71">
        <v>14.81094062405387</v>
      </c>
      <c r="AW136" s="71">
        <v>3.7350303030303027</v>
      </c>
      <c r="AX136" s="71">
        <v>2.2111379393939394</v>
      </c>
      <c r="AY136" s="71">
        <v>5.6025454545454538E-2</v>
      </c>
      <c r="AZ136" s="71">
        <v>0.89640727272727272</v>
      </c>
      <c r="BA136" s="71">
        <v>0.34860282828282824</v>
      </c>
      <c r="BB136" s="71">
        <v>2.6669709976565659</v>
      </c>
      <c r="BC136" s="71">
        <v>9.9141747956363648</v>
      </c>
      <c r="BD136" s="71"/>
      <c r="BE136" s="71">
        <v>0</v>
      </c>
      <c r="BF136" s="71">
        <v>9.9141747956363648</v>
      </c>
      <c r="BG136" s="71">
        <v>30.371766666666673</v>
      </c>
      <c r="BH136" s="71">
        <v>1.9820451626931808</v>
      </c>
      <c r="BI136" s="71">
        <v>0.61315114159891593</v>
      </c>
      <c r="BJ136" s="71">
        <v>260.75073581813524</v>
      </c>
      <c r="BK136" s="71"/>
      <c r="BL136" s="71">
        <v>293.71769878909402</v>
      </c>
      <c r="BM136" s="71">
        <v>1315.7935716825295</v>
      </c>
      <c r="BN136" s="71">
        <f t="shared" si="27"/>
        <v>168.33053012889113</v>
      </c>
      <c r="BO136" s="71">
        <f t="shared" si="22"/>
        <v>118.95357462441643</v>
      </c>
      <c r="BP136" s="72">
        <f t="shared" si="23"/>
        <v>8.8629737609329435</v>
      </c>
      <c r="BQ136" s="72">
        <f t="shared" si="24"/>
        <v>1.9241982507288626</v>
      </c>
      <c r="BR136" s="73">
        <v>5</v>
      </c>
      <c r="BS136" s="72">
        <f t="shared" ref="BS136:BS170" si="29">((100/((100-BT136)%)-100)*BR136)/BT136</f>
        <v>5.8309037900874632</v>
      </c>
      <c r="BT136" s="72">
        <f t="shared" ref="BT136:BT170" si="30">$BP$5+$BQ$5+BR136</f>
        <v>14.25</v>
      </c>
      <c r="BU136" s="72">
        <f t="shared" ref="BU136:BU170" si="31">BP136+BQ136+BS136</f>
        <v>16.618075801749271</v>
      </c>
      <c r="BV136" s="71">
        <f t="shared" si="28"/>
        <v>266.40066343102831</v>
      </c>
      <c r="BW136" s="71">
        <f t="shared" si="25"/>
        <v>553.68476818433589</v>
      </c>
      <c r="BX136" s="71">
        <f t="shared" si="26"/>
        <v>1869.4783398668656</v>
      </c>
      <c r="BY136" s="71">
        <f t="shared" ref="BY136:BY170" si="32">BX136*12</f>
        <v>22433.740078402385</v>
      </c>
      <c r="BZ136" s="49">
        <f>VLOOKUP($C136,[1]PARAMETROS!$A:$I,7,0)</f>
        <v>43101</v>
      </c>
      <c r="CA136" s="74"/>
      <c r="CB136" s="74"/>
    </row>
    <row r="137" spans="1:80" s="75" customFormat="1">
      <c r="A137" s="43" t="s">
        <v>329</v>
      </c>
      <c r="B137" s="43" t="s">
        <v>1</v>
      </c>
      <c r="C137" s="43" t="s">
        <v>161</v>
      </c>
      <c r="D137" s="43" t="s">
        <v>607</v>
      </c>
      <c r="E137" s="44" t="s">
        <v>403</v>
      </c>
      <c r="F137" s="44" t="s">
        <v>63</v>
      </c>
      <c r="G137" s="44">
        <v>1</v>
      </c>
      <c r="H137" s="71">
        <v>538.04</v>
      </c>
      <c r="I137" s="71">
        <v>538.04</v>
      </c>
      <c r="J137" s="71"/>
      <c r="K137" s="71"/>
      <c r="L137" s="71"/>
      <c r="M137" s="71"/>
      <c r="N137" s="71"/>
      <c r="O137" s="71"/>
      <c r="P137" s="71">
        <v>17.608581818181818</v>
      </c>
      <c r="Q137" s="71">
        <v>555.64858181818181</v>
      </c>
      <c r="R137" s="71">
        <v>111.12971636363636</v>
      </c>
      <c r="S137" s="71">
        <v>8.3347287272727275</v>
      </c>
      <c r="T137" s="71">
        <v>5.5564858181818186</v>
      </c>
      <c r="U137" s="71">
        <v>1.1112971636363635</v>
      </c>
      <c r="V137" s="71">
        <v>13.891214545454545</v>
      </c>
      <c r="W137" s="71">
        <v>44.451886545454549</v>
      </c>
      <c r="X137" s="71">
        <v>16.669457454545455</v>
      </c>
      <c r="Y137" s="71">
        <v>3.3338914909090911</v>
      </c>
      <c r="Z137" s="71">
        <v>204.47867810909094</v>
      </c>
      <c r="AA137" s="71">
        <v>46.304048484848479</v>
      </c>
      <c r="AB137" s="71">
        <v>61.732557440000001</v>
      </c>
      <c r="AC137" s="71">
        <v>39.757470980344252</v>
      </c>
      <c r="AD137" s="71">
        <v>147.79407690519275</v>
      </c>
      <c r="AE137" s="71">
        <v>129.7176</v>
      </c>
      <c r="AF137" s="71">
        <v>397</v>
      </c>
      <c r="AG137" s="71">
        <v>0</v>
      </c>
      <c r="AH137" s="71">
        <v>48.58</v>
      </c>
      <c r="AI137" s="71">
        <v>0</v>
      </c>
      <c r="AJ137" s="71">
        <v>0</v>
      </c>
      <c r="AK137" s="71">
        <v>4.72</v>
      </c>
      <c r="AL137" s="71">
        <v>0</v>
      </c>
      <c r="AM137" s="71">
        <v>580.01760000000002</v>
      </c>
      <c r="AN137" s="71">
        <v>932.2903550142837</v>
      </c>
      <c r="AO137" s="71">
        <v>2.7884255123456794</v>
      </c>
      <c r="AP137" s="71">
        <v>0.22307404098765432</v>
      </c>
      <c r="AQ137" s="71">
        <v>0.11153702049382716</v>
      </c>
      <c r="AR137" s="71">
        <v>1.9447700363636367</v>
      </c>
      <c r="AS137" s="71">
        <v>0.71567537338181841</v>
      </c>
      <c r="AT137" s="71">
        <v>23.892889018181815</v>
      </c>
      <c r="AU137" s="71">
        <v>0.92608096969696974</v>
      </c>
      <c r="AV137" s="71">
        <v>30.602451971451401</v>
      </c>
      <c r="AW137" s="71">
        <v>7.7173414141414138</v>
      </c>
      <c r="AX137" s="71">
        <v>4.5686661171717171</v>
      </c>
      <c r="AY137" s="71">
        <v>0.1157601212121212</v>
      </c>
      <c r="AZ137" s="71">
        <v>1.8521619393939395</v>
      </c>
      <c r="BA137" s="71">
        <v>0.72028519865319862</v>
      </c>
      <c r="BB137" s="71">
        <v>5.5105110429306405</v>
      </c>
      <c r="BC137" s="71">
        <v>20.484725833503031</v>
      </c>
      <c r="BD137" s="71"/>
      <c r="BE137" s="71">
        <v>0</v>
      </c>
      <c r="BF137" s="71">
        <v>20.484725833503031</v>
      </c>
      <c r="BG137" s="71">
        <v>30.371766666666673</v>
      </c>
      <c r="BH137" s="71">
        <v>3.9640903253863615</v>
      </c>
      <c r="BI137" s="71">
        <v>1.2263022831978319</v>
      </c>
      <c r="BJ137" s="71">
        <v>521.50147163627059</v>
      </c>
      <c r="BK137" s="71"/>
      <c r="BL137" s="71">
        <v>557.0636309115215</v>
      </c>
      <c r="BM137" s="71">
        <v>2096.0897455489412</v>
      </c>
      <c r="BN137" s="71">
        <f t="shared" si="27"/>
        <v>168.33053012889113</v>
      </c>
      <c r="BO137" s="71">
        <f t="shared" si="22"/>
        <v>118.95357462441643</v>
      </c>
      <c r="BP137" s="72">
        <f t="shared" si="23"/>
        <v>8.8629737609329435</v>
      </c>
      <c r="BQ137" s="72">
        <f t="shared" si="24"/>
        <v>1.9241982507288626</v>
      </c>
      <c r="BR137" s="73">
        <v>5</v>
      </c>
      <c r="BS137" s="72">
        <f t="shared" si="29"/>
        <v>5.8309037900874632</v>
      </c>
      <c r="BT137" s="72">
        <f t="shared" si="30"/>
        <v>14.25</v>
      </c>
      <c r="BU137" s="72">
        <f t="shared" si="31"/>
        <v>16.618075801749271</v>
      </c>
      <c r="BV137" s="71">
        <f t="shared" si="28"/>
        <v>396.07087308229785</v>
      </c>
      <c r="BW137" s="71">
        <f t="shared" si="25"/>
        <v>683.35497783560538</v>
      </c>
      <c r="BX137" s="71">
        <f t="shared" si="26"/>
        <v>2779.4447233845467</v>
      </c>
      <c r="BY137" s="71">
        <f t="shared" si="32"/>
        <v>33353.336680614564</v>
      </c>
      <c r="BZ137" s="49">
        <f>VLOOKUP($C137,[1]PARAMETROS!$A:$I,7,0)</f>
        <v>43101</v>
      </c>
      <c r="CA137" s="74"/>
      <c r="CB137" s="74"/>
    </row>
    <row r="138" spans="1:80" s="75" customFormat="1">
      <c r="A138" s="43" t="s">
        <v>329</v>
      </c>
      <c r="B138" s="43" t="s">
        <v>0</v>
      </c>
      <c r="C138" s="43" t="s">
        <v>161</v>
      </c>
      <c r="D138" s="43" t="s">
        <v>608</v>
      </c>
      <c r="E138" s="44" t="s">
        <v>403</v>
      </c>
      <c r="F138" s="44" t="s">
        <v>63</v>
      </c>
      <c r="G138" s="44">
        <v>1</v>
      </c>
      <c r="H138" s="71">
        <v>1076.08</v>
      </c>
      <c r="I138" s="71">
        <v>1076.08</v>
      </c>
      <c r="J138" s="71"/>
      <c r="K138" s="71"/>
      <c r="L138" s="71"/>
      <c r="M138" s="71"/>
      <c r="N138" s="71"/>
      <c r="O138" s="71"/>
      <c r="P138" s="71">
        <v>35.217163636363637</v>
      </c>
      <c r="Q138" s="71">
        <v>1111.2971636363636</v>
      </c>
      <c r="R138" s="71">
        <v>222.25943272727272</v>
      </c>
      <c r="S138" s="71">
        <v>16.669457454545455</v>
      </c>
      <c r="T138" s="71">
        <v>11.112971636363637</v>
      </c>
      <c r="U138" s="71">
        <v>2.2225943272727271</v>
      </c>
      <c r="V138" s="71">
        <v>27.782429090909091</v>
      </c>
      <c r="W138" s="71">
        <v>88.903773090909098</v>
      </c>
      <c r="X138" s="71">
        <v>33.33891490909091</v>
      </c>
      <c r="Y138" s="71">
        <v>6.6677829818181822</v>
      </c>
      <c r="Z138" s="71">
        <v>408.95735621818187</v>
      </c>
      <c r="AA138" s="71">
        <v>92.608096969696959</v>
      </c>
      <c r="AB138" s="71">
        <v>123.46511488</v>
      </c>
      <c r="AC138" s="71">
        <v>79.514941960688503</v>
      </c>
      <c r="AD138" s="71">
        <v>295.58815381038551</v>
      </c>
      <c r="AE138" s="71">
        <v>97.435200000000009</v>
      </c>
      <c r="AF138" s="71">
        <v>397</v>
      </c>
      <c r="AG138" s="71">
        <v>0</v>
      </c>
      <c r="AH138" s="71">
        <v>48.58</v>
      </c>
      <c r="AI138" s="71">
        <v>0</v>
      </c>
      <c r="AJ138" s="71">
        <v>0</v>
      </c>
      <c r="AK138" s="71">
        <v>4.72</v>
      </c>
      <c r="AL138" s="71">
        <v>0</v>
      </c>
      <c r="AM138" s="71">
        <v>547.73520000000008</v>
      </c>
      <c r="AN138" s="71">
        <v>1252.2807100285675</v>
      </c>
      <c r="AO138" s="71">
        <v>5.5768510246913587</v>
      </c>
      <c r="AP138" s="71">
        <v>0.44614808197530864</v>
      </c>
      <c r="AQ138" s="71">
        <v>0.22307404098765432</v>
      </c>
      <c r="AR138" s="71">
        <v>3.8895400727272733</v>
      </c>
      <c r="AS138" s="71">
        <v>1.4313507467636368</v>
      </c>
      <c r="AT138" s="71">
        <v>47.785778036363631</v>
      </c>
      <c r="AU138" s="71">
        <v>1.8521619393939395</v>
      </c>
      <c r="AV138" s="71">
        <v>61.204903942902803</v>
      </c>
      <c r="AW138" s="71">
        <v>15.434682828282828</v>
      </c>
      <c r="AX138" s="71">
        <v>9.1373322343434342</v>
      </c>
      <c r="AY138" s="71">
        <v>0.23152024242424241</v>
      </c>
      <c r="AZ138" s="71">
        <v>3.7043238787878789</v>
      </c>
      <c r="BA138" s="71">
        <v>1.4405703973063972</v>
      </c>
      <c r="BB138" s="71">
        <v>11.021022085861281</v>
      </c>
      <c r="BC138" s="71">
        <v>40.969451667006062</v>
      </c>
      <c r="BD138" s="71"/>
      <c r="BE138" s="71">
        <v>0</v>
      </c>
      <c r="BF138" s="71">
        <v>40.969451667006062</v>
      </c>
      <c r="BG138" s="71">
        <v>55.485199999999999</v>
      </c>
      <c r="BH138" s="71">
        <v>7.928180650772723</v>
      </c>
      <c r="BI138" s="71">
        <v>2.4526045663956633</v>
      </c>
      <c r="BJ138" s="71">
        <v>1043.0029432725412</v>
      </c>
      <c r="BK138" s="71"/>
      <c r="BL138" s="71">
        <v>1108.8689284897096</v>
      </c>
      <c r="BM138" s="71">
        <v>3574.6211577645495</v>
      </c>
      <c r="BN138" s="71">
        <f t="shared" si="27"/>
        <v>168.33053012889113</v>
      </c>
      <c r="BO138" s="71">
        <f t="shared" si="22"/>
        <v>118.95357462441643</v>
      </c>
      <c r="BP138" s="72">
        <f t="shared" si="23"/>
        <v>8.8629737609329435</v>
      </c>
      <c r="BQ138" s="72">
        <f t="shared" si="24"/>
        <v>1.9241982507288626</v>
      </c>
      <c r="BR138" s="73">
        <v>5</v>
      </c>
      <c r="BS138" s="72">
        <f t="shared" si="29"/>
        <v>5.8309037900874632</v>
      </c>
      <c r="BT138" s="72">
        <f t="shared" si="30"/>
        <v>14.25</v>
      </c>
      <c r="BU138" s="72">
        <f t="shared" si="31"/>
        <v>16.618075801749271</v>
      </c>
      <c r="BV138" s="71">
        <f t="shared" si="28"/>
        <v>641.7743439169617</v>
      </c>
      <c r="BW138" s="71">
        <f t="shared" si="25"/>
        <v>929.05844867026929</v>
      </c>
      <c r="BX138" s="71">
        <f t="shared" si="26"/>
        <v>4503.6796064348191</v>
      </c>
      <c r="BY138" s="71">
        <f t="shared" si="32"/>
        <v>54044.155277217826</v>
      </c>
      <c r="BZ138" s="49">
        <f>VLOOKUP($C138,[1]PARAMETROS!$A:$I,7,0)</f>
        <v>43101</v>
      </c>
      <c r="CA138" s="74"/>
      <c r="CB138" s="74"/>
    </row>
    <row r="139" spans="1:80" s="75" customFormat="1">
      <c r="A139" s="43" t="s">
        <v>609</v>
      </c>
      <c r="B139" s="43" t="s">
        <v>2</v>
      </c>
      <c r="C139" s="43" t="s">
        <v>175</v>
      </c>
      <c r="D139" s="43" t="s">
        <v>610</v>
      </c>
      <c r="E139" s="44" t="s">
        <v>403</v>
      </c>
      <c r="F139" s="44" t="s">
        <v>63</v>
      </c>
      <c r="G139" s="44">
        <v>1</v>
      </c>
      <c r="H139" s="71">
        <v>260.39999999999998</v>
      </c>
      <c r="I139" s="71">
        <v>260.39999999999998</v>
      </c>
      <c r="J139" s="71"/>
      <c r="K139" s="71"/>
      <c r="L139" s="71"/>
      <c r="M139" s="71"/>
      <c r="N139" s="71"/>
      <c r="O139" s="71"/>
      <c r="P139" s="71">
        <v>8.5221818181818172</v>
      </c>
      <c r="Q139" s="71">
        <v>268.9221818181818</v>
      </c>
      <c r="R139" s="71">
        <v>53.78443636363636</v>
      </c>
      <c r="S139" s="71">
        <v>4.0338327272727268</v>
      </c>
      <c r="T139" s="71">
        <v>2.6892218181818182</v>
      </c>
      <c r="U139" s="71">
        <v>0.53784436363636356</v>
      </c>
      <c r="V139" s="71">
        <v>6.723054545454545</v>
      </c>
      <c r="W139" s="71">
        <v>21.513774545454545</v>
      </c>
      <c r="X139" s="71">
        <v>8.0676654545454536</v>
      </c>
      <c r="Y139" s="71">
        <v>1.6135330909090908</v>
      </c>
      <c r="Z139" s="71">
        <v>98.96336290909089</v>
      </c>
      <c r="AA139" s="71">
        <v>22.410181818181815</v>
      </c>
      <c r="AB139" s="71">
        <v>29.877254399999998</v>
      </c>
      <c r="AC139" s="71">
        <v>19.241776528290913</v>
      </c>
      <c r="AD139" s="71">
        <v>71.529212746472723</v>
      </c>
      <c r="AE139" s="71">
        <v>146.376</v>
      </c>
      <c r="AF139" s="71">
        <v>397</v>
      </c>
      <c r="AG139" s="71">
        <v>0</v>
      </c>
      <c r="AH139" s="71">
        <v>0</v>
      </c>
      <c r="AI139" s="71">
        <v>0</v>
      </c>
      <c r="AJ139" s="71">
        <v>0</v>
      </c>
      <c r="AK139" s="71">
        <v>4.72</v>
      </c>
      <c r="AL139" s="71">
        <v>0</v>
      </c>
      <c r="AM139" s="71">
        <v>548.096</v>
      </c>
      <c r="AN139" s="71">
        <v>718.58857565556355</v>
      </c>
      <c r="AO139" s="71">
        <v>1.349539074074074</v>
      </c>
      <c r="AP139" s="71">
        <v>0.10796312592592593</v>
      </c>
      <c r="AQ139" s="71">
        <v>5.3981562962962963E-2</v>
      </c>
      <c r="AR139" s="71">
        <v>0.94122763636363638</v>
      </c>
      <c r="AS139" s="71">
        <v>0.34637177018181831</v>
      </c>
      <c r="AT139" s="71">
        <v>11.563653818181816</v>
      </c>
      <c r="AU139" s="71">
        <v>0.44820363636363636</v>
      </c>
      <c r="AV139" s="71">
        <v>14.81094062405387</v>
      </c>
      <c r="AW139" s="71">
        <v>3.7350303030303027</v>
      </c>
      <c r="AX139" s="71">
        <v>2.2111379393939394</v>
      </c>
      <c r="AY139" s="71">
        <v>5.6025454545454538E-2</v>
      </c>
      <c r="AZ139" s="71">
        <v>0.89640727272727272</v>
      </c>
      <c r="BA139" s="71">
        <v>0.34860282828282824</v>
      </c>
      <c r="BB139" s="71">
        <v>2.6669709976565659</v>
      </c>
      <c r="BC139" s="71">
        <v>9.9141747956363648</v>
      </c>
      <c r="BD139" s="71"/>
      <c r="BE139" s="71">
        <v>0</v>
      </c>
      <c r="BF139" s="71">
        <v>9.9141747956363648</v>
      </c>
      <c r="BG139" s="71">
        <v>30.371766666666673</v>
      </c>
      <c r="BH139" s="71">
        <v>1.9820451626931808</v>
      </c>
      <c r="BI139" s="71">
        <v>0.61315114159891593</v>
      </c>
      <c r="BJ139" s="71">
        <v>260.75073581813524</v>
      </c>
      <c r="BK139" s="71"/>
      <c r="BL139" s="71">
        <v>293.71769878909402</v>
      </c>
      <c r="BM139" s="71">
        <v>1305.9535716825296</v>
      </c>
      <c r="BN139" s="71">
        <f t="shared" si="27"/>
        <v>168.33053012889113</v>
      </c>
      <c r="BO139" s="71">
        <f t="shared" si="22"/>
        <v>118.95357462441643</v>
      </c>
      <c r="BP139" s="72">
        <f t="shared" si="23"/>
        <v>8.6609686609686669</v>
      </c>
      <c r="BQ139" s="72">
        <f t="shared" si="24"/>
        <v>1.8803418803418819</v>
      </c>
      <c r="BR139" s="73">
        <v>3</v>
      </c>
      <c r="BS139" s="72">
        <f t="shared" si="29"/>
        <v>3.4188034188034218</v>
      </c>
      <c r="BT139" s="72">
        <f t="shared" si="30"/>
        <v>12.25</v>
      </c>
      <c r="BU139" s="72">
        <f t="shared" si="31"/>
        <v>13.960113960113972</v>
      </c>
      <c r="BV139" s="71">
        <f t="shared" si="28"/>
        <v>222.41779528591479</v>
      </c>
      <c r="BW139" s="71">
        <f t="shared" si="25"/>
        <v>509.70190003922232</v>
      </c>
      <c r="BX139" s="71">
        <f t="shared" si="26"/>
        <v>1815.6554717217518</v>
      </c>
      <c r="BY139" s="71">
        <f t="shared" si="32"/>
        <v>21787.865660661024</v>
      </c>
      <c r="BZ139" s="49">
        <f>VLOOKUP($C139,[1]PARAMETROS!$A:$I,7,0)</f>
        <v>43101</v>
      </c>
      <c r="CA139" s="74"/>
      <c r="CB139" s="74"/>
    </row>
    <row r="140" spans="1:80" s="75" customFormat="1">
      <c r="A140" s="43" t="s">
        <v>611</v>
      </c>
      <c r="B140" s="43" t="s">
        <v>1</v>
      </c>
      <c r="C140" s="43" t="s">
        <v>161</v>
      </c>
      <c r="D140" s="43" t="s">
        <v>612</v>
      </c>
      <c r="E140" s="44" t="s">
        <v>403</v>
      </c>
      <c r="F140" s="44" t="s">
        <v>63</v>
      </c>
      <c r="G140" s="44">
        <v>1</v>
      </c>
      <c r="H140" s="71">
        <v>538.04</v>
      </c>
      <c r="I140" s="71">
        <v>538.04</v>
      </c>
      <c r="J140" s="71"/>
      <c r="K140" s="71"/>
      <c r="L140" s="71"/>
      <c r="M140" s="71"/>
      <c r="N140" s="71"/>
      <c r="O140" s="71"/>
      <c r="P140" s="71">
        <v>17.608581818181818</v>
      </c>
      <c r="Q140" s="71">
        <v>555.64858181818181</v>
      </c>
      <c r="R140" s="71">
        <v>111.12971636363636</v>
      </c>
      <c r="S140" s="71">
        <v>8.3347287272727275</v>
      </c>
      <c r="T140" s="71">
        <v>5.5564858181818186</v>
      </c>
      <c r="U140" s="71">
        <v>1.1112971636363635</v>
      </c>
      <c r="V140" s="71">
        <v>13.891214545454545</v>
      </c>
      <c r="W140" s="71">
        <v>44.451886545454549</v>
      </c>
      <c r="X140" s="71">
        <v>16.669457454545455</v>
      </c>
      <c r="Y140" s="71">
        <v>3.3338914909090911</v>
      </c>
      <c r="Z140" s="71">
        <v>204.47867810909094</v>
      </c>
      <c r="AA140" s="71">
        <v>46.304048484848479</v>
      </c>
      <c r="AB140" s="71">
        <v>61.732557440000001</v>
      </c>
      <c r="AC140" s="71">
        <v>39.757470980344252</v>
      </c>
      <c r="AD140" s="71">
        <v>147.79407690519275</v>
      </c>
      <c r="AE140" s="71">
        <v>129.7176</v>
      </c>
      <c r="AF140" s="71">
        <v>397</v>
      </c>
      <c r="AG140" s="71">
        <v>0</v>
      </c>
      <c r="AH140" s="71">
        <v>48.58</v>
      </c>
      <c r="AI140" s="71">
        <v>0</v>
      </c>
      <c r="AJ140" s="71">
        <v>0</v>
      </c>
      <c r="AK140" s="71">
        <v>4.72</v>
      </c>
      <c r="AL140" s="71">
        <v>0</v>
      </c>
      <c r="AM140" s="71">
        <v>580.01760000000002</v>
      </c>
      <c r="AN140" s="71">
        <v>932.2903550142837</v>
      </c>
      <c r="AO140" s="71">
        <v>2.7884255123456794</v>
      </c>
      <c r="AP140" s="71">
        <v>0.22307404098765432</v>
      </c>
      <c r="AQ140" s="71">
        <v>0.11153702049382716</v>
      </c>
      <c r="AR140" s="71">
        <v>1.9447700363636367</v>
      </c>
      <c r="AS140" s="71">
        <v>0.71567537338181841</v>
      </c>
      <c r="AT140" s="71">
        <v>23.892889018181815</v>
      </c>
      <c r="AU140" s="71">
        <v>0.92608096969696974</v>
      </c>
      <c r="AV140" s="71">
        <v>30.602451971451401</v>
      </c>
      <c r="AW140" s="71">
        <v>7.7173414141414138</v>
      </c>
      <c r="AX140" s="71">
        <v>4.5686661171717171</v>
      </c>
      <c r="AY140" s="71">
        <v>0.1157601212121212</v>
      </c>
      <c r="AZ140" s="71">
        <v>1.8521619393939395</v>
      </c>
      <c r="BA140" s="71">
        <v>0.72028519865319862</v>
      </c>
      <c r="BB140" s="71">
        <v>5.5105110429306405</v>
      </c>
      <c r="BC140" s="71">
        <v>20.484725833503031</v>
      </c>
      <c r="BD140" s="71"/>
      <c r="BE140" s="71">
        <v>0</v>
      </c>
      <c r="BF140" s="71">
        <v>20.484725833503031</v>
      </c>
      <c r="BG140" s="71">
        <v>30.371766666666673</v>
      </c>
      <c r="BH140" s="71">
        <v>3.9640903253863615</v>
      </c>
      <c r="BI140" s="71">
        <v>1.2263022831978319</v>
      </c>
      <c r="BJ140" s="71">
        <v>521.50147163627059</v>
      </c>
      <c r="BK140" s="71"/>
      <c r="BL140" s="71">
        <v>557.0636309115215</v>
      </c>
      <c r="BM140" s="71">
        <v>2096.0897455489412</v>
      </c>
      <c r="BN140" s="71">
        <f t="shared" si="27"/>
        <v>168.33053012889113</v>
      </c>
      <c r="BO140" s="71">
        <f t="shared" si="22"/>
        <v>118.95357462441643</v>
      </c>
      <c r="BP140" s="72">
        <f t="shared" si="23"/>
        <v>8.5633802816901436</v>
      </c>
      <c r="BQ140" s="72">
        <f t="shared" si="24"/>
        <v>1.8591549295774654</v>
      </c>
      <c r="BR140" s="73">
        <v>2</v>
      </c>
      <c r="BS140" s="72">
        <f t="shared" si="29"/>
        <v>2.2535211267605644</v>
      </c>
      <c r="BT140" s="72">
        <f t="shared" si="30"/>
        <v>11.25</v>
      </c>
      <c r="BU140" s="72">
        <f t="shared" si="31"/>
        <v>12.676056338028173</v>
      </c>
      <c r="BV140" s="71">
        <f t="shared" si="28"/>
        <v>302.11781201014429</v>
      </c>
      <c r="BW140" s="71">
        <f t="shared" si="25"/>
        <v>589.40191676345182</v>
      </c>
      <c r="BX140" s="71">
        <f t="shared" si="26"/>
        <v>2685.4916623123931</v>
      </c>
      <c r="BY140" s="71">
        <f t="shared" si="32"/>
        <v>32225.899947748716</v>
      </c>
      <c r="BZ140" s="49">
        <f>VLOOKUP($C140,[1]PARAMETROS!$A:$I,7,0)</f>
        <v>43101</v>
      </c>
      <c r="CA140" s="74"/>
      <c r="CB140" s="74"/>
    </row>
    <row r="141" spans="1:80" s="75" customFormat="1">
      <c r="A141" s="43" t="s">
        <v>613</v>
      </c>
      <c r="B141" s="43" t="s">
        <v>1</v>
      </c>
      <c r="C141" s="43" t="s">
        <v>471</v>
      </c>
      <c r="D141" s="43" t="s">
        <v>614</v>
      </c>
      <c r="E141" s="44" t="s">
        <v>403</v>
      </c>
      <c r="F141" s="44" t="s">
        <v>63</v>
      </c>
      <c r="G141" s="44">
        <v>1</v>
      </c>
      <c r="H141" s="71">
        <v>520.79999999999995</v>
      </c>
      <c r="I141" s="71">
        <v>520.79999999999995</v>
      </c>
      <c r="J141" s="71"/>
      <c r="K141" s="71"/>
      <c r="L141" s="71"/>
      <c r="M141" s="71"/>
      <c r="N141" s="71"/>
      <c r="O141" s="71"/>
      <c r="P141" s="71">
        <v>17.044363636363634</v>
      </c>
      <c r="Q141" s="71">
        <v>537.8443636363636</v>
      </c>
      <c r="R141" s="71">
        <v>107.56887272727272</v>
      </c>
      <c r="S141" s="71">
        <v>8.0676654545454536</v>
      </c>
      <c r="T141" s="71">
        <v>5.3784436363636363</v>
      </c>
      <c r="U141" s="71">
        <v>1.0756887272727271</v>
      </c>
      <c r="V141" s="71">
        <v>13.44610909090909</v>
      </c>
      <c r="W141" s="71">
        <v>43.027549090909091</v>
      </c>
      <c r="X141" s="71">
        <v>16.135330909090907</v>
      </c>
      <c r="Y141" s="71">
        <v>3.2270661818181816</v>
      </c>
      <c r="Z141" s="71">
        <v>197.92672581818178</v>
      </c>
      <c r="AA141" s="71">
        <v>44.820363636363631</v>
      </c>
      <c r="AB141" s="71">
        <v>59.754508799999996</v>
      </c>
      <c r="AC141" s="71">
        <v>38.483553056581826</v>
      </c>
      <c r="AD141" s="71">
        <v>143.05842549294545</v>
      </c>
      <c r="AE141" s="71">
        <v>130.75200000000001</v>
      </c>
      <c r="AF141" s="71">
        <v>397</v>
      </c>
      <c r="AG141" s="71">
        <v>0</v>
      </c>
      <c r="AH141" s="71">
        <v>0</v>
      </c>
      <c r="AI141" s="71">
        <v>0</v>
      </c>
      <c r="AJ141" s="71">
        <v>0</v>
      </c>
      <c r="AK141" s="71">
        <v>4.72</v>
      </c>
      <c r="AL141" s="71">
        <v>0</v>
      </c>
      <c r="AM141" s="71">
        <v>532.47199999999998</v>
      </c>
      <c r="AN141" s="71">
        <v>873.45715131112718</v>
      </c>
      <c r="AO141" s="71">
        <v>2.6990781481481481</v>
      </c>
      <c r="AP141" s="71">
        <v>0.21592625185185185</v>
      </c>
      <c r="AQ141" s="71">
        <v>0.10796312592592593</v>
      </c>
      <c r="AR141" s="71">
        <v>1.8824552727272728</v>
      </c>
      <c r="AS141" s="71">
        <v>0.69274354036363661</v>
      </c>
      <c r="AT141" s="71">
        <v>23.127307636363632</v>
      </c>
      <c r="AU141" s="71">
        <v>0.89640727272727272</v>
      </c>
      <c r="AV141" s="71">
        <v>29.621881248107741</v>
      </c>
      <c r="AW141" s="71">
        <v>7.4700606060606054</v>
      </c>
      <c r="AX141" s="71">
        <v>4.4222758787878789</v>
      </c>
      <c r="AY141" s="71">
        <v>0.11205090909090908</v>
      </c>
      <c r="AZ141" s="71">
        <v>1.7928145454545454</v>
      </c>
      <c r="BA141" s="71">
        <v>0.69720565656565647</v>
      </c>
      <c r="BB141" s="71">
        <v>5.3339419953131317</v>
      </c>
      <c r="BC141" s="71">
        <v>19.82834959127273</v>
      </c>
      <c r="BD141" s="71"/>
      <c r="BE141" s="71">
        <v>0</v>
      </c>
      <c r="BF141" s="71">
        <v>19.82834959127273</v>
      </c>
      <c r="BG141" s="71">
        <v>30.371766666666673</v>
      </c>
      <c r="BH141" s="71">
        <v>3.9640903253863615</v>
      </c>
      <c r="BI141" s="71">
        <v>1.2263022831978319</v>
      </c>
      <c r="BJ141" s="71">
        <v>521.50147163627059</v>
      </c>
      <c r="BK141" s="71"/>
      <c r="BL141" s="71">
        <v>557.0636309115215</v>
      </c>
      <c r="BM141" s="71">
        <v>2017.8153766983928</v>
      </c>
      <c r="BN141" s="71">
        <f t="shared" si="27"/>
        <v>168.33053012889113</v>
      </c>
      <c r="BO141" s="71">
        <f t="shared" si="22"/>
        <v>118.95357462441643</v>
      </c>
      <c r="BP141" s="72">
        <f t="shared" si="23"/>
        <v>8.6609686609686669</v>
      </c>
      <c r="BQ141" s="72">
        <f t="shared" si="24"/>
        <v>1.8803418803418819</v>
      </c>
      <c r="BR141" s="73">
        <v>3</v>
      </c>
      <c r="BS141" s="72">
        <f t="shared" si="29"/>
        <v>3.4188034188034218</v>
      </c>
      <c r="BT141" s="72">
        <f t="shared" si="30"/>
        <v>12.25</v>
      </c>
      <c r="BU141" s="72">
        <f t="shared" si="31"/>
        <v>13.960113960113972</v>
      </c>
      <c r="BV141" s="71">
        <f t="shared" si="28"/>
        <v>321.79451450465359</v>
      </c>
      <c r="BW141" s="71">
        <f t="shared" si="25"/>
        <v>609.07861925796112</v>
      </c>
      <c r="BX141" s="71">
        <f t="shared" si="26"/>
        <v>2626.893995956354</v>
      </c>
      <c r="BY141" s="71">
        <f t="shared" si="32"/>
        <v>31522.727951476249</v>
      </c>
      <c r="BZ141" s="49">
        <f>VLOOKUP($C141,[1]PARAMETROS!$A:$I,7,0)</f>
        <v>43101</v>
      </c>
      <c r="CA141" s="74"/>
      <c r="CB141" s="74"/>
    </row>
    <row r="142" spans="1:80" s="75" customFormat="1">
      <c r="A142" s="43" t="s">
        <v>333</v>
      </c>
      <c r="B142" s="43" t="s">
        <v>2</v>
      </c>
      <c r="C142" s="43" t="s">
        <v>250</v>
      </c>
      <c r="D142" s="43" t="s">
        <v>615</v>
      </c>
      <c r="E142" s="44" t="s">
        <v>403</v>
      </c>
      <c r="F142" s="44" t="s">
        <v>63</v>
      </c>
      <c r="G142" s="44">
        <v>1</v>
      </c>
      <c r="H142" s="71">
        <v>260.39999999999998</v>
      </c>
      <c r="I142" s="71">
        <v>260.39999999999998</v>
      </c>
      <c r="J142" s="71"/>
      <c r="K142" s="71"/>
      <c r="L142" s="71"/>
      <c r="M142" s="71"/>
      <c r="N142" s="71"/>
      <c r="O142" s="71"/>
      <c r="P142" s="71">
        <v>8.5221818181818172</v>
      </c>
      <c r="Q142" s="71">
        <v>268.9221818181818</v>
      </c>
      <c r="R142" s="71">
        <v>53.78443636363636</v>
      </c>
      <c r="S142" s="71">
        <v>4.0338327272727268</v>
      </c>
      <c r="T142" s="71">
        <v>2.6892218181818182</v>
      </c>
      <c r="U142" s="71">
        <v>0.53784436363636356</v>
      </c>
      <c r="V142" s="71">
        <v>6.723054545454545</v>
      </c>
      <c r="W142" s="71">
        <v>21.513774545454545</v>
      </c>
      <c r="X142" s="71">
        <v>8.0676654545454536</v>
      </c>
      <c r="Y142" s="71">
        <v>1.6135330909090908</v>
      </c>
      <c r="Z142" s="71">
        <v>98.96336290909089</v>
      </c>
      <c r="AA142" s="71">
        <v>22.410181818181815</v>
      </c>
      <c r="AB142" s="71">
        <v>29.877254399999998</v>
      </c>
      <c r="AC142" s="71">
        <v>19.241776528290913</v>
      </c>
      <c r="AD142" s="71">
        <v>71.529212746472723</v>
      </c>
      <c r="AE142" s="71">
        <v>146.376</v>
      </c>
      <c r="AF142" s="71">
        <v>397</v>
      </c>
      <c r="AG142" s="71">
        <v>0</v>
      </c>
      <c r="AH142" s="71">
        <v>32.619999999999997</v>
      </c>
      <c r="AI142" s="71">
        <v>0</v>
      </c>
      <c r="AJ142" s="71">
        <v>0</v>
      </c>
      <c r="AK142" s="71">
        <v>4.72</v>
      </c>
      <c r="AL142" s="71">
        <v>0</v>
      </c>
      <c r="AM142" s="71">
        <v>580.71600000000001</v>
      </c>
      <c r="AN142" s="71">
        <v>751.20857565556355</v>
      </c>
      <c r="AO142" s="71">
        <v>1.349539074074074</v>
      </c>
      <c r="AP142" s="71">
        <v>0.10796312592592593</v>
      </c>
      <c r="AQ142" s="71">
        <v>5.3981562962962963E-2</v>
      </c>
      <c r="AR142" s="71">
        <v>0.94122763636363638</v>
      </c>
      <c r="AS142" s="71">
        <v>0.34637177018181831</v>
      </c>
      <c r="AT142" s="71">
        <v>11.563653818181816</v>
      </c>
      <c r="AU142" s="71">
        <v>0.44820363636363636</v>
      </c>
      <c r="AV142" s="71">
        <v>14.81094062405387</v>
      </c>
      <c r="AW142" s="71">
        <v>3.7350303030303027</v>
      </c>
      <c r="AX142" s="71">
        <v>2.2111379393939394</v>
      </c>
      <c r="AY142" s="71">
        <v>5.6025454545454538E-2</v>
      </c>
      <c r="AZ142" s="71">
        <v>0.89640727272727272</v>
      </c>
      <c r="BA142" s="71">
        <v>0.34860282828282824</v>
      </c>
      <c r="BB142" s="71">
        <v>2.6669709976565659</v>
      </c>
      <c r="BC142" s="71">
        <v>9.9141747956363648</v>
      </c>
      <c r="BD142" s="71"/>
      <c r="BE142" s="71">
        <v>0</v>
      </c>
      <c r="BF142" s="71">
        <v>9.9141747956363648</v>
      </c>
      <c r="BG142" s="71">
        <v>30.371766666666673</v>
      </c>
      <c r="BH142" s="71">
        <v>1.9820451626931808</v>
      </c>
      <c r="BI142" s="71">
        <v>0.61315114159891593</v>
      </c>
      <c r="BJ142" s="71">
        <v>260.75073581813524</v>
      </c>
      <c r="BK142" s="71"/>
      <c r="BL142" s="71">
        <v>293.71769878909402</v>
      </c>
      <c r="BM142" s="71">
        <v>1338.5735716825297</v>
      </c>
      <c r="BN142" s="71">
        <f t="shared" si="27"/>
        <v>168.33053012889113</v>
      </c>
      <c r="BO142" s="71">
        <f t="shared" si="22"/>
        <v>118.95357462441643</v>
      </c>
      <c r="BP142" s="72">
        <f t="shared" si="23"/>
        <v>8.6609686609686669</v>
      </c>
      <c r="BQ142" s="72">
        <f t="shared" si="24"/>
        <v>1.8803418803418819</v>
      </c>
      <c r="BR142" s="73">
        <v>3</v>
      </c>
      <c r="BS142" s="72">
        <f t="shared" si="29"/>
        <v>3.4188034188034218</v>
      </c>
      <c r="BT142" s="72">
        <f t="shared" si="30"/>
        <v>12.25</v>
      </c>
      <c r="BU142" s="72">
        <f t="shared" si="31"/>
        <v>13.960113960113972</v>
      </c>
      <c r="BV142" s="71">
        <f t="shared" si="28"/>
        <v>226.97158445970396</v>
      </c>
      <c r="BW142" s="71">
        <f t="shared" si="25"/>
        <v>514.25568921301158</v>
      </c>
      <c r="BX142" s="71">
        <f t="shared" si="26"/>
        <v>1852.8292608955412</v>
      </c>
      <c r="BY142" s="71">
        <f t="shared" si="32"/>
        <v>22233.951130746493</v>
      </c>
      <c r="BZ142" s="49">
        <f>VLOOKUP($C142,[1]PARAMETROS!$A:$I,7,0)</f>
        <v>43101</v>
      </c>
      <c r="CA142" s="74"/>
      <c r="CB142" s="74"/>
    </row>
    <row r="143" spans="1:80" s="75" customFormat="1">
      <c r="A143" s="43" t="s">
        <v>335</v>
      </c>
      <c r="B143" s="43" t="s">
        <v>0</v>
      </c>
      <c r="C143" s="43" t="s">
        <v>161</v>
      </c>
      <c r="D143" s="43" t="s">
        <v>616</v>
      </c>
      <c r="E143" s="44" t="s">
        <v>403</v>
      </c>
      <c r="F143" s="44" t="s">
        <v>63</v>
      </c>
      <c r="G143" s="44">
        <v>2</v>
      </c>
      <c r="H143" s="71">
        <v>1076.08</v>
      </c>
      <c r="I143" s="71">
        <v>2152.16</v>
      </c>
      <c r="J143" s="71"/>
      <c r="K143" s="71"/>
      <c r="L143" s="71"/>
      <c r="M143" s="71"/>
      <c r="N143" s="71"/>
      <c r="O143" s="71"/>
      <c r="P143" s="71">
        <v>70.434327272727273</v>
      </c>
      <c r="Q143" s="71">
        <v>2222.5943272727272</v>
      </c>
      <c r="R143" s="71">
        <v>444.51886545454545</v>
      </c>
      <c r="S143" s="71">
        <v>33.33891490909091</v>
      </c>
      <c r="T143" s="71">
        <v>22.225943272727275</v>
      </c>
      <c r="U143" s="71">
        <v>4.4451886545454542</v>
      </c>
      <c r="V143" s="71">
        <v>55.564858181818181</v>
      </c>
      <c r="W143" s="71">
        <v>177.8075461818182</v>
      </c>
      <c r="X143" s="71">
        <v>66.67782981818182</v>
      </c>
      <c r="Y143" s="71">
        <v>13.335565963636364</v>
      </c>
      <c r="Z143" s="71">
        <v>817.91471243636374</v>
      </c>
      <c r="AA143" s="71">
        <v>185.21619393939392</v>
      </c>
      <c r="AB143" s="71">
        <v>246.93022976</v>
      </c>
      <c r="AC143" s="71">
        <v>159.02988392137701</v>
      </c>
      <c r="AD143" s="71">
        <v>591.17630762077101</v>
      </c>
      <c r="AE143" s="71">
        <v>194.87040000000002</v>
      </c>
      <c r="AF143" s="71">
        <v>794</v>
      </c>
      <c r="AG143" s="71">
        <v>0</v>
      </c>
      <c r="AH143" s="71">
        <v>97.16</v>
      </c>
      <c r="AI143" s="71">
        <v>0</v>
      </c>
      <c r="AJ143" s="71">
        <v>0</v>
      </c>
      <c r="AK143" s="71">
        <v>9.44</v>
      </c>
      <c r="AL143" s="71">
        <v>0</v>
      </c>
      <c r="AM143" s="71">
        <v>1095.4704000000002</v>
      </c>
      <c r="AN143" s="71">
        <v>2504.5614200571349</v>
      </c>
      <c r="AO143" s="71">
        <v>11.153702049382717</v>
      </c>
      <c r="AP143" s="71">
        <v>0.89229616395061728</v>
      </c>
      <c r="AQ143" s="71">
        <v>0.44614808197530864</v>
      </c>
      <c r="AR143" s="71">
        <v>7.7790801454545466</v>
      </c>
      <c r="AS143" s="71">
        <v>2.8627014935272737</v>
      </c>
      <c r="AT143" s="71">
        <v>95.571556072727262</v>
      </c>
      <c r="AU143" s="71">
        <v>3.7043238787878789</v>
      </c>
      <c r="AV143" s="71">
        <v>122.40980788580561</v>
      </c>
      <c r="AW143" s="71">
        <v>30.869365656565655</v>
      </c>
      <c r="AX143" s="71">
        <v>18.274664468686868</v>
      </c>
      <c r="AY143" s="71">
        <v>0.46304048484848481</v>
      </c>
      <c r="AZ143" s="71">
        <v>7.4086477575757579</v>
      </c>
      <c r="BA143" s="71">
        <v>2.8811407946127945</v>
      </c>
      <c r="BB143" s="71">
        <v>22.042044171722562</v>
      </c>
      <c r="BC143" s="71">
        <v>81.938903334012124</v>
      </c>
      <c r="BD143" s="71"/>
      <c r="BE143" s="71">
        <v>0</v>
      </c>
      <c r="BF143" s="71">
        <v>81.938903334012124</v>
      </c>
      <c r="BG143" s="71">
        <v>110.9704</v>
      </c>
      <c r="BH143" s="71">
        <v>15.856361301545446</v>
      </c>
      <c r="BI143" s="71">
        <v>4.9052091327913265</v>
      </c>
      <c r="BJ143" s="71">
        <v>2086.0058865450824</v>
      </c>
      <c r="BK143" s="71"/>
      <c r="BL143" s="71">
        <v>2217.7378569794191</v>
      </c>
      <c r="BM143" s="71">
        <v>7149.242315529099</v>
      </c>
      <c r="BN143" s="71">
        <f t="shared" si="27"/>
        <v>336.66106025778225</v>
      </c>
      <c r="BO143" s="71">
        <f t="shared" si="22"/>
        <v>237.90714924883287</v>
      </c>
      <c r="BP143" s="72">
        <f t="shared" si="23"/>
        <v>8.8629737609329435</v>
      </c>
      <c r="BQ143" s="72">
        <f t="shared" si="24"/>
        <v>1.9241982507288626</v>
      </c>
      <c r="BR143" s="73">
        <v>5</v>
      </c>
      <c r="BS143" s="72">
        <f t="shared" si="29"/>
        <v>5.8309037900874632</v>
      </c>
      <c r="BT143" s="72">
        <f t="shared" si="30"/>
        <v>14.25</v>
      </c>
      <c r="BU143" s="72">
        <f t="shared" si="31"/>
        <v>16.618075801749271</v>
      </c>
      <c r="BV143" s="71">
        <f t="shared" si="28"/>
        <v>1283.5486878339234</v>
      </c>
      <c r="BW143" s="71">
        <f t="shared" si="25"/>
        <v>1858.1168973405386</v>
      </c>
      <c r="BX143" s="71">
        <f t="shared" si="26"/>
        <v>9007.3592128696382</v>
      </c>
      <c r="BY143" s="71">
        <f t="shared" si="32"/>
        <v>108088.31055443565</v>
      </c>
      <c r="BZ143" s="49">
        <f>VLOOKUP($C143,[1]PARAMETROS!$A:$I,7,0)</f>
        <v>43101</v>
      </c>
      <c r="CA143" s="74"/>
      <c r="CB143" s="74"/>
    </row>
    <row r="144" spans="1:80" s="75" customFormat="1">
      <c r="A144" s="43" t="s">
        <v>617</v>
      </c>
      <c r="B144" s="43" t="s">
        <v>2</v>
      </c>
      <c r="C144" s="43" t="s">
        <v>165</v>
      </c>
      <c r="D144" s="43" t="s">
        <v>618</v>
      </c>
      <c r="E144" s="44" t="s">
        <v>403</v>
      </c>
      <c r="F144" s="44" t="s">
        <v>63</v>
      </c>
      <c r="G144" s="44">
        <v>1</v>
      </c>
      <c r="H144" s="71">
        <v>260.39999999999998</v>
      </c>
      <c r="I144" s="71">
        <v>260.39999999999998</v>
      </c>
      <c r="J144" s="71"/>
      <c r="K144" s="71"/>
      <c r="L144" s="71"/>
      <c r="M144" s="71"/>
      <c r="N144" s="71"/>
      <c r="O144" s="71"/>
      <c r="P144" s="71">
        <v>8.5221818181818172</v>
      </c>
      <c r="Q144" s="71">
        <v>268.9221818181818</v>
      </c>
      <c r="R144" s="71">
        <v>53.78443636363636</v>
      </c>
      <c r="S144" s="71">
        <v>4.0338327272727268</v>
      </c>
      <c r="T144" s="71">
        <v>2.6892218181818182</v>
      </c>
      <c r="U144" s="71">
        <v>0.53784436363636356</v>
      </c>
      <c r="V144" s="71">
        <v>6.723054545454545</v>
      </c>
      <c r="W144" s="71">
        <v>21.513774545454545</v>
      </c>
      <c r="X144" s="71">
        <v>8.0676654545454536</v>
      </c>
      <c r="Y144" s="71">
        <v>1.6135330909090908</v>
      </c>
      <c r="Z144" s="71">
        <v>98.96336290909089</v>
      </c>
      <c r="AA144" s="71">
        <v>22.410181818181815</v>
      </c>
      <c r="AB144" s="71">
        <v>29.877254399999998</v>
      </c>
      <c r="AC144" s="71">
        <v>19.241776528290913</v>
      </c>
      <c r="AD144" s="71">
        <v>71.529212746472723</v>
      </c>
      <c r="AE144" s="71">
        <v>146.376</v>
      </c>
      <c r="AF144" s="71">
        <v>397</v>
      </c>
      <c r="AG144" s="71">
        <v>0</v>
      </c>
      <c r="AH144" s="71">
        <v>0</v>
      </c>
      <c r="AI144" s="71">
        <v>0</v>
      </c>
      <c r="AJ144" s="71">
        <v>0</v>
      </c>
      <c r="AK144" s="71">
        <v>4.72</v>
      </c>
      <c r="AL144" s="71">
        <v>0</v>
      </c>
      <c r="AM144" s="71">
        <v>548.096</v>
      </c>
      <c r="AN144" s="71">
        <v>718.58857565556355</v>
      </c>
      <c r="AO144" s="71">
        <v>1.349539074074074</v>
      </c>
      <c r="AP144" s="71">
        <v>0.10796312592592593</v>
      </c>
      <c r="AQ144" s="71">
        <v>5.3981562962962963E-2</v>
      </c>
      <c r="AR144" s="71">
        <v>0.94122763636363638</v>
      </c>
      <c r="AS144" s="71">
        <v>0.34637177018181831</v>
      </c>
      <c r="AT144" s="71">
        <v>11.563653818181816</v>
      </c>
      <c r="AU144" s="71">
        <v>0.44820363636363636</v>
      </c>
      <c r="AV144" s="71">
        <v>14.81094062405387</v>
      </c>
      <c r="AW144" s="71">
        <v>3.7350303030303027</v>
      </c>
      <c r="AX144" s="71">
        <v>2.2111379393939394</v>
      </c>
      <c r="AY144" s="71">
        <v>5.6025454545454538E-2</v>
      </c>
      <c r="AZ144" s="71">
        <v>0.89640727272727272</v>
      </c>
      <c r="BA144" s="71">
        <v>0.34860282828282824</v>
      </c>
      <c r="BB144" s="71">
        <v>2.6669709976565659</v>
      </c>
      <c r="BC144" s="71">
        <v>9.9141747956363648</v>
      </c>
      <c r="BD144" s="71"/>
      <c r="BE144" s="71">
        <v>0</v>
      </c>
      <c r="BF144" s="71">
        <v>9.9141747956363648</v>
      </c>
      <c r="BG144" s="71">
        <v>30.371766666666673</v>
      </c>
      <c r="BH144" s="71">
        <v>1.9820451626931808</v>
      </c>
      <c r="BI144" s="71">
        <v>0.61315114159891593</v>
      </c>
      <c r="BJ144" s="71">
        <v>260.75073581813524</v>
      </c>
      <c r="BK144" s="71"/>
      <c r="BL144" s="71">
        <v>293.71769878909402</v>
      </c>
      <c r="BM144" s="71">
        <v>1305.9535716825296</v>
      </c>
      <c r="BN144" s="71">
        <f t="shared" si="27"/>
        <v>168.33053012889113</v>
      </c>
      <c r="BO144" s="71">
        <f t="shared" si="22"/>
        <v>118.95357462441643</v>
      </c>
      <c r="BP144" s="72">
        <f t="shared" si="23"/>
        <v>8.6609686609686669</v>
      </c>
      <c r="BQ144" s="72">
        <f t="shared" si="24"/>
        <v>1.8803418803418819</v>
      </c>
      <c r="BR144" s="73">
        <v>3</v>
      </c>
      <c r="BS144" s="72">
        <f t="shared" si="29"/>
        <v>3.4188034188034218</v>
      </c>
      <c r="BT144" s="72">
        <f t="shared" si="30"/>
        <v>12.25</v>
      </c>
      <c r="BU144" s="72">
        <f t="shared" si="31"/>
        <v>13.960113960113972</v>
      </c>
      <c r="BV144" s="71">
        <f t="shared" si="28"/>
        <v>222.41779528591479</v>
      </c>
      <c r="BW144" s="71">
        <f t="shared" si="25"/>
        <v>509.70190003922232</v>
      </c>
      <c r="BX144" s="71">
        <f t="shared" si="26"/>
        <v>1815.6554717217518</v>
      </c>
      <c r="BY144" s="71">
        <f t="shared" si="32"/>
        <v>21787.865660661024</v>
      </c>
      <c r="BZ144" s="49">
        <f>VLOOKUP($C144,[1]PARAMETROS!$A:$I,7,0)</f>
        <v>43101</v>
      </c>
      <c r="CA144" s="74"/>
      <c r="CB144" s="74"/>
    </row>
    <row r="145" spans="1:80" s="75" customFormat="1">
      <c r="A145" s="43" t="s">
        <v>619</v>
      </c>
      <c r="B145" s="43" t="s">
        <v>2</v>
      </c>
      <c r="C145" s="43" t="s">
        <v>74</v>
      </c>
      <c r="D145" s="43" t="s">
        <v>620</v>
      </c>
      <c r="E145" s="44" t="s">
        <v>403</v>
      </c>
      <c r="F145" s="44" t="s">
        <v>63</v>
      </c>
      <c r="G145" s="44">
        <v>1</v>
      </c>
      <c r="H145" s="71">
        <v>260.39999999999998</v>
      </c>
      <c r="I145" s="71">
        <v>260.39999999999998</v>
      </c>
      <c r="J145" s="71"/>
      <c r="K145" s="71"/>
      <c r="L145" s="71"/>
      <c r="M145" s="71"/>
      <c r="N145" s="71"/>
      <c r="O145" s="71"/>
      <c r="P145" s="71">
        <v>8.5221818181818172</v>
      </c>
      <c r="Q145" s="71">
        <v>268.9221818181818</v>
      </c>
      <c r="R145" s="71">
        <v>53.78443636363636</v>
      </c>
      <c r="S145" s="71">
        <v>4.0338327272727268</v>
      </c>
      <c r="T145" s="71">
        <v>2.6892218181818182</v>
      </c>
      <c r="U145" s="71">
        <v>0.53784436363636356</v>
      </c>
      <c r="V145" s="71">
        <v>6.723054545454545</v>
      </c>
      <c r="W145" s="71">
        <v>21.513774545454545</v>
      </c>
      <c r="X145" s="71">
        <v>8.0676654545454536</v>
      </c>
      <c r="Y145" s="71">
        <v>1.6135330909090908</v>
      </c>
      <c r="Z145" s="71">
        <v>98.96336290909089</v>
      </c>
      <c r="AA145" s="71">
        <v>22.410181818181815</v>
      </c>
      <c r="AB145" s="71">
        <v>29.877254399999998</v>
      </c>
      <c r="AC145" s="71">
        <v>19.241776528290913</v>
      </c>
      <c r="AD145" s="71">
        <v>71.529212746472723</v>
      </c>
      <c r="AE145" s="71">
        <v>146.376</v>
      </c>
      <c r="AF145" s="71">
        <v>0</v>
      </c>
      <c r="AG145" s="71">
        <v>264.83999999999997</v>
      </c>
      <c r="AH145" s="71">
        <v>27.01</v>
      </c>
      <c r="AI145" s="71">
        <v>0</v>
      </c>
      <c r="AJ145" s="71">
        <v>0</v>
      </c>
      <c r="AK145" s="71">
        <v>4.72</v>
      </c>
      <c r="AL145" s="71">
        <v>0</v>
      </c>
      <c r="AM145" s="71">
        <v>442.94600000000003</v>
      </c>
      <c r="AN145" s="71">
        <v>613.43857565556357</v>
      </c>
      <c r="AO145" s="71">
        <v>1.349539074074074</v>
      </c>
      <c r="AP145" s="71">
        <v>0.10796312592592593</v>
      </c>
      <c r="AQ145" s="71">
        <v>5.3981562962962963E-2</v>
      </c>
      <c r="AR145" s="71">
        <v>0.94122763636363638</v>
      </c>
      <c r="AS145" s="71">
        <v>0.34637177018181831</v>
      </c>
      <c r="AT145" s="71">
        <v>11.563653818181816</v>
      </c>
      <c r="AU145" s="71">
        <v>0.44820363636363636</v>
      </c>
      <c r="AV145" s="71">
        <v>14.81094062405387</v>
      </c>
      <c r="AW145" s="71">
        <v>3.7350303030303027</v>
      </c>
      <c r="AX145" s="71">
        <v>2.2111379393939394</v>
      </c>
      <c r="AY145" s="71">
        <v>5.6025454545454538E-2</v>
      </c>
      <c r="AZ145" s="71">
        <v>0.89640727272727272</v>
      </c>
      <c r="BA145" s="71">
        <v>0.34860282828282824</v>
      </c>
      <c r="BB145" s="71">
        <v>2.6669709976565659</v>
      </c>
      <c r="BC145" s="71">
        <v>9.9141747956363648</v>
      </c>
      <c r="BD145" s="71"/>
      <c r="BE145" s="71">
        <v>0</v>
      </c>
      <c r="BF145" s="71">
        <v>9.9141747956363648</v>
      </c>
      <c r="BG145" s="71">
        <v>30.371766666666673</v>
      </c>
      <c r="BH145" s="71">
        <v>1.9820451626931808</v>
      </c>
      <c r="BI145" s="71">
        <v>0.61315114159891593</v>
      </c>
      <c r="BJ145" s="71">
        <v>260.75073581813524</v>
      </c>
      <c r="BK145" s="71"/>
      <c r="BL145" s="71">
        <v>293.71769878909402</v>
      </c>
      <c r="BM145" s="71">
        <v>1200.8035716825298</v>
      </c>
      <c r="BN145" s="71">
        <f t="shared" si="27"/>
        <v>168.33053012889113</v>
      </c>
      <c r="BO145" s="71">
        <f t="shared" si="22"/>
        <v>118.95357462441643</v>
      </c>
      <c r="BP145" s="72">
        <f t="shared" si="23"/>
        <v>8.7608069164265068</v>
      </c>
      <c r="BQ145" s="72">
        <f t="shared" si="24"/>
        <v>1.9020172910662811</v>
      </c>
      <c r="BR145" s="73">
        <v>4</v>
      </c>
      <c r="BS145" s="72">
        <f t="shared" si="29"/>
        <v>4.6109510086455305</v>
      </c>
      <c r="BT145" s="72">
        <f t="shared" si="30"/>
        <v>13.25</v>
      </c>
      <c r="BU145" s="72">
        <f t="shared" si="31"/>
        <v>15.273775216138318</v>
      </c>
      <c r="BV145" s="71">
        <f t="shared" si="28"/>
        <v>227.28716671786549</v>
      </c>
      <c r="BW145" s="71">
        <f t="shared" si="25"/>
        <v>514.57127147117308</v>
      </c>
      <c r="BX145" s="71">
        <f t="shared" si="26"/>
        <v>1715.3748431537028</v>
      </c>
      <c r="BY145" s="71">
        <f t="shared" si="32"/>
        <v>20584.498117844436</v>
      </c>
      <c r="BZ145" s="49">
        <f>VLOOKUP($C145,[1]PARAMETROS!$A:$I,7,0)</f>
        <v>43101</v>
      </c>
      <c r="CA145" s="74"/>
      <c r="CB145" s="74"/>
    </row>
    <row r="146" spans="1:80" s="75" customFormat="1">
      <c r="A146" s="43" t="s">
        <v>337</v>
      </c>
      <c r="B146" s="43" t="s">
        <v>0</v>
      </c>
      <c r="C146" s="43" t="s">
        <v>84</v>
      </c>
      <c r="D146" s="43" t="s">
        <v>621</v>
      </c>
      <c r="E146" s="44" t="s">
        <v>403</v>
      </c>
      <c r="F146" s="44" t="s">
        <v>63</v>
      </c>
      <c r="G146" s="44">
        <v>1</v>
      </c>
      <c r="H146" s="71">
        <v>1041.5999999999999</v>
      </c>
      <c r="I146" s="71">
        <v>1041.5999999999999</v>
      </c>
      <c r="J146" s="71"/>
      <c r="K146" s="71"/>
      <c r="L146" s="71"/>
      <c r="M146" s="71"/>
      <c r="N146" s="71"/>
      <c r="O146" s="71"/>
      <c r="P146" s="71">
        <v>34.088727272727269</v>
      </c>
      <c r="Q146" s="71">
        <v>1075.6887272727272</v>
      </c>
      <c r="R146" s="71">
        <v>215.13774545454544</v>
      </c>
      <c r="S146" s="71">
        <v>16.135330909090907</v>
      </c>
      <c r="T146" s="71">
        <v>10.756887272727273</v>
      </c>
      <c r="U146" s="71">
        <v>2.1513774545454543</v>
      </c>
      <c r="V146" s="71">
        <v>26.89221818181818</v>
      </c>
      <c r="W146" s="71">
        <v>86.055098181818181</v>
      </c>
      <c r="X146" s="71">
        <v>32.270661818181814</v>
      </c>
      <c r="Y146" s="71">
        <v>6.4541323636363632</v>
      </c>
      <c r="Z146" s="71">
        <v>395.85345163636356</v>
      </c>
      <c r="AA146" s="71">
        <v>89.640727272727261</v>
      </c>
      <c r="AB146" s="71">
        <v>119.50901759999999</v>
      </c>
      <c r="AC146" s="71">
        <v>76.967106113163652</v>
      </c>
      <c r="AD146" s="71">
        <v>286.11685098589089</v>
      </c>
      <c r="AE146" s="71">
        <v>99.504000000000005</v>
      </c>
      <c r="AF146" s="71">
        <v>397</v>
      </c>
      <c r="AG146" s="71">
        <v>0</v>
      </c>
      <c r="AH146" s="71">
        <v>32.619999999999997</v>
      </c>
      <c r="AI146" s="71">
        <v>0</v>
      </c>
      <c r="AJ146" s="71">
        <v>0</v>
      </c>
      <c r="AK146" s="71">
        <v>4.72</v>
      </c>
      <c r="AL146" s="71">
        <v>0</v>
      </c>
      <c r="AM146" s="71">
        <v>533.84400000000005</v>
      </c>
      <c r="AN146" s="71">
        <v>1215.8143026222544</v>
      </c>
      <c r="AO146" s="71">
        <v>5.3981562962962961</v>
      </c>
      <c r="AP146" s="71">
        <v>0.43185250370370371</v>
      </c>
      <c r="AQ146" s="71">
        <v>0.21592625185185185</v>
      </c>
      <c r="AR146" s="71">
        <v>3.7649105454545455</v>
      </c>
      <c r="AS146" s="71">
        <v>1.3854870807272732</v>
      </c>
      <c r="AT146" s="71">
        <v>46.254615272727264</v>
      </c>
      <c r="AU146" s="71">
        <v>1.7928145454545454</v>
      </c>
      <c r="AV146" s="71">
        <v>59.243762496215481</v>
      </c>
      <c r="AW146" s="71">
        <v>14.940121212121211</v>
      </c>
      <c r="AX146" s="71">
        <v>8.8445517575757577</v>
      </c>
      <c r="AY146" s="71">
        <v>0.22410181818181815</v>
      </c>
      <c r="AZ146" s="71">
        <v>3.5856290909090909</v>
      </c>
      <c r="BA146" s="71">
        <v>1.3944113131313129</v>
      </c>
      <c r="BB146" s="71">
        <v>10.667883990626263</v>
      </c>
      <c r="BC146" s="71">
        <v>39.656699182545459</v>
      </c>
      <c r="BD146" s="71"/>
      <c r="BE146" s="71">
        <v>0</v>
      </c>
      <c r="BF146" s="71">
        <v>39.656699182545459</v>
      </c>
      <c r="BG146" s="71">
        <v>55.485199999999999</v>
      </c>
      <c r="BH146" s="71">
        <v>7.928180650772723</v>
      </c>
      <c r="BI146" s="71">
        <v>2.4526045663956633</v>
      </c>
      <c r="BJ146" s="71">
        <v>1043.0029432725412</v>
      </c>
      <c r="BK146" s="71"/>
      <c r="BL146" s="71">
        <v>1108.8689284897096</v>
      </c>
      <c r="BM146" s="71">
        <v>3499.272420063452</v>
      </c>
      <c r="BN146" s="71">
        <f t="shared" si="27"/>
        <v>168.33053012889113</v>
      </c>
      <c r="BO146" s="71">
        <f t="shared" si="22"/>
        <v>118.95357462441643</v>
      </c>
      <c r="BP146" s="72">
        <f t="shared" si="23"/>
        <v>8.6609686609686669</v>
      </c>
      <c r="BQ146" s="72">
        <f t="shared" si="24"/>
        <v>1.8803418803418819</v>
      </c>
      <c r="BR146" s="73">
        <v>3</v>
      </c>
      <c r="BS146" s="72">
        <f t="shared" si="29"/>
        <v>3.4188034188034218</v>
      </c>
      <c r="BT146" s="72">
        <f t="shared" si="30"/>
        <v>12.25</v>
      </c>
      <c r="BU146" s="72">
        <f t="shared" si="31"/>
        <v>13.960113960113972</v>
      </c>
      <c r="BV146" s="71">
        <f t="shared" si="28"/>
        <v>528.60760602855089</v>
      </c>
      <c r="BW146" s="71">
        <f t="shared" si="25"/>
        <v>815.89171078185848</v>
      </c>
      <c r="BX146" s="71">
        <f t="shared" si="26"/>
        <v>4315.1641308453109</v>
      </c>
      <c r="BY146" s="71">
        <f t="shared" si="32"/>
        <v>51781.96957014373</v>
      </c>
      <c r="BZ146" s="49">
        <f>VLOOKUP($C146,[1]PARAMETROS!$A:$I,7,0)</f>
        <v>43101</v>
      </c>
      <c r="CA146" s="74"/>
      <c r="CB146" s="74"/>
    </row>
    <row r="147" spans="1:80" s="75" customFormat="1">
      <c r="A147" s="43" t="s">
        <v>341</v>
      </c>
      <c r="B147" s="43" t="s">
        <v>0</v>
      </c>
      <c r="C147" s="43" t="s">
        <v>271</v>
      </c>
      <c r="D147" s="43" t="s">
        <v>622</v>
      </c>
      <c r="E147" s="44" t="s">
        <v>403</v>
      </c>
      <c r="F147" s="44" t="s">
        <v>63</v>
      </c>
      <c r="G147" s="44">
        <v>1</v>
      </c>
      <c r="H147" s="71">
        <v>1041.5999999999999</v>
      </c>
      <c r="I147" s="71">
        <v>1041.5999999999999</v>
      </c>
      <c r="J147" s="71"/>
      <c r="K147" s="71"/>
      <c r="L147" s="71"/>
      <c r="M147" s="71"/>
      <c r="N147" s="71"/>
      <c r="O147" s="71"/>
      <c r="P147" s="71">
        <v>34.088727272727269</v>
      </c>
      <c r="Q147" s="71">
        <v>1075.6887272727272</v>
      </c>
      <c r="R147" s="71">
        <v>215.13774545454544</v>
      </c>
      <c r="S147" s="71">
        <v>16.135330909090907</v>
      </c>
      <c r="T147" s="71">
        <v>10.756887272727273</v>
      </c>
      <c r="U147" s="71">
        <v>2.1513774545454543</v>
      </c>
      <c r="V147" s="71">
        <v>26.89221818181818</v>
      </c>
      <c r="W147" s="71">
        <v>86.055098181818181</v>
      </c>
      <c r="X147" s="71">
        <v>32.270661818181814</v>
      </c>
      <c r="Y147" s="71">
        <v>6.4541323636363632</v>
      </c>
      <c r="Z147" s="71">
        <v>395.85345163636356</v>
      </c>
      <c r="AA147" s="71">
        <v>89.640727272727261</v>
      </c>
      <c r="AB147" s="71">
        <v>119.50901759999999</v>
      </c>
      <c r="AC147" s="71">
        <v>76.967106113163652</v>
      </c>
      <c r="AD147" s="71">
        <v>286.11685098589089</v>
      </c>
      <c r="AE147" s="71">
        <v>99.504000000000005</v>
      </c>
      <c r="AF147" s="71">
        <v>397</v>
      </c>
      <c r="AG147" s="71">
        <v>0</v>
      </c>
      <c r="AH147" s="71">
        <v>0</v>
      </c>
      <c r="AI147" s="71">
        <v>0</v>
      </c>
      <c r="AJ147" s="71">
        <v>0</v>
      </c>
      <c r="AK147" s="71">
        <v>4.72</v>
      </c>
      <c r="AL147" s="71">
        <v>0</v>
      </c>
      <c r="AM147" s="71">
        <v>501.22400000000005</v>
      </c>
      <c r="AN147" s="71">
        <v>1183.1943026222546</v>
      </c>
      <c r="AO147" s="71">
        <v>5.3981562962962961</v>
      </c>
      <c r="AP147" s="71">
        <v>0.43185250370370371</v>
      </c>
      <c r="AQ147" s="71">
        <v>0.21592625185185185</v>
      </c>
      <c r="AR147" s="71">
        <v>3.7649105454545455</v>
      </c>
      <c r="AS147" s="71">
        <v>1.3854870807272732</v>
      </c>
      <c r="AT147" s="71">
        <v>46.254615272727264</v>
      </c>
      <c r="AU147" s="71">
        <v>1.7928145454545454</v>
      </c>
      <c r="AV147" s="71">
        <v>59.243762496215481</v>
      </c>
      <c r="AW147" s="71">
        <v>14.940121212121211</v>
      </c>
      <c r="AX147" s="71">
        <v>8.8445517575757577</v>
      </c>
      <c r="AY147" s="71">
        <v>0.22410181818181815</v>
      </c>
      <c r="AZ147" s="71">
        <v>3.5856290909090909</v>
      </c>
      <c r="BA147" s="71">
        <v>1.3944113131313129</v>
      </c>
      <c r="BB147" s="71">
        <v>10.667883990626263</v>
      </c>
      <c r="BC147" s="71">
        <v>39.656699182545459</v>
      </c>
      <c r="BD147" s="71"/>
      <c r="BE147" s="71">
        <v>0</v>
      </c>
      <c r="BF147" s="71">
        <v>39.656699182545459</v>
      </c>
      <c r="BG147" s="71">
        <v>55.485199999999999</v>
      </c>
      <c r="BH147" s="71">
        <v>7.928180650772723</v>
      </c>
      <c r="BI147" s="71">
        <v>2.4526045663956633</v>
      </c>
      <c r="BJ147" s="71">
        <v>1043.0029432725412</v>
      </c>
      <c r="BK147" s="71"/>
      <c r="BL147" s="71">
        <v>1108.8689284897096</v>
      </c>
      <c r="BM147" s="71">
        <v>3466.6524200634522</v>
      </c>
      <c r="BN147" s="71">
        <f t="shared" si="27"/>
        <v>168.33053012889113</v>
      </c>
      <c r="BO147" s="71">
        <f t="shared" si="22"/>
        <v>118.95357462441643</v>
      </c>
      <c r="BP147" s="72">
        <f t="shared" si="23"/>
        <v>8.5633802816901436</v>
      </c>
      <c r="BQ147" s="72">
        <f t="shared" si="24"/>
        <v>1.8591549295774654</v>
      </c>
      <c r="BR147" s="73">
        <v>2</v>
      </c>
      <c r="BS147" s="72">
        <f t="shared" si="29"/>
        <v>2.2535211267605644</v>
      </c>
      <c r="BT147" s="72">
        <f t="shared" si="30"/>
        <v>11.25</v>
      </c>
      <c r="BU147" s="72">
        <f t="shared" si="31"/>
        <v>12.676056338028173</v>
      </c>
      <c r="BV147" s="71">
        <f t="shared" si="28"/>
        <v>475.85110877958942</v>
      </c>
      <c r="BW147" s="71">
        <f t="shared" si="25"/>
        <v>763.13521353289696</v>
      </c>
      <c r="BX147" s="71">
        <f t="shared" si="26"/>
        <v>4229.7876335963492</v>
      </c>
      <c r="BY147" s="71">
        <f t="shared" si="32"/>
        <v>50757.451603156194</v>
      </c>
      <c r="BZ147" s="49">
        <f>VLOOKUP($C147,[1]PARAMETROS!$A:$I,7,0)</f>
        <v>43101</v>
      </c>
      <c r="CA147" s="74"/>
      <c r="CB147" s="74"/>
    </row>
    <row r="148" spans="1:80" s="75" customFormat="1">
      <c r="A148" s="43" t="s">
        <v>623</v>
      </c>
      <c r="B148" s="43" t="s">
        <v>2</v>
      </c>
      <c r="C148" s="43" t="s">
        <v>165</v>
      </c>
      <c r="D148" s="43" t="s">
        <v>624</v>
      </c>
      <c r="E148" s="44" t="s">
        <v>403</v>
      </c>
      <c r="F148" s="44" t="s">
        <v>63</v>
      </c>
      <c r="G148" s="44">
        <v>1</v>
      </c>
      <c r="H148" s="71">
        <v>260.39999999999998</v>
      </c>
      <c r="I148" s="71">
        <v>260.39999999999998</v>
      </c>
      <c r="J148" s="71"/>
      <c r="K148" s="71"/>
      <c r="L148" s="71"/>
      <c r="M148" s="71"/>
      <c r="N148" s="71"/>
      <c r="O148" s="71"/>
      <c r="P148" s="71">
        <v>8.5221818181818172</v>
      </c>
      <c r="Q148" s="71">
        <v>268.9221818181818</v>
      </c>
      <c r="R148" s="71">
        <v>53.78443636363636</v>
      </c>
      <c r="S148" s="71">
        <v>4.0338327272727268</v>
      </c>
      <c r="T148" s="71">
        <v>2.6892218181818182</v>
      </c>
      <c r="U148" s="71">
        <v>0.53784436363636356</v>
      </c>
      <c r="V148" s="71">
        <v>6.723054545454545</v>
      </c>
      <c r="W148" s="71">
        <v>21.513774545454545</v>
      </c>
      <c r="X148" s="71">
        <v>8.0676654545454536</v>
      </c>
      <c r="Y148" s="71">
        <v>1.6135330909090908</v>
      </c>
      <c r="Z148" s="71">
        <v>98.96336290909089</v>
      </c>
      <c r="AA148" s="71">
        <v>22.410181818181815</v>
      </c>
      <c r="AB148" s="71">
        <v>29.877254399999998</v>
      </c>
      <c r="AC148" s="71">
        <v>19.241776528290913</v>
      </c>
      <c r="AD148" s="71">
        <v>71.529212746472723</v>
      </c>
      <c r="AE148" s="71">
        <v>146.376</v>
      </c>
      <c r="AF148" s="71">
        <v>397</v>
      </c>
      <c r="AG148" s="71">
        <v>0</v>
      </c>
      <c r="AH148" s="71">
        <v>0</v>
      </c>
      <c r="AI148" s="71">
        <v>0</v>
      </c>
      <c r="AJ148" s="71">
        <v>0</v>
      </c>
      <c r="AK148" s="71">
        <v>4.72</v>
      </c>
      <c r="AL148" s="71">
        <v>0</v>
      </c>
      <c r="AM148" s="71">
        <v>548.096</v>
      </c>
      <c r="AN148" s="71">
        <v>718.58857565556355</v>
      </c>
      <c r="AO148" s="71">
        <v>1.349539074074074</v>
      </c>
      <c r="AP148" s="71">
        <v>0.10796312592592593</v>
      </c>
      <c r="AQ148" s="71">
        <v>5.3981562962962963E-2</v>
      </c>
      <c r="AR148" s="71">
        <v>0.94122763636363638</v>
      </c>
      <c r="AS148" s="71">
        <v>0.34637177018181831</v>
      </c>
      <c r="AT148" s="71">
        <v>11.563653818181816</v>
      </c>
      <c r="AU148" s="71">
        <v>0.44820363636363636</v>
      </c>
      <c r="AV148" s="71">
        <v>14.81094062405387</v>
      </c>
      <c r="AW148" s="71">
        <v>3.7350303030303027</v>
      </c>
      <c r="AX148" s="71">
        <v>2.2111379393939394</v>
      </c>
      <c r="AY148" s="71">
        <v>5.6025454545454538E-2</v>
      </c>
      <c r="AZ148" s="71">
        <v>0.89640727272727272</v>
      </c>
      <c r="BA148" s="71">
        <v>0.34860282828282824</v>
      </c>
      <c r="BB148" s="71">
        <v>2.6669709976565659</v>
      </c>
      <c r="BC148" s="71">
        <v>9.9141747956363648</v>
      </c>
      <c r="BD148" s="71"/>
      <c r="BE148" s="71">
        <v>0</v>
      </c>
      <c r="BF148" s="71">
        <v>9.9141747956363648</v>
      </c>
      <c r="BG148" s="71">
        <v>30.371766666666673</v>
      </c>
      <c r="BH148" s="71">
        <v>1.9820451626931808</v>
      </c>
      <c r="BI148" s="71">
        <v>0.61315114159891593</v>
      </c>
      <c r="BJ148" s="71">
        <v>260.75073581813524</v>
      </c>
      <c r="BK148" s="71"/>
      <c r="BL148" s="71">
        <v>293.71769878909402</v>
      </c>
      <c r="BM148" s="71">
        <v>1305.9535716825296</v>
      </c>
      <c r="BN148" s="71">
        <f t="shared" si="27"/>
        <v>168.33053012889113</v>
      </c>
      <c r="BO148" s="71">
        <f t="shared" si="22"/>
        <v>118.95357462441643</v>
      </c>
      <c r="BP148" s="72">
        <f t="shared" si="23"/>
        <v>8.5633802816901436</v>
      </c>
      <c r="BQ148" s="72">
        <f t="shared" si="24"/>
        <v>1.8591549295774654</v>
      </c>
      <c r="BR148" s="73">
        <v>2</v>
      </c>
      <c r="BS148" s="72">
        <f t="shared" si="29"/>
        <v>2.2535211267605644</v>
      </c>
      <c r="BT148" s="72">
        <f t="shared" si="30"/>
        <v>11.25</v>
      </c>
      <c r="BU148" s="72">
        <f t="shared" si="31"/>
        <v>12.676056338028173</v>
      </c>
      <c r="BV148" s="71">
        <f t="shared" si="28"/>
        <v>201.95970546369776</v>
      </c>
      <c r="BW148" s="71">
        <f t="shared" si="25"/>
        <v>489.24381021700538</v>
      </c>
      <c r="BX148" s="71">
        <f t="shared" si="26"/>
        <v>1795.197381899535</v>
      </c>
      <c r="BY148" s="71">
        <f t="shared" si="32"/>
        <v>21542.368582794421</v>
      </c>
      <c r="BZ148" s="49">
        <f>VLOOKUP($C148,[1]PARAMETROS!$A:$I,7,0)</f>
        <v>43101</v>
      </c>
      <c r="CA148" s="74"/>
      <c r="CB148" s="74"/>
    </row>
    <row r="149" spans="1:80" s="75" customFormat="1">
      <c r="A149" s="43" t="s">
        <v>343</v>
      </c>
      <c r="B149" s="43" t="s">
        <v>2</v>
      </c>
      <c r="C149" s="43" t="s">
        <v>271</v>
      </c>
      <c r="D149" s="43" t="s">
        <v>625</v>
      </c>
      <c r="E149" s="44" t="s">
        <v>403</v>
      </c>
      <c r="F149" s="44" t="s">
        <v>63</v>
      </c>
      <c r="G149" s="44">
        <v>1</v>
      </c>
      <c r="H149" s="71">
        <v>260.39999999999998</v>
      </c>
      <c r="I149" s="71">
        <v>260.39999999999998</v>
      </c>
      <c r="J149" s="71"/>
      <c r="K149" s="71"/>
      <c r="L149" s="71"/>
      <c r="M149" s="71"/>
      <c r="N149" s="71"/>
      <c r="O149" s="71"/>
      <c r="P149" s="71">
        <v>8.5221818181818172</v>
      </c>
      <c r="Q149" s="71">
        <v>268.9221818181818</v>
      </c>
      <c r="R149" s="71">
        <v>53.78443636363636</v>
      </c>
      <c r="S149" s="71">
        <v>4.0338327272727268</v>
      </c>
      <c r="T149" s="71">
        <v>2.6892218181818182</v>
      </c>
      <c r="U149" s="71">
        <v>0.53784436363636356</v>
      </c>
      <c r="V149" s="71">
        <v>6.723054545454545</v>
      </c>
      <c r="W149" s="71">
        <v>21.513774545454545</v>
      </c>
      <c r="X149" s="71">
        <v>8.0676654545454536</v>
      </c>
      <c r="Y149" s="71">
        <v>1.6135330909090908</v>
      </c>
      <c r="Z149" s="71">
        <v>98.96336290909089</v>
      </c>
      <c r="AA149" s="71">
        <v>22.410181818181815</v>
      </c>
      <c r="AB149" s="71">
        <v>29.877254399999998</v>
      </c>
      <c r="AC149" s="71">
        <v>19.241776528290913</v>
      </c>
      <c r="AD149" s="71">
        <v>71.529212746472723</v>
      </c>
      <c r="AE149" s="71">
        <v>146.376</v>
      </c>
      <c r="AF149" s="71">
        <v>397</v>
      </c>
      <c r="AG149" s="71">
        <v>0</v>
      </c>
      <c r="AH149" s="71">
        <v>0</v>
      </c>
      <c r="AI149" s="71">
        <v>0</v>
      </c>
      <c r="AJ149" s="71">
        <v>0</v>
      </c>
      <c r="AK149" s="71">
        <v>4.72</v>
      </c>
      <c r="AL149" s="71">
        <v>0</v>
      </c>
      <c r="AM149" s="71">
        <v>548.096</v>
      </c>
      <c r="AN149" s="71">
        <v>718.58857565556355</v>
      </c>
      <c r="AO149" s="71">
        <v>1.349539074074074</v>
      </c>
      <c r="AP149" s="71">
        <v>0.10796312592592593</v>
      </c>
      <c r="AQ149" s="71">
        <v>5.3981562962962963E-2</v>
      </c>
      <c r="AR149" s="71">
        <v>0.94122763636363638</v>
      </c>
      <c r="AS149" s="71">
        <v>0.34637177018181831</v>
      </c>
      <c r="AT149" s="71">
        <v>11.563653818181816</v>
      </c>
      <c r="AU149" s="71">
        <v>0.44820363636363636</v>
      </c>
      <c r="AV149" s="71">
        <v>14.81094062405387</v>
      </c>
      <c r="AW149" s="71">
        <v>3.7350303030303027</v>
      </c>
      <c r="AX149" s="71">
        <v>2.2111379393939394</v>
      </c>
      <c r="AY149" s="71">
        <v>5.6025454545454538E-2</v>
      </c>
      <c r="AZ149" s="71">
        <v>0.89640727272727272</v>
      </c>
      <c r="BA149" s="71">
        <v>0.34860282828282824</v>
      </c>
      <c r="BB149" s="71">
        <v>2.6669709976565659</v>
      </c>
      <c r="BC149" s="71">
        <v>9.9141747956363648</v>
      </c>
      <c r="BD149" s="71"/>
      <c r="BE149" s="71">
        <v>0</v>
      </c>
      <c r="BF149" s="71">
        <v>9.9141747956363648</v>
      </c>
      <c r="BG149" s="71">
        <v>30.371766666666673</v>
      </c>
      <c r="BH149" s="71">
        <v>1.9820451626931808</v>
      </c>
      <c r="BI149" s="71">
        <v>0.61315114159891593</v>
      </c>
      <c r="BJ149" s="71">
        <v>260.75073581813524</v>
      </c>
      <c r="BK149" s="71"/>
      <c r="BL149" s="71">
        <v>293.71769878909402</v>
      </c>
      <c r="BM149" s="71">
        <v>1305.9535716825296</v>
      </c>
      <c r="BN149" s="71">
        <f t="shared" si="27"/>
        <v>168.33053012889113</v>
      </c>
      <c r="BO149" s="71">
        <f t="shared" si="22"/>
        <v>118.95357462441643</v>
      </c>
      <c r="BP149" s="72">
        <f t="shared" si="23"/>
        <v>8.8629737609329435</v>
      </c>
      <c r="BQ149" s="72">
        <f t="shared" si="24"/>
        <v>1.9241982507288626</v>
      </c>
      <c r="BR149" s="73">
        <v>5</v>
      </c>
      <c r="BS149" s="72">
        <f t="shared" si="29"/>
        <v>5.8309037900874632</v>
      </c>
      <c r="BT149" s="72">
        <f t="shared" si="30"/>
        <v>14.25</v>
      </c>
      <c r="BU149" s="72">
        <f t="shared" si="31"/>
        <v>16.618075801749271</v>
      </c>
      <c r="BV149" s="71">
        <f t="shared" si="28"/>
        <v>264.76544477213622</v>
      </c>
      <c r="BW149" s="71">
        <f t="shared" si="25"/>
        <v>552.04954952544381</v>
      </c>
      <c r="BX149" s="71">
        <f t="shared" si="26"/>
        <v>1858.0031212079734</v>
      </c>
      <c r="BY149" s="71">
        <f t="shared" si="32"/>
        <v>22296.037454495679</v>
      </c>
      <c r="BZ149" s="49">
        <f>VLOOKUP($C149,[1]PARAMETROS!$A:$I,7,0)</f>
        <v>43101</v>
      </c>
      <c r="CA149" s="74"/>
      <c r="CB149" s="74"/>
    </row>
    <row r="150" spans="1:80" s="75" customFormat="1">
      <c r="A150" s="43" t="s">
        <v>345</v>
      </c>
      <c r="B150" s="43" t="s">
        <v>0</v>
      </c>
      <c r="C150" s="43" t="s">
        <v>175</v>
      </c>
      <c r="D150" s="43" t="s">
        <v>626</v>
      </c>
      <c r="E150" s="44" t="s">
        <v>403</v>
      </c>
      <c r="F150" s="44" t="s">
        <v>63</v>
      </c>
      <c r="G150" s="44">
        <v>2</v>
      </c>
      <c r="H150" s="71">
        <v>1041.5999999999999</v>
      </c>
      <c r="I150" s="71">
        <v>2083.1999999999998</v>
      </c>
      <c r="J150" s="71"/>
      <c r="K150" s="71"/>
      <c r="L150" s="71"/>
      <c r="M150" s="71"/>
      <c r="N150" s="71"/>
      <c r="O150" s="71"/>
      <c r="P150" s="71">
        <v>68.177454545454538</v>
      </c>
      <c r="Q150" s="71">
        <v>2151.3774545454544</v>
      </c>
      <c r="R150" s="71">
        <v>430.27549090909088</v>
      </c>
      <c r="S150" s="71">
        <v>32.270661818181814</v>
      </c>
      <c r="T150" s="71">
        <v>21.513774545454545</v>
      </c>
      <c r="U150" s="71">
        <v>4.3027549090909085</v>
      </c>
      <c r="V150" s="71">
        <v>53.78443636363636</v>
      </c>
      <c r="W150" s="71">
        <v>172.11019636363636</v>
      </c>
      <c r="X150" s="71">
        <v>64.541323636363629</v>
      </c>
      <c r="Y150" s="71">
        <v>12.908264727272726</v>
      </c>
      <c r="Z150" s="71">
        <v>791.70690327272712</v>
      </c>
      <c r="AA150" s="71">
        <v>179.28145454545452</v>
      </c>
      <c r="AB150" s="71">
        <v>239.01803519999999</v>
      </c>
      <c r="AC150" s="71">
        <v>153.9342122263273</v>
      </c>
      <c r="AD150" s="71">
        <v>572.23370197178178</v>
      </c>
      <c r="AE150" s="71">
        <v>199.00800000000001</v>
      </c>
      <c r="AF150" s="71">
        <v>794</v>
      </c>
      <c r="AG150" s="71">
        <v>0</v>
      </c>
      <c r="AH150" s="71">
        <v>0</v>
      </c>
      <c r="AI150" s="71">
        <v>0</v>
      </c>
      <c r="AJ150" s="71">
        <v>0</v>
      </c>
      <c r="AK150" s="71">
        <v>9.44</v>
      </c>
      <c r="AL150" s="71">
        <v>0</v>
      </c>
      <c r="AM150" s="71">
        <v>1002.4480000000001</v>
      </c>
      <c r="AN150" s="71">
        <v>2366.3886052445091</v>
      </c>
      <c r="AO150" s="71">
        <v>10.796312592592592</v>
      </c>
      <c r="AP150" s="71">
        <v>0.86370500740740741</v>
      </c>
      <c r="AQ150" s="71">
        <v>0.43185250370370371</v>
      </c>
      <c r="AR150" s="71">
        <v>7.529821090909091</v>
      </c>
      <c r="AS150" s="71">
        <v>2.7709741614545464</v>
      </c>
      <c r="AT150" s="71">
        <v>92.509230545454528</v>
      </c>
      <c r="AU150" s="71">
        <v>3.5856290909090909</v>
      </c>
      <c r="AV150" s="71">
        <v>118.48752499243096</v>
      </c>
      <c r="AW150" s="71">
        <v>29.880242424242422</v>
      </c>
      <c r="AX150" s="71">
        <v>17.689103515151515</v>
      </c>
      <c r="AY150" s="71">
        <v>0.4482036363636363</v>
      </c>
      <c r="AZ150" s="71">
        <v>7.1712581818181818</v>
      </c>
      <c r="BA150" s="71">
        <v>2.7888226262626259</v>
      </c>
      <c r="BB150" s="71">
        <v>21.335767981252527</v>
      </c>
      <c r="BC150" s="71">
        <v>79.313398365090919</v>
      </c>
      <c r="BD150" s="71"/>
      <c r="BE150" s="71">
        <v>0</v>
      </c>
      <c r="BF150" s="71">
        <v>79.313398365090919</v>
      </c>
      <c r="BG150" s="71">
        <v>110.9704</v>
      </c>
      <c r="BH150" s="71">
        <v>15.856361301545446</v>
      </c>
      <c r="BI150" s="71">
        <v>4.9052091327913265</v>
      </c>
      <c r="BJ150" s="71">
        <v>2086.0058865450824</v>
      </c>
      <c r="BK150" s="71"/>
      <c r="BL150" s="71">
        <v>2217.7378569794191</v>
      </c>
      <c r="BM150" s="71">
        <v>6933.3048401269043</v>
      </c>
      <c r="BN150" s="71">
        <f t="shared" si="27"/>
        <v>336.66106025778225</v>
      </c>
      <c r="BO150" s="71">
        <f t="shared" si="22"/>
        <v>237.90714924883287</v>
      </c>
      <c r="BP150" s="72">
        <f t="shared" si="23"/>
        <v>8.8629737609329435</v>
      </c>
      <c r="BQ150" s="72">
        <f t="shared" si="24"/>
        <v>1.9241982507288626</v>
      </c>
      <c r="BR150" s="73">
        <v>5</v>
      </c>
      <c r="BS150" s="72">
        <f t="shared" si="29"/>
        <v>5.8309037900874632</v>
      </c>
      <c r="BT150" s="72">
        <f t="shared" si="30"/>
        <v>14.25</v>
      </c>
      <c r="BU150" s="72">
        <f t="shared" si="31"/>
        <v>16.618075801749271</v>
      </c>
      <c r="BV150" s="71">
        <f t="shared" si="28"/>
        <v>1247.6640344872028</v>
      </c>
      <c r="BW150" s="71">
        <f t="shared" si="25"/>
        <v>1822.232243993818</v>
      </c>
      <c r="BX150" s="71">
        <f t="shared" si="26"/>
        <v>8755.5370841207223</v>
      </c>
      <c r="BY150" s="71">
        <f t="shared" si="32"/>
        <v>105066.44500944867</v>
      </c>
      <c r="BZ150" s="49">
        <f>VLOOKUP($C150,[1]PARAMETROS!$A:$I,7,0)</f>
        <v>43101</v>
      </c>
      <c r="CA150" s="74"/>
      <c r="CB150" s="74"/>
    </row>
    <row r="151" spans="1:80" s="75" customFormat="1">
      <c r="A151" s="43" t="s">
        <v>351</v>
      </c>
      <c r="B151" s="43" t="s">
        <v>1</v>
      </c>
      <c r="C151" s="43" t="s">
        <v>351</v>
      </c>
      <c r="D151" s="43" t="s">
        <v>627</v>
      </c>
      <c r="E151" s="44" t="s">
        <v>403</v>
      </c>
      <c r="F151" s="44" t="s">
        <v>63</v>
      </c>
      <c r="G151" s="44">
        <v>1</v>
      </c>
      <c r="H151" s="71">
        <v>538.04</v>
      </c>
      <c r="I151" s="71">
        <v>538.04</v>
      </c>
      <c r="J151" s="71"/>
      <c r="K151" s="71"/>
      <c r="L151" s="71"/>
      <c r="M151" s="71"/>
      <c r="N151" s="71"/>
      <c r="O151" s="71"/>
      <c r="P151" s="71">
        <v>17.608581818181818</v>
      </c>
      <c r="Q151" s="71">
        <v>555.64858181818181</v>
      </c>
      <c r="R151" s="71">
        <v>111.12971636363636</v>
      </c>
      <c r="S151" s="71">
        <v>8.3347287272727275</v>
      </c>
      <c r="T151" s="71">
        <v>5.5564858181818186</v>
      </c>
      <c r="U151" s="71">
        <v>1.1112971636363635</v>
      </c>
      <c r="V151" s="71">
        <v>13.891214545454545</v>
      </c>
      <c r="W151" s="71">
        <v>44.451886545454549</v>
      </c>
      <c r="X151" s="71">
        <v>16.669457454545455</v>
      </c>
      <c r="Y151" s="71">
        <v>3.3338914909090911</v>
      </c>
      <c r="Z151" s="71">
        <v>204.47867810909094</v>
      </c>
      <c r="AA151" s="71">
        <v>46.304048484848479</v>
      </c>
      <c r="AB151" s="71">
        <v>61.732557440000001</v>
      </c>
      <c r="AC151" s="71">
        <v>39.757470980344252</v>
      </c>
      <c r="AD151" s="71">
        <v>147.79407690519275</v>
      </c>
      <c r="AE151" s="71">
        <v>129.7176</v>
      </c>
      <c r="AF151" s="71">
        <v>397</v>
      </c>
      <c r="AG151" s="71">
        <v>0</v>
      </c>
      <c r="AH151" s="71">
        <v>33.44</v>
      </c>
      <c r="AI151" s="71">
        <v>0</v>
      </c>
      <c r="AJ151" s="71">
        <v>0</v>
      </c>
      <c r="AK151" s="71">
        <v>4.72</v>
      </c>
      <c r="AL151" s="71">
        <v>0</v>
      </c>
      <c r="AM151" s="71">
        <v>564.87760000000003</v>
      </c>
      <c r="AN151" s="71">
        <v>917.1503550142836</v>
      </c>
      <c r="AO151" s="71">
        <v>2.7884255123456794</v>
      </c>
      <c r="AP151" s="71">
        <v>0.22307404098765432</v>
      </c>
      <c r="AQ151" s="71">
        <v>0.11153702049382716</v>
      </c>
      <c r="AR151" s="71">
        <v>1.9447700363636367</v>
      </c>
      <c r="AS151" s="71">
        <v>0.71567537338181841</v>
      </c>
      <c r="AT151" s="71">
        <v>23.892889018181815</v>
      </c>
      <c r="AU151" s="71">
        <v>0.92608096969696974</v>
      </c>
      <c r="AV151" s="71">
        <v>30.602451971451401</v>
      </c>
      <c r="AW151" s="71">
        <v>7.7173414141414138</v>
      </c>
      <c r="AX151" s="71">
        <v>4.5686661171717171</v>
      </c>
      <c r="AY151" s="71">
        <v>0.1157601212121212</v>
      </c>
      <c r="AZ151" s="71">
        <v>1.8521619393939395</v>
      </c>
      <c r="BA151" s="71">
        <v>0.72028519865319862</v>
      </c>
      <c r="BB151" s="71">
        <v>5.5105110429306405</v>
      </c>
      <c r="BC151" s="71">
        <v>20.484725833503031</v>
      </c>
      <c r="BD151" s="71"/>
      <c r="BE151" s="71">
        <v>0</v>
      </c>
      <c r="BF151" s="71">
        <v>20.484725833503031</v>
      </c>
      <c r="BG151" s="71">
        <v>30.371766666666673</v>
      </c>
      <c r="BH151" s="71">
        <v>3.9640903253863615</v>
      </c>
      <c r="BI151" s="71">
        <v>1.2263022831978319</v>
      </c>
      <c r="BJ151" s="71">
        <v>521.50147163627059</v>
      </c>
      <c r="BK151" s="71"/>
      <c r="BL151" s="71">
        <v>557.0636309115215</v>
      </c>
      <c r="BM151" s="71">
        <v>2080.9497455489413</v>
      </c>
      <c r="BN151" s="71">
        <f t="shared" si="27"/>
        <v>168.33053012889113</v>
      </c>
      <c r="BO151" s="71">
        <f t="shared" si="22"/>
        <v>118.95357462441643</v>
      </c>
      <c r="BP151" s="72">
        <f t="shared" si="23"/>
        <v>8.6609686609686669</v>
      </c>
      <c r="BQ151" s="72">
        <f t="shared" si="24"/>
        <v>1.8803418803418819</v>
      </c>
      <c r="BR151" s="73">
        <v>3</v>
      </c>
      <c r="BS151" s="72">
        <f t="shared" si="29"/>
        <v>3.4188034188034218</v>
      </c>
      <c r="BT151" s="72">
        <f t="shared" si="30"/>
        <v>12.25</v>
      </c>
      <c r="BU151" s="72">
        <f t="shared" si="31"/>
        <v>13.960113960113972</v>
      </c>
      <c r="BV151" s="71">
        <f t="shared" si="28"/>
        <v>330.60814434418882</v>
      </c>
      <c r="BW151" s="71">
        <f t="shared" si="25"/>
        <v>617.89224909749635</v>
      </c>
      <c r="BX151" s="71">
        <f t="shared" si="26"/>
        <v>2698.8419946464378</v>
      </c>
      <c r="BY151" s="71">
        <f t="shared" si="32"/>
        <v>32386.103935757252</v>
      </c>
      <c r="BZ151" s="49">
        <f>VLOOKUP($C151,[1]PARAMETROS!$A:$I,7,0)</f>
        <v>43101</v>
      </c>
      <c r="CA151" s="74"/>
      <c r="CB151" s="74"/>
    </row>
    <row r="152" spans="1:80" s="75" customFormat="1">
      <c r="A152" s="43" t="s">
        <v>351</v>
      </c>
      <c r="B152" s="43" t="s">
        <v>0</v>
      </c>
      <c r="C152" s="43" t="s">
        <v>351</v>
      </c>
      <c r="D152" s="43" t="s">
        <v>628</v>
      </c>
      <c r="E152" s="44" t="s">
        <v>403</v>
      </c>
      <c r="F152" s="44" t="s">
        <v>63</v>
      </c>
      <c r="G152" s="44">
        <v>1</v>
      </c>
      <c r="H152" s="71">
        <v>1076.08</v>
      </c>
      <c r="I152" s="71">
        <v>1076.08</v>
      </c>
      <c r="J152" s="71"/>
      <c r="K152" s="71"/>
      <c r="L152" s="71"/>
      <c r="M152" s="71"/>
      <c r="N152" s="71"/>
      <c r="O152" s="71"/>
      <c r="P152" s="71">
        <v>35.217163636363637</v>
      </c>
      <c r="Q152" s="71">
        <v>1111.2971636363636</v>
      </c>
      <c r="R152" s="71">
        <v>222.25943272727272</v>
      </c>
      <c r="S152" s="71">
        <v>16.669457454545455</v>
      </c>
      <c r="T152" s="71">
        <v>11.112971636363637</v>
      </c>
      <c r="U152" s="71">
        <v>2.2225943272727271</v>
      </c>
      <c r="V152" s="71">
        <v>27.782429090909091</v>
      </c>
      <c r="W152" s="71">
        <v>88.903773090909098</v>
      </c>
      <c r="X152" s="71">
        <v>33.33891490909091</v>
      </c>
      <c r="Y152" s="71">
        <v>6.6677829818181822</v>
      </c>
      <c r="Z152" s="71">
        <v>408.95735621818187</v>
      </c>
      <c r="AA152" s="71">
        <v>92.608096969696959</v>
      </c>
      <c r="AB152" s="71">
        <v>123.46511488</v>
      </c>
      <c r="AC152" s="71">
        <v>79.514941960688503</v>
      </c>
      <c r="AD152" s="71">
        <v>295.58815381038551</v>
      </c>
      <c r="AE152" s="71">
        <v>97.435200000000009</v>
      </c>
      <c r="AF152" s="71">
        <v>397</v>
      </c>
      <c r="AG152" s="71">
        <v>0</v>
      </c>
      <c r="AH152" s="71">
        <v>33.44</v>
      </c>
      <c r="AI152" s="71">
        <v>0</v>
      </c>
      <c r="AJ152" s="71">
        <v>0</v>
      </c>
      <c r="AK152" s="71">
        <v>4.72</v>
      </c>
      <c r="AL152" s="71">
        <v>0</v>
      </c>
      <c r="AM152" s="71">
        <v>532.59519999999998</v>
      </c>
      <c r="AN152" s="71">
        <v>1237.1407100285674</v>
      </c>
      <c r="AO152" s="71">
        <v>5.5768510246913587</v>
      </c>
      <c r="AP152" s="71">
        <v>0.44614808197530864</v>
      </c>
      <c r="AQ152" s="71">
        <v>0.22307404098765432</v>
      </c>
      <c r="AR152" s="71">
        <v>3.8895400727272733</v>
      </c>
      <c r="AS152" s="71">
        <v>1.4313507467636368</v>
      </c>
      <c r="AT152" s="71">
        <v>47.785778036363631</v>
      </c>
      <c r="AU152" s="71">
        <v>1.8521619393939395</v>
      </c>
      <c r="AV152" s="71">
        <v>61.204903942902803</v>
      </c>
      <c r="AW152" s="71">
        <v>15.434682828282828</v>
      </c>
      <c r="AX152" s="71">
        <v>9.1373322343434342</v>
      </c>
      <c r="AY152" s="71">
        <v>0.23152024242424241</v>
      </c>
      <c r="AZ152" s="71">
        <v>3.7043238787878789</v>
      </c>
      <c r="BA152" s="71">
        <v>1.4405703973063972</v>
      </c>
      <c r="BB152" s="71">
        <v>11.021022085861281</v>
      </c>
      <c r="BC152" s="71">
        <v>40.969451667006062</v>
      </c>
      <c r="BD152" s="71"/>
      <c r="BE152" s="71">
        <v>0</v>
      </c>
      <c r="BF152" s="71">
        <v>40.969451667006062</v>
      </c>
      <c r="BG152" s="71">
        <v>55.485199999999999</v>
      </c>
      <c r="BH152" s="71">
        <v>7.928180650772723</v>
      </c>
      <c r="BI152" s="71">
        <v>2.4526045663956633</v>
      </c>
      <c r="BJ152" s="71">
        <v>1043.0029432725412</v>
      </c>
      <c r="BK152" s="71"/>
      <c r="BL152" s="71">
        <v>1108.8689284897096</v>
      </c>
      <c r="BM152" s="71">
        <v>3559.4811577645496</v>
      </c>
      <c r="BN152" s="71">
        <f t="shared" si="27"/>
        <v>168.33053012889113</v>
      </c>
      <c r="BO152" s="71">
        <f t="shared" si="22"/>
        <v>118.95357462441643</v>
      </c>
      <c r="BP152" s="72">
        <f t="shared" si="23"/>
        <v>8.6609686609686669</v>
      </c>
      <c r="BQ152" s="72">
        <f t="shared" si="24"/>
        <v>1.8803418803418819</v>
      </c>
      <c r="BR152" s="73">
        <v>3</v>
      </c>
      <c r="BS152" s="72">
        <f t="shared" si="29"/>
        <v>3.4188034188034218</v>
      </c>
      <c r="BT152" s="72">
        <f t="shared" si="30"/>
        <v>12.25</v>
      </c>
      <c r="BU152" s="72">
        <f t="shared" si="31"/>
        <v>13.960113960113972</v>
      </c>
      <c r="BV152" s="71">
        <f t="shared" si="28"/>
        <v>537.01281442557024</v>
      </c>
      <c r="BW152" s="71">
        <f t="shared" si="25"/>
        <v>824.29691917887783</v>
      </c>
      <c r="BX152" s="71">
        <f t="shared" si="26"/>
        <v>4383.7780769434275</v>
      </c>
      <c r="BY152" s="71">
        <f t="shared" si="32"/>
        <v>52605.336923321127</v>
      </c>
      <c r="BZ152" s="49">
        <f>VLOOKUP($C152,[1]PARAMETROS!$A:$I,7,0)</f>
        <v>43101</v>
      </c>
      <c r="CA152" s="74"/>
      <c r="CB152" s="74"/>
    </row>
    <row r="153" spans="1:80" s="75" customFormat="1">
      <c r="A153" s="43" t="s">
        <v>629</v>
      </c>
      <c r="B153" s="43" t="s">
        <v>2</v>
      </c>
      <c r="C153" s="43" t="s">
        <v>271</v>
      </c>
      <c r="D153" s="43" t="s">
        <v>630</v>
      </c>
      <c r="E153" s="44" t="s">
        <v>403</v>
      </c>
      <c r="F153" s="44" t="s">
        <v>63</v>
      </c>
      <c r="G153" s="44">
        <v>1</v>
      </c>
      <c r="H153" s="71">
        <v>260.39999999999998</v>
      </c>
      <c r="I153" s="71">
        <v>260.39999999999998</v>
      </c>
      <c r="J153" s="71"/>
      <c r="K153" s="71"/>
      <c r="L153" s="71"/>
      <c r="M153" s="71"/>
      <c r="N153" s="71"/>
      <c r="O153" s="71"/>
      <c r="P153" s="71">
        <v>8.5221818181818172</v>
      </c>
      <c r="Q153" s="71">
        <v>268.9221818181818</v>
      </c>
      <c r="R153" s="71">
        <v>53.78443636363636</v>
      </c>
      <c r="S153" s="71">
        <v>4.0338327272727268</v>
      </c>
      <c r="T153" s="71">
        <v>2.6892218181818182</v>
      </c>
      <c r="U153" s="71">
        <v>0.53784436363636356</v>
      </c>
      <c r="V153" s="71">
        <v>6.723054545454545</v>
      </c>
      <c r="W153" s="71">
        <v>21.513774545454545</v>
      </c>
      <c r="X153" s="71">
        <v>8.0676654545454536</v>
      </c>
      <c r="Y153" s="71">
        <v>1.6135330909090908</v>
      </c>
      <c r="Z153" s="71">
        <v>98.96336290909089</v>
      </c>
      <c r="AA153" s="71">
        <v>22.410181818181815</v>
      </c>
      <c r="AB153" s="71">
        <v>29.877254399999998</v>
      </c>
      <c r="AC153" s="71">
        <v>19.241776528290913</v>
      </c>
      <c r="AD153" s="71">
        <v>71.529212746472723</v>
      </c>
      <c r="AE153" s="71">
        <v>146.376</v>
      </c>
      <c r="AF153" s="71">
        <v>397</v>
      </c>
      <c r="AG153" s="71">
        <v>0</v>
      </c>
      <c r="AH153" s="71">
        <v>0</v>
      </c>
      <c r="AI153" s="71">
        <v>0</v>
      </c>
      <c r="AJ153" s="71">
        <v>0</v>
      </c>
      <c r="AK153" s="71">
        <v>4.72</v>
      </c>
      <c r="AL153" s="71">
        <v>0</v>
      </c>
      <c r="AM153" s="71">
        <v>548.096</v>
      </c>
      <c r="AN153" s="71">
        <v>718.58857565556355</v>
      </c>
      <c r="AO153" s="71">
        <v>1.349539074074074</v>
      </c>
      <c r="AP153" s="71">
        <v>0.10796312592592593</v>
      </c>
      <c r="AQ153" s="71">
        <v>5.3981562962962963E-2</v>
      </c>
      <c r="AR153" s="71">
        <v>0.94122763636363638</v>
      </c>
      <c r="AS153" s="71">
        <v>0.34637177018181831</v>
      </c>
      <c r="AT153" s="71">
        <v>11.563653818181816</v>
      </c>
      <c r="AU153" s="71">
        <v>0.44820363636363636</v>
      </c>
      <c r="AV153" s="71">
        <v>14.81094062405387</v>
      </c>
      <c r="AW153" s="71">
        <v>3.7350303030303027</v>
      </c>
      <c r="AX153" s="71">
        <v>2.2111379393939394</v>
      </c>
      <c r="AY153" s="71">
        <v>5.6025454545454538E-2</v>
      </c>
      <c r="AZ153" s="71">
        <v>0.89640727272727272</v>
      </c>
      <c r="BA153" s="71">
        <v>0.34860282828282824</v>
      </c>
      <c r="BB153" s="71">
        <v>2.6669709976565659</v>
      </c>
      <c r="BC153" s="71">
        <v>9.9141747956363648</v>
      </c>
      <c r="BD153" s="71"/>
      <c r="BE153" s="71">
        <v>0</v>
      </c>
      <c r="BF153" s="71">
        <v>9.9141747956363648</v>
      </c>
      <c r="BG153" s="71">
        <v>30.371766666666673</v>
      </c>
      <c r="BH153" s="71">
        <v>1.9820451626931808</v>
      </c>
      <c r="BI153" s="71">
        <v>0.61315114159891593</v>
      </c>
      <c r="BJ153" s="71">
        <v>260.75073581813524</v>
      </c>
      <c r="BK153" s="71"/>
      <c r="BL153" s="71">
        <v>293.71769878909402</v>
      </c>
      <c r="BM153" s="71">
        <v>1305.9535716825296</v>
      </c>
      <c r="BN153" s="71">
        <f t="shared" si="27"/>
        <v>168.33053012889113</v>
      </c>
      <c r="BO153" s="71">
        <f t="shared" si="22"/>
        <v>118.95357462441643</v>
      </c>
      <c r="BP153" s="72">
        <f t="shared" si="23"/>
        <v>8.6609686609686669</v>
      </c>
      <c r="BQ153" s="72">
        <f t="shared" si="24"/>
        <v>1.8803418803418819</v>
      </c>
      <c r="BR153" s="73">
        <v>3</v>
      </c>
      <c r="BS153" s="72">
        <f t="shared" si="29"/>
        <v>3.4188034188034218</v>
      </c>
      <c r="BT153" s="72">
        <f t="shared" si="30"/>
        <v>12.25</v>
      </c>
      <c r="BU153" s="72">
        <f t="shared" si="31"/>
        <v>13.960113960113972</v>
      </c>
      <c r="BV153" s="71">
        <f t="shared" si="28"/>
        <v>222.41779528591479</v>
      </c>
      <c r="BW153" s="71">
        <f t="shared" si="25"/>
        <v>509.70190003922232</v>
      </c>
      <c r="BX153" s="71">
        <f t="shared" si="26"/>
        <v>1815.6554717217518</v>
      </c>
      <c r="BY153" s="71">
        <f t="shared" si="32"/>
        <v>21787.865660661024</v>
      </c>
      <c r="BZ153" s="49">
        <f>VLOOKUP($C153,[1]PARAMETROS!$A:$I,7,0)</f>
        <v>43101</v>
      </c>
      <c r="CA153" s="74"/>
      <c r="CB153" s="74"/>
    </row>
    <row r="154" spans="1:80" s="75" customFormat="1">
      <c r="A154" s="43" t="s">
        <v>354</v>
      </c>
      <c r="B154" s="43" t="s">
        <v>0</v>
      </c>
      <c r="C154" s="43" t="s">
        <v>165</v>
      </c>
      <c r="D154" s="43" t="s">
        <v>631</v>
      </c>
      <c r="E154" s="44" t="s">
        <v>403</v>
      </c>
      <c r="F154" s="44" t="s">
        <v>63</v>
      </c>
      <c r="G154" s="44">
        <v>3</v>
      </c>
      <c r="H154" s="71">
        <v>1041.5999999999999</v>
      </c>
      <c r="I154" s="71">
        <v>3124.7999999999997</v>
      </c>
      <c r="J154" s="71"/>
      <c r="K154" s="71"/>
      <c r="L154" s="71"/>
      <c r="M154" s="71"/>
      <c r="N154" s="71"/>
      <c r="O154" s="71"/>
      <c r="P154" s="71">
        <v>102.26618181818182</v>
      </c>
      <c r="Q154" s="71">
        <v>3227.0661818181816</v>
      </c>
      <c r="R154" s="71">
        <v>645.41323636363632</v>
      </c>
      <c r="S154" s="71">
        <v>48.405992727272725</v>
      </c>
      <c r="T154" s="71">
        <v>32.270661818181814</v>
      </c>
      <c r="U154" s="71">
        <v>6.4541323636363632</v>
      </c>
      <c r="V154" s="71">
        <v>80.676654545454539</v>
      </c>
      <c r="W154" s="71">
        <v>258.16529454545451</v>
      </c>
      <c r="X154" s="71">
        <v>96.81198545454545</v>
      </c>
      <c r="Y154" s="71">
        <v>19.362397090909091</v>
      </c>
      <c r="Z154" s="71">
        <v>1187.5603549090908</v>
      </c>
      <c r="AA154" s="71">
        <v>268.9221818181818</v>
      </c>
      <c r="AB154" s="71">
        <v>358.52705279999998</v>
      </c>
      <c r="AC154" s="71">
        <v>230.90131833949096</v>
      </c>
      <c r="AD154" s="71">
        <v>858.35055295767279</v>
      </c>
      <c r="AE154" s="71">
        <v>298.51200000000006</v>
      </c>
      <c r="AF154" s="71">
        <v>1191</v>
      </c>
      <c r="AG154" s="71">
        <v>0</v>
      </c>
      <c r="AH154" s="71">
        <v>0</v>
      </c>
      <c r="AI154" s="71">
        <v>0</v>
      </c>
      <c r="AJ154" s="71">
        <v>0</v>
      </c>
      <c r="AK154" s="71">
        <v>14.16</v>
      </c>
      <c r="AL154" s="71">
        <v>0</v>
      </c>
      <c r="AM154" s="71">
        <v>1503.6720000000003</v>
      </c>
      <c r="AN154" s="71">
        <v>3549.5829078667639</v>
      </c>
      <c r="AO154" s="71">
        <v>16.194468888888888</v>
      </c>
      <c r="AP154" s="71">
        <v>1.2955575111111111</v>
      </c>
      <c r="AQ154" s="71">
        <v>0.64777875555555553</v>
      </c>
      <c r="AR154" s="71">
        <v>11.294731636363638</v>
      </c>
      <c r="AS154" s="71">
        <v>4.1564612421818197</v>
      </c>
      <c r="AT154" s="71">
        <v>138.76384581818181</v>
      </c>
      <c r="AU154" s="71">
        <v>5.3784436363636363</v>
      </c>
      <c r="AV154" s="71">
        <v>177.73128748864647</v>
      </c>
      <c r="AW154" s="71">
        <v>44.820363636363631</v>
      </c>
      <c r="AX154" s="71">
        <v>26.533655272727273</v>
      </c>
      <c r="AY154" s="71">
        <v>0.67230545454545443</v>
      </c>
      <c r="AZ154" s="71">
        <v>10.756887272727273</v>
      </c>
      <c r="BA154" s="71">
        <v>4.1832339393939391</v>
      </c>
      <c r="BB154" s="71">
        <v>32.003651971878789</v>
      </c>
      <c r="BC154" s="71">
        <v>118.97009754763636</v>
      </c>
      <c r="BD154" s="71"/>
      <c r="BE154" s="71">
        <v>0</v>
      </c>
      <c r="BF154" s="71">
        <v>118.97009754763636</v>
      </c>
      <c r="BG154" s="71">
        <v>166.4556</v>
      </c>
      <c r="BH154" s="71">
        <v>23.784541952318168</v>
      </c>
      <c r="BI154" s="71">
        <v>7.3578136991869894</v>
      </c>
      <c r="BJ154" s="71">
        <v>3129.0088298176233</v>
      </c>
      <c r="BK154" s="71"/>
      <c r="BL154" s="71">
        <v>3326.6067854691287</v>
      </c>
      <c r="BM154" s="71">
        <v>10399.957260190356</v>
      </c>
      <c r="BN154" s="71">
        <f t="shared" si="27"/>
        <v>504.99159038667335</v>
      </c>
      <c r="BO154" s="71">
        <f t="shared" si="22"/>
        <v>356.8607238732493</v>
      </c>
      <c r="BP154" s="72">
        <f t="shared" si="23"/>
        <v>8.6609686609686669</v>
      </c>
      <c r="BQ154" s="72">
        <f t="shared" si="24"/>
        <v>1.8803418803418819</v>
      </c>
      <c r="BR154" s="73">
        <v>3</v>
      </c>
      <c r="BS154" s="72">
        <f t="shared" si="29"/>
        <v>3.4188034188034218</v>
      </c>
      <c r="BT154" s="72">
        <f t="shared" si="30"/>
        <v>12.25</v>
      </c>
      <c r="BU154" s="72">
        <f t="shared" si="31"/>
        <v>13.960113960113972</v>
      </c>
      <c r="BV154" s="71">
        <f t="shared" si="28"/>
        <v>1572.1614505642854</v>
      </c>
      <c r="BW154" s="71">
        <f t="shared" si="25"/>
        <v>2434.013764824208</v>
      </c>
      <c r="BX154" s="71">
        <f t="shared" si="26"/>
        <v>12833.971025014565</v>
      </c>
      <c r="BY154" s="71">
        <f t="shared" si="32"/>
        <v>154007.65230017478</v>
      </c>
      <c r="BZ154" s="49">
        <f>VLOOKUP($C154,[1]PARAMETROS!$A:$I,7,0)</f>
        <v>43101</v>
      </c>
      <c r="CA154" s="74"/>
      <c r="CB154" s="74"/>
    </row>
    <row r="155" spans="1:80" s="75" customFormat="1">
      <c r="A155" s="43" t="s">
        <v>356</v>
      </c>
      <c r="B155" s="43" t="s">
        <v>0</v>
      </c>
      <c r="C155" s="43" t="s">
        <v>356</v>
      </c>
      <c r="D155" s="43" t="s">
        <v>632</v>
      </c>
      <c r="E155" s="44" t="s">
        <v>403</v>
      </c>
      <c r="F155" s="44" t="s">
        <v>63</v>
      </c>
      <c r="G155" s="44">
        <v>3</v>
      </c>
      <c r="H155" s="71">
        <v>1076.08</v>
      </c>
      <c r="I155" s="71">
        <v>3228.24</v>
      </c>
      <c r="J155" s="71"/>
      <c r="K155" s="71"/>
      <c r="L155" s="71"/>
      <c r="M155" s="71"/>
      <c r="N155" s="71"/>
      <c r="O155" s="71"/>
      <c r="P155" s="71">
        <v>105.65149090909091</v>
      </c>
      <c r="Q155" s="71">
        <v>3333.8914909090909</v>
      </c>
      <c r="R155" s="71">
        <v>666.77829818181817</v>
      </c>
      <c r="S155" s="71">
        <v>50.008372363636362</v>
      </c>
      <c r="T155" s="71">
        <v>33.33891490909091</v>
      </c>
      <c r="U155" s="71">
        <v>6.6677829818181822</v>
      </c>
      <c r="V155" s="71">
        <v>83.347287272727272</v>
      </c>
      <c r="W155" s="71">
        <v>266.71131927272728</v>
      </c>
      <c r="X155" s="71">
        <v>100.01674472727272</v>
      </c>
      <c r="Y155" s="71">
        <v>20.003348945454544</v>
      </c>
      <c r="Z155" s="71">
        <v>1226.8720686545453</v>
      </c>
      <c r="AA155" s="71">
        <v>277.82429090909091</v>
      </c>
      <c r="AB155" s="71">
        <v>370.39534464000002</v>
      </c>
      <c r="AC155" s="71">
        <v>238.54482588206551</v>
      </c>
      <c r="AD155" s="71">
        <v>886.76446143115652</v>
      </c>
      <c r="AE155" s="71">
        <v>292.30560000000003</v>
      </c>
      <c r="AF155" s="71">
        <v>1191</v>
      </c>
      <c r="AG155" s="71">
        <v>0</v>
      </c>
      <c r="AH155" s="71">
        <v>97.859999999999985</v>
      </c>
      <c r="AI155" s="71">
        <v>0</v>
      </c>
      <c r="AJ155" s="71">
        <v>0</v>
      </c>
      <c r="AK155" s="71">
        <v>14.16</v>
      </c>
      <c r="AL155" s="71">
        <v>0</v>
      </c>
      <c r="AM155" s="71">
        <v>1595.3256000000001</v>
      </c>
      <c r="AN155" s="71">
        <v>3708.962130085702</v>
      </c>
      <c r="AO155" s="71">
        <v>16.730553074074077</v>
      </c>
      <c r="AP155" s="71">
        <v>1.338444245925926</v>
      </c>
      <c r="AQ155" s="71">
        <v>0.66922212296296302</v>
      </c>
      <c r="AR155" s="71">
        <v>11.66862021818182</v>
      </c>
      <c r="AS155" s="71">
        <v>4.2940522402909105</v>
      </c>
      <c r="AT155" s="71">
        <v>143.35733410909089</v>
      </c>
      <c r="AU155" s="71">
        <v>5.5564858181818186</v>
      </c>
      <c r="AV155" s="71">
        <v>183.61471182870841</v>
      </c>
      <c r="AW155" s="71">
        <v>46.304048484848479</v>
      </c>
      <c r="AX155" s="71">
        <v>27.411996703030304</v>
      </c>
      <c r="AY155" s="71">
        <v>0.69456072727272722</v>
      </c>
      <c r="AZ155" s="71">
        <v>11.112971636363637</v>
      </c>
      <c r="BA155" s="71">
        <v>4.3217111919191922</v>
      </c>
      <c r="BB155" s="71">
        <v>33.063066257583841</v>
      </c>
      <c r="BC155" s="71">
        <v>122.90835500101819</v>
      </c>
      <c r="BD155" s="71"/>
      <c r="BE155" s="71">
        <v>0</v>
      </c>
      <c r="BF155" s="71">
        <v>122.90835500101819</v>
      </c>
      <c r="BG155" s="71">
        <v>166.4556</v>
      </c>
      <c r="BH155" s="71">
        <v>23.784541952318168</v>
      </c>
      <c r="BI155" s="71">
        <v>7.3578136991869894</v>
      </c>
      <c r="BJ155" s="71">
        <v>3129.0088298176233</v>
      </c>
      <c r="BK155" s="71"/>
      <c r="BL155" s="71">
        <v>3326.6067854691287</v>
      </c>
      <c r="BM155" s="71">
        <v>10675.983473293649</v>
      </c>
      <c r="BN155" s="71">
        <f t="shared" si="27"/>
        <v>504.99159038667335</v>
      </c>
      <c r="BO155" s="71">
        <f t="shared" si="22"/>
        <v>356.8607238732493</v>
      </c>
      <c r="BP155" s="72">
        <f t="shared" si="23"/>
        <v>8.6609686609686669</v>
      </c>
      <c r="BQ155" s="72">
        <f t="shared" si="24"/>
        <v>1.8803418803418819</v>
      </c>
      <c r="BR155" s="73">
        <v>3</v>
      </c>
      <c r="BS155" s="72">
        <f t="shared" si="29"/>
        <v>3.4188034188034218</v>
      </c>
      <c r="BT155" s="72">
        <f t="shared" si="30"/>
        <v>12.25</v>
      </c>
      <c r="BU155" s="72">
        <f t="shared" si="31"/>
        <v>13.960113960113972</v>
      </c>
      <c r="BV155" s="71">
        <f t="shared" si="28"/>
        <v>1610.6950244732921</v>
      </c>
      <c r="BW155" s="71">
        <f t="shared" si="25"/>
        <v>2472.5473387332149</v>
      </c>
      <c r="BX155" s="71">
        <f t="shared" si="26"/>
        <v>13148.530812026864</v>
      </c>
      <c r="BY155" s="71">
        <f t="shared" si="32"/>
        <v>157782.36974432238</v>
      </c>
      <c r="BZ155" s="49">
        <f>VLOOKUP($C155,[1]PARAMETROS!$A:$I,7,0)</f>
        <v>43101</v>
      </c>
      <c r="CA155" s="74"/>
      <c r="CB155" s="74"/>
    </row>
    <row r="156" spans="1:80" s="75" customFormat="1">
      <c r="A156" s="43" t="s">
        <v>362</v>
      </c>
      <c r="B156" s="43" t="s">
        <v>0</v>
      </c>
      <c r="C156" s="43" t="s">
        <v>362</v>
      </c>
      <c r="D156" s="43" t="s">
        <v>633</v>
      </c>
      <c r="E156" s="44" t="s">
        <v>403</v>
      </c>
      <c r="F156" s="44" t="s">
        <v>63</v>
      </c>
      <c r="G156" s="44">
        <v>3</v>
      </c>
      <c r="H156" s="71">
        <v>1076.08</v>
      </c>
      <c r="I156" s="71">
        <v>3228.24</v>
      </c>
      <c r="J156" s="71"/>
      <c r="K156" s="71"/>
      <c r="L156" s="71"/>
      <c r="M156" s="71"/>
      <c r="N156" s="71"/>
      <c r="O156" s="71"/>
      <c r="P156" s="71">
        <v>105.65149090909091</v>
      </c>
      <c r="Q156" s="71">
        <v>3333.8914909090909</v>
      </c>
      <c r="R156" s="71">
        <v>666.77829818181817</v>
      </c>
      <c r="S156" s="71">
        <v>50.008372363636362</v>
      </c>
      <c r="T156" s="71">
        <v>33.33891490909091</v>
      </c>
      <c r="U156" s="71">
        <v>6.6677829818181822</v>
      </c>
      <c r="V156" s="71">
        <v>83.347287272727272</v>
      </c>
      <c r="W156" s="71">
        <v>266.71131927272728</v>
      </c>
      <c r="X156" s="71">
        <v>100.01674472727272</v>
      </c>
      <c r="Y156" s="71">
        <v>20.003348945454544</v>
      </c>
      <c r="Z156" s="71">
        <v>1226.8720686545453</v>
      </c>
      <c r="AA156" s="71">
        <v>277.82429090909091</v>
      </c>
      <c r="AB156" s="71">
        <v>370.39534464000002</v>
      </c>
      <c r="AC156" s="71">
        <v>238.54482588206551</v>
      </c>
      <c r="AD156" s="71">
        <v>886.76446143115652</v>
      </c>
      <c r="AE156" s="71">
        <v>292.30560000000003</v>
      </c>
      <c r="AF156" s="71">
        <v>1191</v>
      </c>
      <c r="AG156" s="71">
        <v>0</v>
      </c>
      <c r="AH156" s="71">
        <v>97.859999999999985</v>
      </c>
      <c r="AI156" s="71">
        <v>0</v>
      </c>
      <c r="AJ156" s="71">
        <v>0</v>
      </c>
      <c r="AK156" s="71">
        <v>14.16</v>
      </c>
      <c r="AL156" s="71">
        <v>0</v>
      </c>
      <c r="AM156" s="71">
        <v>1595.3256000000001</v>
      </c>
      <c r="AN156" s="71">
        <v>3708.962130085702</v>
      </c>
      <c r="AO156" s="71">
        <v>16.730553074074077</v>
      </c>
      <c r="AP156" s="71">
        <v>1.338444245925926</v>
      </c>
      <c r="AQ156" s="71">
        <v>0.66922212296296302</v>
      </c>
      <c r="AR156" s="71">
        <v>11.66862021818182</v>
      </c>
      <c r="AS156" s="71">
        <v>4.2940522402909105</v>
      </c>
      <c r="AT156" s="71">
        <v>143.35733410909089</v>
      </c>
      <c r="AU156" s="71">
        <v>5.5564858181818186</v>
      </c>
      <c r="AV156" s="71">
        <v>183.61471182870841</v>
      </c>
      <c r="AW156" s="71">
        <v>46.304048484848479</v>
      </c>
      <c r="AX156" s="71">
        <v>27.411996703030304</v>
      </c>
      <c r="AY156" s="71">
        <v>0.69456072727272722</v>
      </c>
      <c r="AZ156" s="71">
        <v>11.112971636363637</v>
      </c>
      <c r="BA156" s="71">
        <v>4.3217111919191922</v>
      </c>
      <c r="BB156" s="71">
        <v>33.063066257583841</v>
      </c>
      <c r="BC156" s="71">
        <v>122.90835500101819</v>
      </c>
      <c r="BD156" s="71"/>
      <c r="BE156" s="71">
        <v>0</v>
      </c>
      <c r="BF156" s="71">
        <v>122.90835500101819</v>
      </c>
      <c r="BG156" s="71">
        <v>166.4556</v>
      </c>
      <c r="BH156" s="71">
        <v>23.784541952318168</v>
      </c>
      <c r="BI156" s="71">
        <v>7.3578136991869894</v>
      </c>
      <c r="BJ156" s="71">
        <v>3129.0088298176233</v>
      </c>
      <c r="BK156" s="71"/>
      <c r="BL156" s="71">
        <v>3326.6067854691287</v>
      </c>
      <c r="BM156" s="71">
        <v>10675.983473293649</v>
      </c>
      <c r="BN156" s="71">
        <f t="shared" si="27"/>
        <v>504.99159038667335</v>
      </c>
      <c r="BO156" s="71">
        <f t="shared" si="22"/>
        <v>356.8607238732493</v>
      </c>
      <c r="BP156" s="72">
        <f t="shared" si="23"/>
        <v>8.6609686609686669</v>
      </c>
      <c r="BQ156" s="72">
        <f t="shared" si="24"/>
        <v>1.8803418803418819</v>
      </c>
      <c r="BR156" s="73">
        <v>3</v>
      </c>
      <c r="BS156" s="72">
        <f t="shared" si="29"/>
        <v>3.4188034188034218</v>
      </c>
      <c r="BT156" s="72">
        <f t="shared" si="30"/>
        <v>12.25</v>
      </c>
      <c r="BU156" s="72">
        <f t="shared" si="31"/>
        <v>13.960113960113972</v>
      </c>
      <c r="BV156" s="71">
        <f t="shared" si="28"/>
        <v>1610.6950244732921</v>
      </c>
      <c r="BW156" s="71">
        <f t="shared" si="25"/>
        <v>2472.5473387332149</v>
      </c>
      <c r="BX156" s="71">
        <f t="shared" si="26"/>
        <v>13148.530812026864</v>
      </c>
      <c r="BY156" s="71">
        <f t="shared" si="32"/>
        <v>157782.36974432238</v>
      </c>
      <c r="BZ156" s="49">
        <f>VLOOKUP($C156,[1]PARAMETROS!$A:$I,7,0)</f>
        <v>43101</v>
      </c>
      <c r="CA156" s="74"/>
      <c r="CB156" s="74"/>
    </row>
    <row r="157" spans="1:80" s="75" customFormat="1">
      <c r="A157" s="43" t="s">
        <v>634</v>
      </c>
      <c r="B157" s="43" t="s">
        <v>2</v>
      </c>
      <c r="C157" s="43" t="s">
        <v>178</v>
      </c>
      <c r="D157" s="43" t="s">
        <v>635</v>
      </c>
      <c r="E157" s="44" t="s">
        <v>403</v>
      </c>
      <c r="F157" s="44" t="s">
        <v>63</v>
      </c>
      <c r="G157" s="44">
        <v>1</v>
      </c>
      <c r="H157" s="71">
        <v>260.39999999999998</v>
      </c>
      <c r="I157" s="71">
        <v>260.39999999999998</v>
      </c>
      <c r="J157" s="71"/>
      <c r="K157" s="71"/>
      <c r="L157" s="71"/>
      <c r="M157" s="71"/>
      <c r="N157" s="71"/>
      <c r="O157" s="71"/>
      <c r="P157" s="71">
        <v>8.5221818181818172</v>
      </c>
      <c r="Q157" s="71">
        <v>268.9221818181818</v>
      </c>
      <c r="R157" s="71">
        <v>53.78443636363636</v>
      </c>
      <c r="S157" s="71">
        <v>4.0338327272727268</v>
      </c>
      <c r="T157" s="71">
        <v>2.6892218181818182</v>
      </c>
      <c r="U157" s="71">
        <v>0.53784436363636356</v>
      </c>
      <c r="V157" s="71">
        <v>6.723054545454545</v>
      </c>
      <c r="W157" s="71">
        <v>21.513774545454545</v>
      </c>
      <c r="X157" s="71">
        <v>8.0676654545454536</v>
      </c>
      <c r="Y157" s="71">
        <v>1.6135330909090908</v>
      </c>
      <c r="Z157" s="71">
        <v>98.96336290909089</v>
      </c>
      <c r="AA157" s="71">
        <v>22.410181818181815</v>
      </c>
      <c r="AB157" s="71">
        <v>29.877254399999998</v>
      </c>
      <c r="AC157" s="71">
        <v>19.241776528290913</v>
      </c>
      <c r="AD157" s="71">
        <v>71.529212746472723</v>
      </c>
      <c r="AE157" s="71">
        <v>146.376</v>
      </c>
      <c r="AF157" s="71">
        <v>397</v>
      </c>
      <c r="AG157" s="71">
        <v>0</v>
      </c>
      <c r="AH157" s="71">
        <v>32.619999999999997</v>
      </c>
      <c r="AI157" s="71">
        <v>0</v>
      </c>
      <c r="AJ157" s="71">
        <v>0</v>
      </c>
      <c r="AK157" s="71">
        <v>4.72</v>
      </c>
      <c r="AL157" s="71">
        <v>0</v>
      </c>
      <c r="AM157" s="71">
        <v>580.71600000000001</v>
      </c>
      <c r="AN157" s="71">
        <v>751.20857565556355</v>
      </c>
      <c r="AO157" s="71">
        <v>1.349539074074074</v>
      </c>
      <c r="AP157" s="71">
        <v>0.10796312592592593</v>
      </c>
      <c r="AQ157" s="71">
        <v>5.3981562962962963E-2</v>
      </c>
      <c r="AR157" s="71">
        <v>0.94122763636363638</v>
      </c>
      <c r="AS157" s="71">
        <v>0.34637177018181831</v>
      </c>
      <c r="AT157" s="71">
        <v>11.563653818181816</v>
      </c>
      <c r="AU157" s="71">
        <v>0.44820363636363636</v>
      </c>
      <c r="AV157" s="71">
        <v>14.81094062405387</v>
      </c>
      <c r="AW157" s="71">
        <v>3.7350303030303027</v>
      </c>
      <c r="AX157" s="71">
        <v>2.2111379393939394</v>
      </c>
      <c r="AY157" s="71">
        <v>5.6025454545454538E-2</v>
      </c>
      <c r="AZ157" s="71">
        <v>0.89640727272727272</v>
      </c>
      <c r="BA157" s="71">
        <v>0.34860282828282824</v>
      </c>
      <c r="BB157" s="71">
        <v>2.6669709976565659</v>
      </c>
      <c r="BC157" s="71">
        <v>9.9141747956363648</v>
      </c>
      <c r="BD157" s="71"/>
      <c r="BE157" s="71">
        <v>0</v>
      </c>
      <c r="BF157" s="71">
        <v>9.9141747956363648</v>
      </c>
      <c r="BG157" s="71">
        <v>30.371766666666673</v>
      </c>
      <c r="BH157" s="71">
        <v>1.9820451626931808</v>
      </c>
      <c r="BI157" s="71">
        <v>0.61315114159891593</v>
      </c>
      <c r="BJ157" s="71">
        <v>260.75073581813524</v>
      </c>
      <c r="BK157" s="71"/>
      <c r="BL157" s="71">
        <v>293.71769878909402</v>
      </c>
      <c r="BM157" s="71">
        <v>1338.5735716825297</v>
      </c>
      <c r="BN157" s="71">
        <f t="shared" si="27"/>
        <v>168.33053012889113</v>
      </c>
      <c r="BO157" s="71">
        <f t="shared" si="22"/>
        <v>118.95357462441643</v>
      </c>
      <c r="BP157" s="72">
        <f t="shared" si="23"/>
        <v>8.6609686609686669</v>
      </c>
      <c r="BQ157" s="72">
        <f t="shared" si="24"/>
        <v>1.8803418803418819</v>
      </c>
      <c r="BR157" s="73">
        <v>3</v>
      </c>
      <c r="BS157" s="72">
        <f t="shared" si="29"/>
        <v>3.4188034188034218</v>
      </c>
      <c r="BT157" s="72">
        <f t="shared" si="30"/>
        <v>12.25</v>
      </c>
      <c r="BU157" s="72">
        <f t="shared" si="31"/>
        <v>13.960113960113972</v>
      </c>
      <c r="BV157" s="71">
        <f t="shared" si="28"/>
        <v>226.97158445970396</v>
      </c>
      <c r="BW157" s="71">
        <f t="shared" si="25"/>
        <v>514.25568921301158</v>
      </c>
      <c r="BX157" s="71">
        <f t="shared" si="26"/>
        <v>1852.8292608955412</v>
      </c>
      <c r="BY157" s="71">
        <f t="shared" si="32"/>
        <v>22233.951130746493</v>
      </c>
      <c r="BZ157" s="49">
        <f>VLOOKUP($C157,[1]PARAMETROS!$A:$I,7,0)</f>
        <v>43101</v>
      </c>
      <c r="CA157" s="74"/>
      <c r="CB157" s="74"/>
    </row>
    <row r="158" spans="1:80" s="75" customFormat="1">
      <c r="A158" s="43" t="s">
        <v>636</v>
      </c>
      <c r="B158" s="43" t="s">
        <v>2</v>
      </c>
      <c r="C158" s="43" t="s">
        <v>175</v>
      </c>
      <c r="D158" s="43" t="s">
        <v>637</v>
      </c>
      <c r="E158" s="44" t="s">
        <v>403</v>
      </c>
      <c r="F158" s="44" t="s">
        <v>63</v>
      </c>
      <c r="G158" s="44">
        <v>1</v>
      </c>
      <c r="H158" s="71">
        <v>260.39999999999998</v>
      </c>
      <c r="I158" s="71">
        <v>260.39999999999998</v>
      </c>
      <c r="J158" s="71"/>
      <c r="K158" s="71"/>
      <c r="L158" s="71"/>
      <c r="M158" s="71"/>
      <c r="N158" s="71"/>
      <c r="O158" s="71"/>
      <c r="P158" s="71">
        <v>8.5221818181818172</v>
      </c>
      <c r="Q158" s="71">
        <v>268.9221818181818</v>
      </c>
      <c r="R158" s="71">
        <v>53.78443636363636</v>
      </c>
      <c r="S158" s="71">
        <v>4.0338327272727268</v>
      </c>
      <c r="T158" s="71">
        <v>2.6892218181818182</v>
      </c>
      <c r="U158" s="71">
        <v>0.53784436363636356</v>
      </c>
      <c r="V158" s="71">
        <v>6.723054545454545</v>
      </c>
      <c r="W158" s="71">
        <v>21.513774545454545</v>
      </c>
      <c r="X158" s="71">
        <v>8.0676654545454536</v>
      </c>
      <c r="Y158" s="71">
        <v>1.6135330909090908</v>
      </c>
      <c r="Z158" s="71">
        <v>98.96336290909089</v>
      </c>
      <c r="AA158" s="71">
        <v>22.410181818181815</v>
      </c>
      <c r="AB158" s="71">
        <v>29.877254399999998</v>
      </c>
      <c r="AC158" s="71">
        <v>19.241776528290913</v>
      </c>
      <c r="AD158" s="71">
        <v>71.529212746472723</v>
      </c>
      <c r="AE158" s="71">
        <v>146.376</v>
      </c>
      <c r="AF158" s="71">
        <v>397</v>
      </c>
      <c r="AG158" s="71">
        <v>0</v>
      </c>
      <c r="AH158" s="71">
        <v>0</v>
      </c>
      <c r="AI158" s="71">
        <v>0</v>
      </c>
      <c r="AJ158" s="71">
        <v>0</v>
      </c>
      <c r="AK158" s="71">
        <v>4.72</v>
      </c>
      <c r="AL158" s="71">
        <v>0</v>
      </c>
      <c r="AM158" s="71">
        <v>548.096</v>
      </c>
      <c r="AN158" s="71">
        <v>718.58857565556355</v>
      </c>
      <c r="AO158" s="71">
        <v>1.349539074074074</v>
      </c>
      <c r="AP158" s="71">
        <v>0.10796312592592593</v>
      </c>
      <c r="AQ158" s="71">
        <v>5.3981562962962963E-2</v>
      </c>
      <c r="AR158" s="71">
        <v>0.94122763636363638</v>
      </c>
      <c r="AS158" s="71">
        <v>0.34637177018181831</v>
      </c>
      <c r="AT158" s="71">
        <v>11.563653818181816</v>
      </c>
      <c r="AU158" s="71">
        <v>0.44820363636363636</v>
      </c>
      <c r="AV158" s="71">
        <v>14.81094062405387</v>
      </c>
      <c r="AW158" s="71">
        <v>3.7350303030303027</v>
      </c>
      <c r="AX158" s="71">
        <v>2.2111379393939394</v>
      </c>
      <c r="AY158" s="71">
        <v>5.6025454545454538E-2</v>
      </c>
      <c r="AZ158" s="71">
        <v>0.89640727272727272</v>
      </c>
      <c r="BA158" s="71">
        <v>0.34860282828282824</v>
      </c>
      <c r="BB158" s="71">
        <v>2.6669709976565659</v>
      </c>
      <c r="BC158" s="71">
        <v>9.9141747956363648</v>
      </c>
      <c r="BD158" s="71"/>
      <c r="BE158" s="71">
        <v>0</v>
      </c>
      <c r="BF158" s="71">
        <v>9.9141747956363648</v>
      </c>
      <c r="BG158" s="71">
        <v>30.371766666666673</v>
      </c>
      <c r="BH158" s="71">
        <v>1.9820451626931808</v>
      </c>
      <c r="BI158" s="71">
        <v>0.61315114159891593</v>
      </c>
      <c r="BJ158" s="71">
        <v>260.75073581813524</v>
      </c>
      <c r="BK158" s="71"/>
      <c r="BL158" s="71">
        <v>293.71769878909402</v>
      </c>
      <c r="BM158" s="71">
        <v>1305.9535716825296</v>
      </c>
      <c r="BN158" s="71">
        <f t="shared" si="27"/>
        <v>168.33053012889113</v>
      </c>
      <c r="BO158" s="71">
        <f t="shared" si="22"/>
        <v>118.95357462441643</v>
      </c>
      <c r="BP158" s="72">
        <f t="shared" si="23"/>
        <v>8.6609686609686669</v>
      </c>
      <c r="BQ158" s="72">
        <f t="shared" si="24"/>
        <v>1.8803418803418819</v>
      </c>
      <c r="BR158" s="73">
        <v>3</v>
      </c>
      <c r="BS158" s="72">
        <f t="shared" si="29"/>
        <v>3.4188034188034218</v>
      </c>
      <c r="BT158" s="72">
        <f t="shared" si="30"/>
        <v>12.25</v>
      </c>
      <c r="BU158" s="72">
        <f t="shared" si="31"/>
        <v>13.960113960113972</v>
      </c>
      <c r="BV158" s="71">
        <f t="shared" si="28"/>
        <v>222.41779528591479</v>
      </c>
      <c r="BW158" s="71">
        <f t="shared" si="25"/>
        <v>509.70190003922232</v>
      </c>
      <c r="BX158" s="71">
        <f t="shared" si="26"/>
        <v>1815.6554717217518</v>
      </c>
      <c r="BY158" s="71">
        <f t="shared" si="32"/>
        <v>21787.865660661024</v>
      </c>
      <c r="BZ158" s="49">
        <f>VLOOKUP($C158,[1]PARAMETROS!$A:$I,7,0)</f>
        <v>43101</v>
      </c>
      <c r="CA158" s="74"/>
      <c r="CB158" s="74"/>
    </row>
    <row r="159" spans="1:80" s="75" customFormat="1">
      <c r="A159" s="43" t="s">
        <v>638</v>
      </c>
      <c r="B159" s="43" t="s">
        <v>1</v>
      </c>
      <c r="C159" s="43" t="s">
        <v>238</v>
      </c>
      <c r="D159" s="43" t="s">
        <v>639</v>
      </c>
      <c r="E159" s="44" t="s">
        <v>403</v>
      </c>
      <c r="F159" s="44" t="s">
        <v>63</v>
      </c>
      <c r="G159" s="44">
        <v>1</v>
      </c>
      <c r="H159" s="71">
        <v>520.79999999999995</v>
      </c>
      <c r="I159" s="71">
        <v>520.79999999999995</v>
      </c>
      <c r="J159" s="71"/>
      <c r="K159" s="71"/>
      <c r="L159" s="71"/>
      <c r="M159" s="71"/>
      <c r="N159" s="71"/>
      <c r="O159" s="71"/>
      <c r="P159" s="71">
        <v>17.044363636363634</v>
      </c>
      <c r="Q159" s="71">
        <v>537.8443636363636</v>
      </c>
      <c r="R159" s="71">
        <v>107.56887272727272</v>
      </c>
      <c r="S159" s="71">
        <v>8.0676654545454536</v>
      </c>
      <c r="T159" s="71">
        <v>5.3784436363636363</v>
      </c>
      <c r="U159" s="71">
        <v>1.0756887272727271</v>
      </c>
      <c r="V159" s="71">
        <v>13.44610909090909</v>
      </c>
      <c r="W159" s="71">
        <v>43.027549090909091</v>
      </c>
      <c r="X159" s="71">
        <v>16.135330909090907</v>
      </c>
      <c r="Y159" s="71">
        <v>3.2270661818181816</v>
      </c>
      <c r="Z159" s="71">
        <v>197.92672581818178</v>
      </c>
      <c r="AA159" s="71">
        <v>44.820363636363631</v>
      </c>
      <c r="AB159" s="71">
        <v>59.754508799999996</v>
      </c>
      <c r="AC159" s="71">
        <v>38.483553056581826</v>
      </c>
      <c r="AD159" s="71">
        <v>143.05842549294545</v>
      </c>
      <c r="AE159" s="71">
        <v>130.75200000000001</v>
      </c>
      <c r="AF159" s="71">
        <v>397</v>
      </c>
      <c r="AG159" s="71">
        <v>0</v>
      </c>
      <c r="AH159" s="71">
        <v>33.44</v>
      </c>
      <c r="AI159" s="71">
        <v>0</v>
      </c>
      <c r="AJ159" s="71">
        <v>0</v>
      </c>
      <c r="AK159" s="71">
        <v>4.72</v>
      </c>
      <c r="AL159" s="71">
        <v>0</v>
      </c>
      <c r="AM159" s="71">
        <v>565.91200000000003</v>
      </c>
      <c r="AN159" s="71">
        <v>906.89715131112723</v>
      </c>
      <c r="AO159" s="71">
        <v>2.6990781481481481</v>
      </c>
      <c r="AP159" s="71">
        <v>0.21592625185185185</v>
      </c>
      <c r="AQ159" s="71">
        <v>0.10796312592592593</v>
      </c>
      <c r="AR159" s="71">
        <v>1.8824552727272728</v>
      </c>
      <c r="AS159" s="71">
        <v>0.69274354036363661</v>
      </c>
      <c r="AT159" s="71">
        <v>23.127307636363632</v>
      </c>
      <c r="AU159" s="71">
        <v>0.89640727272727272</v>
      </c>
      <c r="AV159" s="71">
        <v>29.621881248107741</v>
      </c>
      <c r="AW159" s="71">
        <v>7.4700606060606054</v>
      </c>
      <c r="AX159" s="71">
        <v>4.4222758787878789</v>
      </c>
      <c r="AY159" s="71">
        <v>0.11205090909090908</v>
      </c>
      <c r="AZ159" s="71">
        <v>1.7928145454545454</v>
      </c>
      <c r="BA159" s="71">
        <v>0.69720565656565647</v>
      </c>
      <c r="BB159" s="71">
        <v>5.3339419953131317</v>
      </c>
      <c r="BC159" s="71">
        <v>19.82834959127273</v>
      </c>
      <c r="BD159" s="71"/>
      <c r="BE159" s="71">
        <v>0</v>
      </c>
      <c r="BF159" s="71">
        <v>19.82834959127273</v>
      </c>
      <c r="BG159" s="71">
        <v>30.371766666666673</v>
      </c>
      <c r="BH159" s="71">
        <v>3.9640903253863615</v>
      </c>
      <c r="BI159" s="71">
        <v>1.2263022831978319</v>
      </c>
      <c r="BJ159" s="71">
        <v>521.50147163627059</v>
      </c>
      <c r="BK159" s="71"/>
      <c r="BL159" s="71">
        <v>557.0636309115215</v>
      </c>
      <c r="BM159" s="71">
        <v>2051.2553766983929</v>
      </c>
      <c r="BN159" s="71">
        <f t="shared" si="27"/>
        <v>168.33053012889113</v>
      </c>
      <c r="BO159" s="71">
        <f t="shared" si="22"/>
        <v>118.95357462441643</v>
      </c>
      <c r="BP159" s="72">
        <f t="shared" si="23"/>
        <v>8.6609686609686669</v>
      </c>
      <c r="BQ159" s="72">
        <f t="shared" si="24"/>
        <v>1.8803418803418819</v>
      </c>
      <c r="BR159" s="73">
        <v>3</v>
      </c>
      <c r="BS159" s="72">
        <f t="shared" si="29"/>
        <v>3.4188034188034218</v>
      </c>
      <c r="BT159" s="72">
        <f t="shared" si="30"/>
        <v>12.25</v>
      </c>
      <c r="BU159" s="72">
        <f t="shared" si="31"/>
        <v>13.960113960113972</v>
      </c>
      <c r="BV159" s="71">
        <f t="shared" si="28"/>
        <v>326.46277661291572</v>
      </c>
      <c r="BW159" s="71">
        <f t="shared" si="25"/>
        <v>613.74688136622331</v>
      </c>
      <c r="BX159" s="71">
        <f t="shared" si="26"/>
        <v>2665.0022580646164</v>
      </c>
      <c r="BY159" s="71">
        <f t="shared" si="32"/>
        <v>31980.027096775397</v>
      </c>
      <c r="BZ159" s="49">
        <f>VLOOKUP($C159,[1]PARAMETROS!$A:$I,7,0)</f>
        <v>43101</v>
      </c>
      <c r="CA159" s="74"/>
      <c r="CB159" s="74"/>
    </row>
    <row r="160" spans="1:80" s="75" customFormat="1">
      <c r="A160" s="43" t="s">
        <v>640</v>
      </c>
      <c r="B160" s="43" t="s">
        <v>0</v>
      </c>
      <c r="C160" s="43" t="s">
        <v>165</v>
      </c>
      <c r="D160" s="43" t="s">
        <v>641</v>
      </c>
      <c r="E160" s="44" t="s">
        <v>403</v>
      </c>
      <c r="F160" s="44" t="s">
        <v>63</v>
      </c>
      <c r="G160" s="44">
        <v>1</v>
      </c>
      <c r="H160" s="71">
        <v>1041.5999999999999</v>
      </c>
      <c r="I160" s="71">
        <v>1041.5999999999999</v>
      </c>
      <c r="J160" s="71"/>
      <c r="K160" s="71"/>
      <c r="L160" s="71"/>
      <c r="M160" s="71"/>
      <c r="N160" s="71"/>
      <c r="O160" s="71"/>
      <c r="P160" s="71">
        <v>34.088727272727269</v>
      </c>
      <c r="Q160" s="71">
        <v>1075.6887272727272</v>
      </c>
      <c r="R160" s="71">
        <v>215.13774545454544</v>
      </c>
      <c r="S160" s="71">
        <v>16.135330909090907</v>
      </c>
      <c r="T160" s="71">
        <v>10.756887272727273</v>
      </c>
      <c r="U160" s="71">
        <v>2.1513774545454543</v>
      </c>
      <c r="V160" s="71">
        <v>26.89221818181818</v>
      </c>
      <c r="W160" s="71">
        <v>86.055098181818181</v>
      </c>
      <c r="X160" s="71">
        <v>32.270661818181814</v>
      </c>
      <c r="Y160" s="71">
        <v>6.4541323636363632</v>
      </c>
      <c r="Z160" s="71">
        <v>395.85345163636356</v>
      </c>
      <c r="AA160" s="71">
        <v>89.640727272727261</v>
      </c>
      <c r="AB160" s="71">
        <v>119.50901759999999</v>
      </c>
      <c r="AC160" s="71">
        <v>76.967106113163652</v>
      </c>
      <c r="AD160" s="71">
        <v>286.11685098589089</v>
      </c>
      <c r="AE160" s="71">
        <v>99.504000000000005</v>
      </c>
      <c r="AF160" s="71">
        <v>397</v>
      </c>
      <c r="AG160" s="71">
        <v>0</v>
      </c>
      <c r="AH160" s="71">
        <v>0</v>
      </c>
      <c r="AI160" s="71">
        <v>0</v>
      </c>
      <c r="AJ160" s="71">
        <v>0</v>
      </c>
      <c r="AK160" s="71">
        <v>4.72</v>
      </c>
      <c r="AL160" s="71">
        <v>0</v>
      </c>
      <c r="AM160" s="71">
        <v>501.22400000000005</v>
      </c>
      <c r="AN160" s="71">
        <v>1183.1943026222546</v>
      </c>
      <c r="AO160" s="71">
        <v>5.3981562962962961</v>
      </c>
      <c r="AP160" s="71">
        <v>0.43185250370370371</v>
      </c>
      <c r="AQ160" s="71">
        <v>0.21592625185185185</v>
      </c>
      <c r="AR160" s="71">
        <v>3.7649105454545455</v>
      </c>
      <c r="AS160" s="71">
        <v>1.3854870807272732</v>
      </c>
      <c r="AT160" s="71">
        <v>46.254615272727264</v>
      </c>
      <c r="AU160" s="71">
        <v>1.7928145454545454</v>
      </c>
      <c r="AV160" s="71">
        <v>59.243762496215481</v>
      </c>
      <c r="AW160" s="71">
        <v>14.940121212121211</v>
      </c>
      <c r="AX160" s="71">
        <v>8.8445517575757577</v>
      </c>
      <c r="AY160" s="71">
        <v>0.22410181818181815</v>
      </c>
      <c r="AZ160" s="71">
        <v>3.5856290909090909</v>
      </c>
      <c r="BA160" s="71">
        <v>1.3944113131313129</v>
      </c>
      <c r="BB160" s="71">
        <v>10.667883990626263</v>
      </c>
      <c r="BC160" s="71">
        <v>39.656699182545459</v>
      </c>
      <c r="BD160" s="71"/>
      <c r="BE160" s="71">
        <v>0</v>
      </c>
      <c r="BF160" s="71">
        <v>39.656699182545459</v>
      </c>
      <c r="BG160" s="71">
        <v>55.485199999999999</v>
      </c>
      <c r="BH160" s="71">
        <v>7.928180650772723</v>
      </c>
      <c r="BI160" s="71">
        <v>2.4526045663956633</v>
      </c>
      <c r="BJ160" s="71">
        <v>1043.0029432725412</v>
      </c>
      <c r="BK160" s="71"/>
      <c r="BL160" s="71">
        <v>1108.8689284897096</v>
      </c>
      <c r="BM160" s="71">
        <v>3466.6524200634522</v>
      </c>
      <c r="BN160" s="71">
        <f t="shared" si="27"/>
        <v>168.33053012889113</v>
      </c>
      <c r="BO160" s="71">
        <f t="shared" si="22"/>
        <v>118.95357462441643</v>
      </c>
      <c r="BP160" s="72">
        <f t="shared" si="23"/>
        <v>8.6118980169971699</v>
      </c>
      <c r="BQ160" s="72">
        <f t="shared" si="24"/>
        <v>1.8696883852691222</v>
      </c>
      <c r="BR160" s="73">
        <v>2.5</v>
      </c>
      <c r="BS160" s="72">
        <f t="shared" si="29"/>
        <v>2.8328611898017004</v>
      </c>
      <c r="BT160" s="72">
        <f t="shared" si="30"/>
        <v>11.75</v>
      </c>
      <c r="BU160" s="72">
        <f t="shared" si="31"/>
        <v>13.314447592067992</v>
      </c>
      <c r="BV160" s="71">
        <f t="shared" si="28"/>
        <v>499.81591123622593</v>
      </c>
      <c r="BW160" s="71">
        <f t="shared" si="25"/>
        <v>787.10001598953352</v>
      </c>
      <c r="BX160" s="71">
        <f t="shared" si="26"/>
        <v>4253.752436052986</v>
      </c>
      <c r="BY160" s="71">
        <f t="shared" si="32"/>
        <v>51045.029232635832</v>
      </c>
      <c r="BZ160" s="49">
        <f>VLOOKUP($C160,[1]PARAMETROS!$A:$I,7,0)</f>
        <v>43101</v>
      </c>
      <c r="CA160" s="74"/>
      <c r="CB160" s="74"/>
    </row>
    <row r="161" spans="1:80" s="75" customFormat="1">
      <c r="A161" s="43" t="s">
        <v>368</v>
      </c>
      <c r="B161" s="43" t="s">
        <v>1</v>
      </c>
      <c r="C161" s="43" t="s">
        <v>74</v>
      </c>
      <c r="D161" s="43" t="s">
        <v>642</v>
      </c>
      <c r="E161" s="44" t="s">
        <v>403</v>
      </c>
      <c r="F161" s="44" t="s">
        <v>63</v>
      </c>
      <c r="G161" s="44">
        <v>1</v>
      </c>
      <c r="H161" s="71">
        <v>520.79999999999995</v>
      </c>
      <c r="I161" s="71">
        <v>520.79999999999995</v>
      </c>
      <c r="J161" s="71"/>
      <c r="K161" s="71"/>
      <c r="L161" s="71"/>
      <c r="M161" s="71"/>
      <c r="N161" s="71"/>
      <c r="O161" s="71"/>
      <c r="P161" s="71">
        <v>17.044363636363634</v>
      </c>
      <c r="Q161" s="71">
        <v>537.8443636363636</v>
      </c>
      <c r="R161" s="71">
        <v>107.56887272727272</v>
      </c>
      <c r="S161" s="71">
        <v>8.0676654545454536</v>
      </c>
      <c r="T161" s="71">
        <v>5.3784436363636363</v>
      </c>
      <c r="U161" s="71">
        <v>1.0756887272727271</v>
      </c>
      <c r="V161" s="71">
        <v>13.44610909090909</v>
      </c>
      <c r="W161" s="71">
        <v>43.027549090909091</v>
      </c>
      <c r="X161" s="71">
        <v>16.135330909090907</v>
      </c>
      <c r="Y161" s="71">
        <v>3.2270661818181816</v>
      </c>
      <c r="Z161" s="71">
        <v>197.92672581818178</v>
      </c>
      <c r="AA161" s="71">
        <v>44.820363636363631</v>
      </c>
      <c r="AB161" s="71">
        <v>59.754508799999996</v>
      </c>
      <c r="AC161" s="71">
        <v>38.483553056581826</v>
      </c>
      <c r="AD161" s="71">
        <v>143.05842549294545</v>
      </c>
      <c r="AE161" s="71">
        <v>130.75200000000001</v>
      </c>
      <c r="AF161" s="71">
        <v>0</v>
      </c>
      <c r="AG161" s="71">
        <v>264.83999999999997</v>
      </c>
      <c r="AH161" s="71">
        <v>27.01</v>
      </c>
      <c r="AI161" s="71">
        <v>0</v>
      </c>
      <c r="AJ161" s="71">
        <v>0</v>
      </c>
      <c r="AK161" s="71">
        <v>4.72</v>
      </c>
      <c r="AL161" s="71">
        <v>0</v>
      </c>
      <c r="AM161" s="71">
        <v>427.322</v>
      </c>
      <c r="AN161" s="71">
        <v>768.30715131112731</v>
      </c>
      <c r="AO161" s="71">
        <v>2.6990781481481481</v>
      </c>
      <c r="AP161" s="71">
        <v>0.21592625185185185</v>
      </c>
      <c r="AQ161" s="71">
        <v>0.10796312592592593</v>
      </c>
      <c r="AR161" s="71">
        <v>1.8824552727272728</v>
      </c>
      <c r="AS161" s="71">
        <v>0.69274354036363661</v>
      </c>
      <c r="AT161" s="71">
        <v>23.127307636363632</v>
      </c>
      <c r="AU161" s="71">
        <v>0.89640727272727272</v>
      </c>
      <c r="AV161" s="71">
        <v>29.621881248107741</v>
      </c>
      <c r="AW161" s="71">
        <v>7.4700606060606054</v>
      </c>
      <c r="AX161" s="71">
        <v>4.4222758787878789</v>
      </c>
      <c r="AY161" s="71">
        <v>0.11205090909090908</v>
      </c>
      <c r="AZ161" s="71">
        <v>1.7928145454545454</v>
      </c>
      <c r="BA161" s="71">
        <v>0.69720565656565647</v>
      </c>
      <c r="BB161" s="71">
        <v>5.3339419953131317</v>
      </c>
      <c r="BC161" s="71">
        <v>19.82834959127273</v>
      </c>
      <c r="BD161" s="71"/>
      <c r="BE161" s="71">
        <v>0</v>
      </c>
      <c r="BF161" s="71">
        <v>19.82834959127273</v>
      </c>
      <c r="BG161" s="71">
        <v>30.371766666666673</v>
      </c>
      <c r="BH161" s="71">
        <v>3.9640903253863615</v>
      </c>
      <c r="BI161" s="71">
        <v>1.2263022831978319</v>
      </c>
      <c r="BJ161" s="71">
        <v>521.50147163627059</v>
      </c>
      <c r="BK161" s="71"/>
      <c r="BL161" s="71">
        <v>557.0636309115215</v>
      </c>
      <c r="BM161" s="71">
        <v>1912.6653766983927</v>
      </c>
      <c r="BN161" s="71">
        <f t="shared" si="27"/>
        <v>168.33053012889113</v>
      </c>
      <c r="BO161" s="71">
        <f t="shared" si="22"/>
        <v>118.95357462441643</v>
      </c>
      <c r="BP161" s="72">
        <f t="shared" si="23"/>
        <v>8.5633802816901436</v>
      </c>
      <c r="BQ161" s="72">
        <f t="shared" si="24"/>
        <v>1.8591549295774654</v>
      </c>
      <c r="BR161" s="73">
        <v>2</v>
      </c>
      <c r="BS161" s="72">
        <f t="shared" si="29"/>
        <v>2.2535211267605644</v>
      </c>
      <c r="BT161" s="72">
        <f t="shared" si="30"/>
        <v>11.25</v>
      </c>
      <c r="BU161" s="72">
        <f t="shared" si="31"/>
        <v>12.676056338028173</v>
      </c>
      <c r="BV161" s="71">
        <f t="shared" si="28"/>
        <v>278.86683567697617</v>
      </c>
      <c r="BW161" s="71">
        <f t="shared" si="25"/>
        <v>566.15094043028375</v>
      </c>
      <c r="BX161" s="71">
        <f t="shared" si="26"/>
        <v>2478.8163171286765</v>
      </c>
      <c r="BY161" s="71">
        <f t="shared" si="32"/>
        <v>29745.79580554412</v>
      </c>
      <c r="BZ161" s="49">
        <f>VLOOKUP($C161,[1]PARAMETROS!$A:$I,7,0)</f>
        <v>43101</v>
      </c>
      <c r="CA161" s="74"/>
      <c r="CB161" s="74"/>
    </row>
    <row r="162" spans="1:80" s="75" customFormat="1">
      <c r="A162" s="43" t="s">
        <v>370</v>
      </c>
      <c r="B162" s="43" t="s">
        <v>0</v>
      </c>
      <c r="C162" s="43" t="s">
        <v>373</v>
      </c>
      <c r="D162" s="43" t="s">
        <v>643</v>
      </c>
      <c r="E162" s="44" t="s">
        <v>403</v>
      </c>
      <c r="F162" s="44" t="s">
        <v>63</v>
      </c>
      <c r="G162" s="44">
        <v>1</v>
      </c>
      <c r="H162" s="71">
        <v>1041.5999999999999</v>
      </c>
      <c r="I162" s="71">
        <v>1041.5999999999999</v>
      </c>
      <c r="J162" s="71"/>
      <c r="K162" s="71"/>
      <c r="L162" s="71"/>
      <c r="M162" s="71"/>
      <c r="N162" s="71"/>
      <c r="O162" s="71"/>
      <c r="P162" s="71">
        <v>34.088727272727269</v>
      </c>
      <c r="Q162" s="71">
        <v>1075.6887272727272</v>
      </c>
      <c r="R162" s="71">
        <v>215.13774545454544</v>
      </c>
      <c r="S162" s="71">
        <v>16.135330909090907</v>
      </c>
      <c r="T162" s="71">
        <v>10.756887272727273</v>
      </c>
      <c r="U162" s="71">
        <v>2.1513774545454543</v>
      </c>
      <c r="V162" s="71">
        <v>26.89221818181818</v>
      </c>
      <c r="W162" s="71">
        <v>86.055098181818181</v>
      </c>
      <c r="X162" s="71">
        <v>32.270661818181814</v>
      </c>
      <c r="Y162" s="71">
        <v>6.4541323636363632</v>
      </c>
      <c r="Z162" s="71">
        <v>395.85345163636356</v>
      </c>
      <c r="AA162" s="71">
        <v>89.640727272727261</v>
      </c>
      <c r="AB162" s="71">
        <v>119.50901759999999</v>
      </c>
      <c r="AC162" s="71">
        <v>76.967106113163652</v>
      </c>
      <c r="AD162" s="71">
        <v>286.11685098589089</v>
      </c>
      <c r="AE162" s="71">
        <v>99.504000000000005</v>
      </c>
      <c r="AF162" s="71">
        <v>397</v>
      </c>
      <c r="AG162" s="71">
        <v>0</v>
      </c>
      <c r="AH162" s="71">
        <v>35.89</v>
      </c>
      <c r="AI162" s="71">
        <v>0</v>
      </c>
      <c r="AJ162" s="71">
        <v>0</v>
      </c>
      <c r="AK162" s="71">
        <v>4.72</v>
      </c>
      <c r="AL162" s="71">
        <v>0</v>
      </c>
      <c r="AM162" s="71">
        <v>537.11400000000003</v>
      </c>
      <c r="AN162" s="71">
        <v>1219.0843026222544</v>
      </c>
      <c r="AO162" s="71">
        <v>5.3981562962962961</v>
      </c>
      <c r="AP162" s="71">
        <v>0.43185250370370371</v>
      </c>
      <c r="AQ162" s="71">
        <v>0.21592625185185185</v>
      </c>
      <c r="AR162" s="71">
        <v>3.7649105454545455</v>
      </c>
      <c r="AS162" s="71">
        <v>1.3854870807272732</v>
      </c>
      <c r="AT162" s="71">
        <v>46.254615272727264</v>
      </c>
      <c r="AU162" s="71">
        <v>1.7928145454545454</v>
      </c>
      <c r="AV162" s="71">
        <v>59.243762496215481</v>
      </c>
      <c r="AW162" s="71">
        <v>14.940121212121211</v>
      </c>
      <c r="AX162" s="71">
        <v>8.8445517575757577</v>
      </c>
      <c r="AY162" s="71">
        <v>0.22410181818181815</v>
      </c>
      <c r="AZ162" s="71">
        <v>3.5856290909090909</v>
      </c>
      <c r="BA162" s="71">
        <v>1.3944113131313129</v>
      </c>
      <c r="BB162" s="71">
        <v>10.667883990626263</v>
      </c>
      <c r="BC162" s="71">
        <v>39.656699182545459</v>
      </c>
      <c r="BD162" s="71"/>
      <c r="BE162" s="71">
        <v>0</v>
      </c>
      <c r="BF162" s="71">
        <v>39.656699182545459</v>
      </c>
      <c r="BG162" s="71">
        <v>55.485199999999999</v>
      </c>
      <c r="BH162" s="71">
        <v>7.928180650772723</v>
      </c>
      <c r="BI162" s="71">
        <v>2.4526045663956633</v>
      </c>
      <c r="BJ162" s="71">
        <v>1043.0029432725412</v>
      </c>
      <c r="BK162" s="71"/>
      <c r="BL162" s="71">
        <v>1108.8689284897096</v>
      </c>
      <c r="BM162" s="71">
        <v>3502.5424200634525</v>
      </c>
      <c r="BN162" s="71">
        <f t="shared" si="27"/>
        <v>168.33053012889113</v>
      </c>
      <c r="BO162" s="71">
        <f t="shared" si="22"/>
        <v>118.95357462441643</v>
      </c>
      <c r="BP162" s="72">
        <f t="shared" si="23"/>
        <v>8.6609686609686669</v>
      </c>
      <c r="BQ162" s="72">
        <f t="shared" si="24"/>
        <v>1.8803418803418819</v>
      </c>
      <c r="BR162" s="73">
        <v>3</v>
      </c>
      <c r="BS162" s="72">
        <f t="shared" si="29"/>
        <v>3.4188034188034218</v>
      </c>
      <c r="BT162" s="72">
        <f t="shared" si="30"/>
        <v>12.25</v>
      </c>
      <c r="BU162" s="72">
        <f t="shared" si="31"/>
        <v>13.960113960113972</v>
      </c>
      <c r="BV162" s="71">
        <f t="shared" si="28"/>
        <v>529.06410175504675</v>
      </c>
      <c r="BW162" s="71">
        <f t="shared" si="25"/>
        <v>816.34820650835434</v>
      </c>
      <c r="BX162" s="71">
        <f t="shared" si="26"/>
        <v>4318.8906265718069</v>
      </c>
      <c r="BY162" s="71">
        <f t="shared" si="32"/>
        <v>51826.687518861683</v>
      </c>
      <c r="BZ162" s="49">
        <f>VLOOKUP($C162,[1]PARAMETROS!$A:$I,7,0)</f>
        <v>43101</v>
      </c>
      <c r="CA162" s="74"/>
      <c r="CB162" s="74"/>
    </row>
    <row r="163" spans="1:80" s="75" customFormat="1">
      <c r="A163" s="43" t="s">
        <v>375</v>
      </c>
      <c r="B163" s="43" t="s">
        <v>1</v>
      </c>
      <c r="C163" s="43" t="s">
        <v>375</v>
      </c>
      <c r="D163" s="43" t="s">
        <v>644</v>
      </c>
      <c r="E163" s="44" t="s">
        <v>403</v>
      </c>
      <c r="F163" s="44" t="s">
        <v>63</v>
      </c>
      <c r="G163" s="44">
        <v>1</v>
      </c>
      <c r="H163" s="71">
        <v>538.04</v>
      </c>
      <c r="I163" s="71">
        <v>538.04</v>
      </c>
      <c r="J163" s="71"/>
      <c r="K163" s="71"/>
      <c r="L163" s="71"/>
      <c r="M163" s="71"/>
      <c r="N163" s="71"/>
      <c r="O163" s="71"/>
      <c r="P163" s="71">
        <v>17.608581818181818</v>
      </c>
      <c r="Q163" s="71">
        <v>555.64858181818181</v>
      </c>
      <c r="R163" s="71">
        <v>111.12971636363636</v>
      </c>
      <c r="S163" s="71">
        <v>8.3347287272727275</v>
      </c>
      <c r="T163" s="71">
        <v>5.5564858181818186</v>
      </c>
      <c r="U163" s="71">
        <v>1.1112971636363635</v>
      </c>
      <c r="V163" s="71">
        <v>13.891214545454545</v>
      </c>
      <c r="W163" s="71">
        <v>44.451886545454549</v>
      </c>
      <c r="X163" s="71">
        <v>16.669457454545455</v>
      </c>
      <c r="Y163" s="71">
        <v>3.3338914909090911</v>
      </c>
      <c r="Z163" s="71">
        <v>204.47867810909094</v>
      </c>
      <c r="AA163" s="71">
        <v>46.304048484848479</v>
      </c>
      <c r="AB163" s="71">
        <v>61.732557440000001</v>
      </c>
      <c r="AC163" s="71">
        <v>39.757470980344252</v>
      </c>
      <c r="AD163" s="71">
        <v>147.79407690519275</v>
      </c>
      <c r="AE163" s="71">
        <v>129.7176</v>
      </c>
      <c r="AF163" s="71">
        <v>397</v>
      </c>
      <c r="AG163" s="71">
        <v>0</v>
      </c>
      <c r="AH163" s="71">
        <v>32.619999999999997</v>
      </c>
      <c r="AI163" s="71">
        <v>0</v>
      </c>
      <c r="AJ163" s="71">
        <v>0</v>
      </c>
      <c r="AK163" s="71">
        <v>4.72</v>
      </c>
      <c r="AL163" s="71">
        <v>0</v>
      </c>
      <c r="AM163" s="71">
        <v>564.05759999999998</v>
      </c>
      <c r="AN163" s="71">
        <v>916.33035501428367</v>
      </c>
      <c r="AO163" s="71">
        <v>2.7884255123456794</v>
      </c>
      <c r="AP163" s="71">
        <v>0.22307404098765432</v>
      </c>
      <c r="AQ163" s="71">
        <v>0.11153702049382716</v>
      </c>
      <c r="AR163" s="71">
        <v>1.9447700363636367</v>
      </c>
      <c r="AS163" s="71">
        <v>0.71567537338181841</v>
      </c>
      <c r="AT163" s="71">
        <v>23.892889018181815</v>
      </c>
      <c r="AU163" s="71">
        <v>0.92608096969696974</v>
      </c>
      <c r="AV163" s="71">
        <v>30.602451971451401</v>
      </c>
      <c r="AW163" s="71">
        <v>7.7173414141414138</v>
      </c>
      <c r="AX163" s="71">
        <v>4.5686661171717171</v>
      </c>
      <c r="AY163" s="71">
        <v>0.1157601212121212</v>
      </c>
      <c r="AZ163" s="71">
        <v>1.8521619393939395</v>
      </c>
      <c r="BA163" s="71">
        <v>0.72028519865319862</v>
      </c>
      <c r="BB163" s="71">
        <v>5.5105110429306405</v>
      </c>
      <c r="BC163" s="71">
        <v>20.484725833503031</v>
      </c>
      <c r="BD163" s="71"/>
      <c r="BE163" s="71">
        <v>0</v>
      </c>
      <c r="BF163" s="71">
        <v>20.484725833503031</v>
      </c>
      <c r="BG163" s="71">
        <v>30.371766666666673</v>
      </c>
      <c r="BH163" s="71">
        <v>3.9640903253863615</v>
      </c>
      <c r="BI163" s="71">
        <v>1.2263022831978319</v>
      </c>
      <c r="BJ163" s="71">
        <v>521.50147163627059</v>
      </c>
      <c r="BK163" s="71"/>
      <c r="BL163" s="71">
        <v>557.0636309115215</v>
      </c>
      <c r="BM163" s="71">
        <v>2080.1297455489412</v>
      </c>
      <c r="BN163" s="71">
        <f t="shared" si="27"/>
        <v>168.33053012889113</v>
      </c>
      <c r="BO163" s="71">
        <f t="shared" si="22"/>
        <v>118.95357462441643</v>
      </c>
      <c r="BP163" s="72">
        <f t="shared" si="23"/>
        <v>8.6609686609686669</v>
      </c>
      <c r="BQ163" s="72">
        <f t="shared" si="24"/>
        <v>1.8803418803418819</v>
      </c>
      <c r="BR163" s="73">
        <v>3</v>
      </c>
      <c r="BS163" s="72">
        <f t="shared" si="29"/>
        <v>3.4188034188034218</v>
      </c>
      <c r="BT163" s="72">
        <f t="shared" si="30"/>
        <v>12.25</v>
      </c>
      <c r="BU163" s="72">
        <f t="shared" si="31"/>
        <v>13.960113960113972</v>
      </c>
      <c r="BV163" s="71">
        <f t="shared" si="28"/>
        <v>330.49367140971589</v>
      </c>
      <c r="BW163" s="71">
        <f t="shared" si="25"/>
        <v>617.77777616302342</v>
      </c>
      <c r="BX163" s="71">
        <f t="shared" si="26"/>
        <v>2697.9075217119644</v>
      </c>
      <c r="BY163" s="71">
        <f t="shared" si="32"/>
        <v>32374.890260543572</v>
      </c>
      <c r="BZ163" s="49">
        <f>VLOOKUP($C163,[1]PARAMETROS!$A:$I,7,0)</f>
        <v>43101</v>
      </c>
      <c r="CA163" s="74"/>
      <c r="CB163" s="74"/>
    </row>
    <row r="164" spans="1:80" s="75" customFormat="1">
      <c r="A164" s="43" t="s">
        <v>375</v>
      </c>
      <c r="B164" s="43" t="s">
        <v>0</v>
      </c>
      <c r="C164" s="43" t="s">
        <v>375</v>
      </c>
      <c r="D164" s="43" t="s">
        <v>645</v>
      </c>
      <c r="E164" s="44" t="s">
        <v>403</v>
      </c>
      <c r="F164" s="44" t="s">
        <v>63</v>
      </c>
      <c r="G164" s="44">
        <v>4</v>
      </c>
      <c r="H164" s="71">
        <v>1076.08</v>
      </c>
      <c r="I164" s="71">
        <v>4304.32</v>
      </c>
      <c r="J164" s="71"/>
      <c r="K164" s="71"/>
      <c r="L164" s="71"/>
      <c r="M164" s="71"/>
      <c r="N164" s="71"/>
      <c r="O164" s="71"/>
      <c r="P164" s="71">
        <v>140.86865454545455</v>
      </c>
      <c r="Q164" s="71">
        <v>4445.1886545454545</v>
      </c>
      <c r="R164" s="71">
        <v>889.0377309090909</v>
      </c>
      <c r="S164" s="71">
        <v>66.67782981818182</v>
      </c>
      <c r="T164" s="71">
        <v>44.451886545454549</v>
      </c>
      <c r="U164" s="71">
        <v>8.8903773090909084</v>
      </c>
      <c r="V164" s="71">
        <v>111.12971636363636</v>
      </c>
      <c r="W164" s="71">
        <v>355.61509236363639</v>
      </c>
      <c r="X164" s="71">
        <v>133.35565963636364</v>
      </c>
      <c r="Y164" s="71">
        <v>26.671131927272729</v>
      </c>
      <c r="Z164" s="71">
        <v>1635.8294248727275</v>
      </c>
      <c r="AA164" s="71">
        <v>370.43238787878784</v>
      </c>
      <c r="AB164" s="71">
        <v>493.86045952000001</v>
      </c>
      <c r="AC164" s="71">
        <v>318.05976784275401</v>
      </c>
      <c r="AD164" s="71">
        <v>1182.352615241542</v>
      </c>
      <c r="AE164" s="71">
        <v>389.74080000000004</v>
      </c>
      <c r="AF164" s="71">
        <v>1588</v>
      </c>
      <c r="AG164" s="71">
        <v>0</v>
      </c>
      <c r="AH164" s="71">
        <v>130.47999999999999</v>
      </c>
      <c r="AI164" s="71">
        <v>0</v>
      </c>
      <c r="AJ164" s="71">
        <v>0</v>
      </c>
      <c r="AK164" s="71">
        <v>18.88</v>
      </c>
      <c r="AL164" s="71">
        <v>0</v>
      </c>
      <c r="AM164" s="71">
        <v>2127.1008000000002</v>
      </c>
      <c r="AN164" s="71">
        <v>4945.2828401142697</v>
      </c>
      <c r="AO164" s="71">
        <v>22.307404098765435</v>
      </c>
      <c r="AP164" s="71">
        <v>1.7845923279012346</v>
      </c>
      <c r="AQ164" s="71">
        <v>0.89229616395061728</v>
      </c>
      <c r="AR164" s="71">
        <v>15.558160290909093</v>
      </c>
      <c r="AS164" s="71">
        <v>5.7254029870545473</v>
      </c>
      <c r="AT164" s="71">
        <v>191.14311214545452</v>
      </c>
      <c r="AU164" s="71">
        <v>7.4086477575757579</v>
      </c>
      <c r="AV164" s="71">
        <v>244.81961577161121</v>
      </c>
      <c r="AW164" s="71">
        <v>61.738731313131311</v>
      </c>
      <c r="AX164" s="71">
        <v>36.549328937373737</v>
      </c>
      <c r="AY164" s="71">
        <v>0.92608096969696962</v>
      </c>
      <c r="AZ164" s="71">
        <v>14.817295515151516</v>
      </c>
      <c r="BA164" s="71">
        <v>5.762281589225589</v>
      </c>
      <c r="BB164" s="71">
        <v>44.084088343445124</v>
      </c>
      <c r="BC164" s="71">
        <v>163.87780666802425</v>
      </c>
      <c r="BD164" s="71"/>
      <c r="BE164" s="71">
        <v>0</v>
      </c>
      <c r="BF164" s="71">
        <v>163.87780666802425</v>
      </c>
      <c r="BG164" s="71">
        <v>221.9408</v>
      </c>
      <c r="BH164" s="71">
        <v>31.712722603090892</v>
      </c>
      <c r="BI164" s="71">
        <v>9.8104182655826531</v>
      </c>
      <c r="BJ164" s="71">
        <v>4172.0117730901648</v>
      </c>
      <c r="BK164" s="71"/>
      <c r="BL164" s="71">
        <v>4435.4757139588382</v>
      </c>
      <c r="BM164" s="71">
        <v>14234.644631058198</v>
      </c>
      <c r="BN164" s="71">
        <f t="shared" si="27"/>
        <v>673.32212051556451</v>
      </c>
      <c r="BO164" s="71">
        <f t="shared" si="22"/>
        <v>475.81429849766573</v>
      </c>
      <c r="BP164" s="72">
        <f t="shared" si="23"/>
        <v>8.6609686609686669</v>
      </c>
      <c r="BQ164" s="72">
        <f t="shared" si="24"/>
        <v>1.8803418803418819</v>
      </c>
      <c r="BR164" s="73">
        <v>3</v>
      </c>
      <c r="BS164" s="72">
        <f t="shared" si="29"/>
        <v>3.4188034188034218</v>
      </c>
      <c r="BT164" s="72">
        <f t="shared" si="30"/>
        <v>12.25</v>
      </c>
      <c r="BU164" s="72">
        <f t="shared" si="31"/>
        <v>13.960113960113972</v>
      </c>
      <c r="BV164" s="71">
        <f t="shared" si="28"/>
        <v>2147.5933659643892</v>
      </c>
      <c r="BW164" s="71">
        <f t="shared" si="25"/>
        <v>3296.7297849776196</v>
      </c>
      <c r="BX164" s="71">
        <f t="shared" si="26"/>
        <v>17531.374416035818</v>
      </c>
      <c r="BY164" s="71">
        <f t="shared" si="32"/>
        <v>210376.49299242982</v>
      </c>
      <c r="BZ164" s="49">
        <f>VLOOKUP($C164,[1]PARAMETROS!$A:$I,7,0)</f>
        <v>43101</v>
      </c>
      <c r="CA164" s="74"/>
      <c r="CB164" s="74"/>
    </row>
    <row r="165" spans="1:80" s="75" customFormat="1">
      <c r="A165" s="43" t="s">
        <v>381</v>
      </c>
      <c r="B165" s="43" t="s">
        <v>0</v>
      </c>
      <c r="C165" s="43" t="s">
        <v>381</v>
      </c>
      <c r="D165" s="43" t="s">
        <v>646</v>
      </c>
      <c r="E165" s="44" t="s">
        <v>403</v>
      </c>
      <c r="F165" s="44" t="s">
        <v>63</v>
      </c>
      <c r="G165" s="44">
        <v>7</v>
      </c>
      <c r="H165" s="71">
        <v>1076.08</v>
      </c>
      <c r="I165" s="71">
        <v>7532.5599999999995</v>
      </c>
      <c r="J165" s="71"/>
      <c r="K165" s="71"/>
      <c r="L165" s="71"/>
      <c r="M165" s="71"/>
      <c r="N165" s="71"/>
      <c r="O165" s="71"/>
      <c r="P165" s="71">
        <v>246.52014545454546</v>
      </c>
      <c r="Q165" s="71">
        <v>7779.0801454545453</v>
      </c>
      <c r="R165" s="71">
        <v>1555.8160290909091</v>
      </c>
      <c r="S165" s="71">
        <v>116.68620218181817</v>
      </c>
      <c r="T165" s="71">
        <v>77.790801454545459</v>
      </c>
      <c r="U165" s="71">
        <v>15.558160290909091</v>
      </c>
      <c r="V165" s="71">
        <v>194.47700363636363</v>
      </c>
      <c r="W165" s="71">
        <v>622.32641163636367</v>
      </c>
      <c r="X165" s="71">
        <v>233.37240436363635</v>
      </c>
      <c r="Y165" s="71">
        <v>46.674480872727273</v>
      </c>
      <c r="Z165" s="71">
        <v>2862.7014935272723</v>
      </c>
      <c r="AA165" s="71">
        <v>648.25667878787874</v>
      </c>
      <c r="AB165" s="71">
        <v>864.25580416000003</v>
      </c>
      <c r="AC165" s="71">
        <v>556.60459372481955</v>
      </c>
      <c r="AD165" s="71">
        <v>2069.1170766726982</v>
      </c>
      <c r="AE165" s="71">
        <v>682.04640000000006</v>
      </c>
      <c r="AF165" s="71">
        <v>0</v>
      </c>
      <c r="AG165" s="71">
        <v>1853.8799999999999</v>
      </c>
      <c r="AH165" s="71">
        <v>189.07000000000002</v>
      </c>
      <c r="AI165" s="71">
        <v>0</v>
      </c>
      <c r="AJ165" s="71">
        <v>0</v>
      </c>
      <c r="AK165" s="71">
        <v>33.04</v>
      </c>
      <c r="AL165" s="71">
        <v>0</v>
      </c>
      <c r="AM165" s="71">
        <v>2758.0364</v>
      </c>
      <c r="AN165" s="71">
        <v>7689.8549701999709</v>
      </c>
      <c r="AO165" s="71">
        <v>39.037957172839512</v>
      </c>
      <c r="AP165" s="71">
        <v>3.1230365738271608</v>
      </c>
      <c r="AQ165" s="71">
        <v>1.5615182869135804</v>
      </c>
      <c r="AR165" s="71">
        <v>27.226780509090911</v>
      </c>
      <c r="AS165" s="71">
        <v>10.019455227345459</v>
      </c>
      <c r="AT165" s="71">
        <v>334.50044625454541</v>
      </c>
      <c r="AU165" s="71">
        <v>12.965133575757577</v>
      </c>
      <c r="AV165" s="71">
        <v>428.43432760031965</v>
      </c>
      <c r="AW165" s="71">
        <v>108.04277979797979</v>
      </c>
      <c r="AX165" s="71">
        <v>63.961325640404041</v>
      </c>
      <c r="AY165" s="71">
        <v>1.6206416969696968</v>
      </c>
      <c r="AZ165" s="71">
        <v>25.930267151515153</v>
      </c>
      <c r="BA165" s="71">
        <v>10.083992781144781</v>
      </c>
      <c r="BB165" s="71">
        <v>77.147154601028973</v>
      </c>
      <c r="BC165" s="71">
        <v>286.78616166904243</v>
      </c>
      <c r="BD165" s="71"/>
      <c r="BE165" s="71">
        <v>0</v>
      </c>
      <c r="BF165" s="71">
        <v>286.78616166904243</v>
      </c>
      <c r="BG165" s="71">
        <v>388.39639999999997</v>
      </c>
      <c r="BH165" s="71">
        <v>55.49726455540906</v>
      </c>
      <c r="BI165" s="71">
        <v>17.168231964769642</v>
      </c>
      <c r="BJ165" s="71">
        <v>7301.0206029077881</v>
      </c>
      <c r="BK165" s="71"/>
      <c r="BL165" s="71">
        <v>7762.0824994279665</v>
      </c>
      <c r="BM165" s="71">
        <v>23946.238104351847</v>
      </c>
      <c r="BN165" s="71">
        <f t="shared" si="27"/>
        <v>1178.313710902238</v>
      </c>
      <c r="BO165" s="71">
        <f t="shared" si="22"/>
        <v>832.67502237091503</v>
      </c>
      <c r="BP165" s="72">
        <f t="shared" si="23"/>
        <v>8.6609686609686669</v>
      </c>
      <c r="BQ165" s="72">
        <f t="shared" si="24"/>
        <v>1.8803418803418819</v>
      </c>
      <c r="BR165" s="73">
        <v>3</v>
      </c>
      <c r="BS165" s="72">
        <f t="shared" si="29"/>
        <v>3.4188034188034218</v>
      </c>
      <c r="BT165" s="72">
        <f t="shared" si="30"/>
        <v>12.25</v>
      </c>
      <c r="BU165" s="72">
        <f t="shared" si="31"/>
        <v>13.960113960113972</v>
      </c>
      <c r="BV165" s="71">
        <f t="shared" si="28"/>
        <v>3623.658447417738</v>
      </c>
      <c r="BW165" s="71">
        <f t="shared" si="25"/>
        <v>5634.6471806908912</v>
      </c>
      <c r="BX165" s="71">
        <f t="shared" si="26"/>
        <v>29580.885285042739</v>
      </c>
      <c r="BY165" s="71">
        <f t="shared" si="32"/>
        <v>354970.62342051289</v>
      </c>
      <c r="BZ165" s="49">
        <f>VLOOKUP($C165,[1]PARAMETROS!$A:$I,7,0)</f>
        <v>43101</v>
      </c>
      <c r="CA165" s="74"/>
      <c r="CB165" s="74"/>
    </row>
    <row r="166" spans="1:80" s="75" customFormat="1">
      <c r="A166" s="43" t="s">
        <v>647</v>
      </c>
      <c r="B166" s="43" t="s">
        <v>1</v>
      </c>
      <c r="C166" s="43" t="s">
        <v>67</v>
      </c>
      <c r="D166" s="43" t="s">
        <v>648</v>
      </c>
      <c r="E166" s="44" t="s">
        <v>403</v>
      </c>
      <c r="F166" s="44" t="s">
        <v>63</v>
      </c>
      <c r="G166" s="44">
        <v>1</v>
      </c>
      <c r="H166" s="71">
        <v>520.79999999999995</v>
      </c>
      <c r="I166" s="71">
        <v>520.79999999999995</v>
      </c>
      <c r="J166" s="71"/>
      <c r="K166" s="71"/>
      <c r="L166" s="71"/>
      <c r="M166" s="71"/>
      <c r="N166" s="71"/>
      <c r="O166" s="71"/>
      <c r="P166" s="71">
        <v>17.044363636363634</v>
      </c>
      <c r="Q166" s="71">
        <v>537.8443636363636</v>
      </c>
      <c r="R166" s="71">
        <v>107.56887272727272</v>
      </c>
      <c r="S166" s="71">
        <v>8.0676654545454536</v>
      </c>
      <c r="T166" s="71">
        <v>5.3784436363636363</v>
      </c>
      <c r="U166" s="71">
        <v>1.0756887272727271</v>
      </c>
      <c r="V166" s="71">
        <v>13.44610909090909</v>
      </c>
      <c r="W166" s="71">
        <v>43.027549090909091</v>
      </c>
      <c r="X166" s="71">
        <v>16.135330909090907</v>
      </c>
      <c r="Y166" s="71">
        <v>3.2270661818181816</v>
      </c>
      <c r="Z166" s="71">
        <v>197.92672581818178</v>
      </c>
      <c r="AA166" s="71">
        <v>44.820363636363631</v>
      </c>
      <c r="AB166" s="71">
        <v>59.754508799999996</v>
      </c>
      <c r="AC166" s="71">
        <v>38.483553056581826</v>
      </c>
      <c r="AD166" s="71">
        <v>143.05842549294545</v>
      </c>
      <c r="AE166" s="71">
        <v>130.75200000000001</v>
      </c>
      <c r="AF166" s="71">
        <v>397</v>
      </c>
      <c r="AG166" s="71">
        <v>0</v>
      </c>
      <c r="AH166" s="71">
        <v>0</v>
      </c>
      <c r="AI166" s="71">
        <v>9.84</v>
      </c>
      <c r="AJ166" s="71">
        <v>0</v>
      </c>
      <c r="AK166" s="71">
        <v>4.72</v>
      </c>
      <c r="AL166" s="71">
        <v>0</v>
      </c>
      <c r="AM166" s="71">
        <v>542.31200000000001</v>
      </c>
      <c r="AN166" s="71">
        <v>883.29715131112732</v>
      </c>
      <c r="AO166" s="71">
        <v>2.6990781481481481</v>
      </c>
      <c r="AP166" s="71">
        <v>0.21592625185185185</v>
      </c>
      <c r="AQ166" s="71">
        <v>0.10796312592592593</v>
      </c>
      <c r="AR166" s="71">
        <v>1.8824552727272728</v>
      </c>
      <c r="AS166" s="71">
        <v>0.69274354036363661</v>
      </c>
      <c r="AT166" s="71">
        <v>23.127307636363632</v>
      </c>
      <c r="AU166" s="71">
        <v>0.89640727272727272</v>
      </c>
      <c r="AV166" s="71">
        <v>29.621881248107741</v>
      </c>
      <c r="AW166" s="71">
        <v>7.4700606060606054</v>
      </c>
      <c r="AX166" s="71">
        <v>4.4222758787878789</v>
      </c>
      <c r="AY166" s="71">
        <v>0.11205090909090908</v>
      </c>
      <c r="AZ166" s="71">
        <v>1.7928145454545454</v>
      </c>
      <c r="BA166" s="71">
        <v>0.69720565656565647</v>
      </c>
      <c r="BB166" s="71">
        <v>5.3339419953131317</v>
      </c>
      <c r="BC166" s="71">
        <v>19.82834959127273</v>
      </c>
      <c r="BD166" s="71"/>
      <c r="BE166" s="71">
        <v>0</v>
      </c>
      <c r="BF166" s="71">
        <v>19.82834959127273</v>
      </c>
      <c r="BG166" s="71">
        <v>30.371766666666673</v>
      </c>
      <c r="BH166" s="71">
        <v>3.9640903253863615</v>
      </c>
      <c r="BI166" s="71">
        <v>1.2263022831978319</v>
      </c>
      <c r="BJ166" s="71">
        <v>521.50147163627059</v>
      </c>
      <c r="BK166" s="71"/>
      <c r="BL166" s="71">
        <v>557.0636309115215</v>
      </c>
      <c r="BM166" s="71">
        <v>2027.655376698393</v>
      </c>
      <c r="BN166" s="71">
        <f t="shared" si="27"/>
        <v>168.33053012889113</v>
      </c>
      <c r="BO166" s="71">
        <f t="shared" si="22"/>
        <v>118.95357462441643</v>
      </c>
      <c r="BP166" s="72">
        <f t="shared" si="23"/>
        <v>8.7608069164265068</v>
      </c>
      <c r="BQ166" s="72">
        <f t="shared" si="24"/>
        <v>1.9020172910662811</v>
      </c>
      <c r="BR166" s="73">
        <v>4</v>
      </c>
      <c r="BS166" s="72">
        <f t="shared" si="29"/>
        <v>4.6109510086455305</v>
      </c>
      <c r="BT166" s="72">
        <f t="shared" si="30"/>
        <v>13.25</v>
      </c>
      <c r="BU166" s="72">
        <f t="shared" si="31"/>
        <v>15.273775216138318</v>
      </c>
      <c r="BV166" s="71">
        <f t="shared" si="28"/>
        <v>353.57865278657073</v>
      </c>
      <c r="BW166" s="71">
        <f t="shared" si="25"/>
        <v>640.86275753987832</v>
      </c>
      <c r="BX166" s="71">
        <f t="shared" si="26"/>
        <v>2668.5181342382712</v>
      </c>
      <c r="BY166" s="71">
        <f t="shared" si="32"/>
        <v>32022.217610859254</v>
      </c>
      <c r="BZ166" s="49">
        <f>VLOOKUP($C166,[1]PARAMETROS!$A:$I,7,0)</f>
        <v>43101</v>
      </c>
      <c r="CA166" s="74"/>
      <c r="CB166" s="74"/>
    </row>
    <row r="167" spans="1:80" s="75" customFormat="1">
      <c r="A167" s="43" t="s">
        <v>649</v>
      </c>
      <c r="B167" s="43" t="s">
        <v>0</v>
      </c>
      <c r="C167" s="43" t="s">
        <v>238</v>
      </c>
      <c r="D167" s="43" t="s">
        <v>650</v>
      </c>
      <c r="E167" s="44" t="s">
        <v>403</v>
      </c>
      <c r="F167" s="44" t="s">
        <v>63</v>
      </c>
      <c r="G167" s="44">
        <v>1</v>
      </c>
      <c r="H167" s="71">
        <v>1041.5999999999999</v>
      </c>
      <c r="I167" s="71">
        <v>1041.5999999999999</v>
      </c>
      <c r="J167" s="71"/>
      <c r="K167" s="71"/>
      <c r="L167" s="71"/>
      <c r="M167" s="71"/>
      <c r="N167" s="71"/>
      <c r="O167" s="71"/>
      <c r="P167" s="71">
        <v>34.088727272727269</v>
      </c>
      <c r="Q167" s="71">
        <v>1075.6887272727272</v>
      </c>
      <c r="R167" s="71">
        <v>215.13774545454544</v>
      </c>
      <c r="S167" s="71">
        <v>16.135330909090907</v>
      </c>
      <c r="T167" s="71">
        <v>10.756887272727273</v>
      </c>
      <c r="U167" s="71">
        <v>2.1513774545454543</v>
      </c>
      <c r="V167" s="71">
        <v>26.89221818181818</v>
      </c>
      <c r="W167" s="71">
        <v>86.055098181818181</v>
      </c>
      <c r="X167" s="71">
        <v>32.270661818181814</v>
      </c>
      <c r="Y167" s="71">
        <v>6.4541323636363632</v>
      </c>
      <c r="Z167" s="71">
        <v>395.85345163636356</v>
      </c>
      <c r="AA167" s="71">
        <v>89.640727272727261</v>
      </c>
      <c r="AB167" s="71">
        <v>119.50901759999999</v>
      </c>
      <c r="AC167" s="71">
        <v>76.967106113163652</v>
      </c>
      <c r="AD167" s="71">
        <v>286.11685098589089</v>
      </c>
      <c r="AE167" s="71">
        <v>99.504000000000005</v>
      </c>
      <c r="AF167" s="71">
        <v>397</v>
      </c>
      <c r="AG167" s="71">
        <v>0</v>
      </c>
      <c r="AH167" s="71">
        <v>33.44</v>
      </c>
      <c r="AI167" s="71">
        <v>0</v>
      </c>
      <c r="AJ167" s="71">
        <v>0</v>
      </c>
      <c r="AK167" s="71">
        <v>4.72</v>
      </c>
      <c r="AL167" s="71">
        <v>0</v>
      </c>
      <c r="AM167" s="71">
        <v>534.66399999999999</v>
      </c>
      <c r="AN167" s="71">
        <v>1216.6343026222544</v>
      </c>
      <c r="AO167" s="71">
        <v>5.3981562962962961</v>
      </c>
      <c r="AP167" s="71">
        <v>0.43185250370370371</v>
      </c>
      <c r="AQ167" s="71">
        <v>0.21592625185185185</v>
      </c>
      <c r="AR167" s="71">
        <v>3.7649105454545455</v>
      </c>
      <c r="AS167" s="71">
        <v>1.3854870807272732</v>
      </c>
      <c r="AT167" s="71">
        <v>46.254615272727264</v>
      </c>
      <c r="AU167" s="71">
        <v>1.7928145454545454</v>
      </c>
      <c r="AV167" s="71">
        <v>59.243762496215481</v>
      </c>
      <c r="AW167" s="71">
        <v>14.940121212121211</v>
      </c>
      <c r="AX167" s="71">
        <v>8.8445517575757577</v>
      </c>
      <c r="AY167" s="71">
        <v>0.22410181818181815</v>
      </c>
      <c r="AZ167" s="71">
        <v>3.5856290909090909</v>
      </c>
      <c r="BA167" s="71">
        <v>1.3944113131313129</v>
      </c>
      <c r="BB167" s="71">
        <v>10.667883990626263</v>
      </c>
      <c r="BC167" s="71">
        <v>39.656699182545459</v>
      </c>
      <c r="BD167" s="71"/>
      <c r="BE167" s="71">
        <v>0</v>
      </c>
      <c r="BF167" s="71">
        <v>39.656699182545459</v>
      </c>
      <c r="BG167" s="71">
        <v>55.485199999999999</v>
      </c>
      <c r="BH167" s="71">
        <v>7.928180650772723</v>
      </c>
      <c r="BI167" s="71">
        <v>2.4526045663956633</v>
      </c>
      <c r="BJ167" s="71">
        <v>1043.0029432725412</v>
      </c>
      <c r="BK167" s="71"/>
      <c r="BL167" s="71">
        <v>1108.8689284897096</v>
      </c>
      <c r="BM167" s="71">
        <v>3500.0924200634522</v>
      </c>
      <c r="BN167" s="71">
        <f t="shared" si="27"/>
        <v>168.33053012889113</v>
      </c>
      <c r="BO167" s="71">
        <f t="shared" si="22"/>
        <v>118.95357462441643</v>
      </c>
      <c r="BP167" s="72">
        <f t="shared" si="23"/>
        <v>8.6609686609686669</v>
      </c>
      <c r="BQ167" s="72">
        <f t="shared" si="24"/>
        <v>1.8803418803418819</v>
      </c>
      <c r="BR167" s="73">
        <v>3</v>
      </c>
      <c r="BS167" s="72">
        <f t="shared" si="29"/>
        <v>3.4188034188034218</v>
      </c>
      <c r="BT167" s="72">
        <f t="shared" si="30"/>
        <v>12.25</v>
      </c>
      <c r="BU167" s="72">
        <f t="shared" si="31"/>
        <v>13.960113960113972</v>
      </c>
      <c r="BV167" s="71">
        <f t="shared" si="28"/>
        <v>528.72207896302393</v>
      </c>
      <c r="BW167" s="71">
        <f t="shared" si="25"/>
        <v>816.00618371633152</v>
      </c>
      <c r="BX167" s="71">
        <f t="shared" si="26"/>
        <v>4316.0986037797838</v>
      </c>
      <c r="BY167" s="71">
        <f t="shared" si="32"/>
        <v>51793.183245357402</v>
      </c>
      <c r="BZ167" s="49">
        <f>VLOOKUP($C167,[1]PARAMETROS!$A:$I,7,0)</f>
        <v>43101</v>
      </c>
      <c r="CA167" s="74"/>
      <c r="CB167" s="74"/>
    </row>
    <row r="168" spans="1:80" s="75" customFormat="1">
      <c r="A168" s="43" t="s">
        <v>651</v>
      </c>
      <c r="B168" s="43" t="s">
        <v>2</v>
      </c>
      <c r="C168" s="43" t="s">
        <v>271</v>
      </c>
      <c r="D168" s="43" t="s">
        <v>652</v>
      </c>
      <c r="E168" s="44" t="s">
        <v>403</v>
      </c>
      <c r="F168" s="44" t="s">
        <v>63</v>
      </c>
      <c r="G168" s="44">
        <v>1</v>
      </c>
      <c r="H168" s="71">
        <v>260.39999999999998</v>
      </c>
      <c r="I168" s="71">
        <v>260.39999999999998</v>
      </c>
      <c r="J168" s="71"/>
      <c r="K168" s="71"/>
      <c r="L168" s="71"/>
      <c r="M168" s="71"/>
      <c r="N168" s="71"/>
      <c r="O168" s="71"/>
      <c r="P168" s="71">
        <v>8.5221818181818172</v>
      </c>
      <c r="Q168" s="71">
        <v>268.9221818181818</v>
      </c>
      <c r="R168" s="71">
        <v>53.78443636363636</v>
      </c>
      <c r="S168" s="71">
        <v>4.0338327272727268</v>
      </c>
      <c r="T168" s="71">
        <v>2.6892218181818182</v>
      </c>
      <c r="U168" s="71">
        <v>0.53784436363636356</v>
      </c>
      <c r="V168" s="71">
        <v>6.723054545454545</v>
      </c>
      <c r="W168" s="71">
        <v>21.513774545454545</v>
      </c>
      <c r="X168" s="71">
        <v>8.0676654545454536</v>
      </c>
      <c r="Y168" s="71">
        <v>1.6135330909090908</v>
      </c>
      <c r="Z168" s="71">
        <v>98.96336290909089</v>
      </c>
      <c r="AA168" s="71">
        <v>22.410181818181815</v>
      </c>
      <c r="AB168" s="71">
        <v>29.877254399999998</v>
      </c>
      <c r="AC168" s="71">
        <v>19.241776528290913</v>
      </c>
      <c r="AD168" s="71">
        <v>71.529212746472723</v>
      </c>
      <c r="AE168" s="71">
        <v>146.376</v>
      </c>
      <c r="AF168" s="71">
        <v>397</v>
      </c>
      <c r="AG168" s="71">
        <v>0</v>
      </c>
      <c r="AH168" s="71">
        <v>0</v>
      </c>
      <c r="AI168" s="71">
        <v>0</v>
      </c>
      <c r="AJ168" s="71">
        <v>0</v>
      </c>
      <c r="AK168" s="71">
        <v>4.72</v>
      </c>
      <c r="AL168" s="71">
        <v>0</v>
      </c>
      <c r="AM168" s="71">
        <v>548.096</v>
      </c>
      <c r="AN168" s="71">
        <v>718.58857565556355</v>
      </c>
      <c r="AO168" s="71">
        <v>1.349539074074074</v>
      </c>
      <c r="AP168" s="71">
        <v>0.10796312592592593</v>
      </c>
      <c r="AQ168" s="71">
        <v>5.3981562962962963E-2</v>
      </c>
      <c r="AR168" s="71">
        <v>0.94122763636363638</v>
      </c>
      <c r="AS168" s="71">
        <v>0.34637177018181831</v>
      </c>
      <c r="AT168" s="71">
        <v>11.563653818181816</v>
      </c>
      <c r="AU168" s="71">
        <v>0.44820363636363636</v>
      </c>
      <c r="AV168" s="71">
        <v>14.81094062405387</v>
      </c>
      <c r="AW168" s="71">
        <v>3.7350303030303027</v>
      </c>
      <c r="AX168" s="71">
        <v>2.2111379393939394</v>
      </c>
      <c r="AY168" s="71">
        <v>5.6025454545454538E-2</v>
      </c>
      <c r="AZ168" s="71">
        <v>0.89640727272727272</v>
      </c>
      <c r="BA168" s="71">
        <v>0.34860282828282824</v>
      </c>
      <c r="BB168" s="71">
        <v>2.6669709976565659</v>
      </c>
      <c r="BC168" s="71">
        <v>9.9141747956363648</v>
      </c>
      <c r="BD168" s="71"/>
      <c r="BE168" s="71">
        <v>0</v>
      </c>
      <c r="BF168" s="71">
        <v>9.9141747956363648</v>
      </c>
      <c r="BG168" s="71">
        <v>30.371766666666673</v>
      </c>
      <c r="BH168" s="71">
        <v>1.9820451626931808</v>
      </c>
      <c r="BI168" s="71">
        <v>0.61315114159891593</v>
      </c>
      <c r="BJ168" s="71">
        <v>260.75073581813524</v>
      </c>
      <c r="BK168" s="71"/>
      <c r="BL168" s="71">
        <v>293.71769878909402</v>
      </c>
      <c r="BM168" s="71">
        <v>1305.9535716825296</v>
      </c>
      <c r="BN168" s="71">
        <f t="shared" si="27"/>
        <v>168.33053012889113</v>
      </c>
      <c r="BO168" s="71">
        <f t="shared" si="22"/>
        <v>118.95357462441643</v>
      </c>
      <c r="BP168" s="72">
        <f t="shared" si="23"/>
        <v>8.8629737609329435</v>
      </c>
      <c r="BQ168" s="72">
        <f t="shared" si="24"/>
        <v>1.9241982507288626</v>
      </c>
      <c r="BR168" s="73">
        <v>5</v>
      </c>
      <c r="BS168" s="72">
        <f t="shared" si="29"/>
        <v>5.8309037900874632</v>
      </c>
      <c r="BT168" s="72">
        <f t="shared" si="30"/>
        <v>14.25</v>
      </c>
      <c r="BU168" s="72">
        <f t="shared" si="31"/>
        <v>16.618075801749271</v>
      </c>
      <c r="BV168" s="71">
        <f t="shared" si="28"/>
        <v>264.76544477213622</v>
      </c>
      <c r="BW168" s="71">
        <f t="shared" si="25"/>
        <v>552.04954952544381</v>
      </c>
      <c r="BX168" s="71">
        <f t="shared" si="26"/>
        <v>1858.0031212079734</v>
      </c>
      <c r="BY168" s="71">
        <f t="shared" si="32"/>
        <v>22296.037454495679</v>
      </c>
      <c r="BZ168" s="49">
        <f>VLOOKUP($C168,[1]PARAMETROS!$A:$I,7,0)</f>
        <v>43101</v>
      </c>
      <c r="CA168" s="74"/>
      <c r="CB168" s="74"/>
    </row>
    <row r="169" spans="1:80" s="75" customFormat="1">
      <c r="A169" s="43" t="s">
        <v>390</v>
      </c>
      <c r="B169" s="43" t="s">
        <v>0</v>
      </c>
      <c r="C169" s="43" t="s">
        <v>390</v>
      </c>
      <c r="D169" s="43" t="s">
        <v>653</v>
      </c>
      <c r="E169" s="44" t="s">
        <v>403</v>
      </c>
      <c r="F169" s="44" t="s">
        <v>63</v>
      </c>
      <c r="G169" s="44">
        <v>1</v>
      </c>
      <c r="H169" s="71">
        <v>1076.08</v>
      </c>
      <c r="I169" s="71">
        <v>1076.08</v>
      </c>
      <c r="J169" s="71"/>
      <c r="K169" s="71"/>
      <c r="L169" s="71"/>
      <c r="M169" s="71"/>
      <c r="N169" s="71"/>
      <c r="O169" s="71"/>
      <c r="P169" s="71">
        <v>35.217163636363637</v>
      </c>
      <c r="Q169" s="71">
        <v>1111.2971636363636</v>
      </c>
      <c r="R169" s="71">
        <v>222.25943272727272</v>
      </c>
      <c r="S169" s="71">
        <v>16.669457454545455</v>
      </c>
      <c r="T169" s="71">
        <v>11.112971636363637</v>
      </c>
      <c r="U169" s="71">
        <v>2.2225943272727271</v>
      </c>
      <c r="V169" s="71">
        <v>27.782429090909091</v>
      </c>
      <c r="W169" s="71">
        <v>88.903773090909098</v>
      </c>
      <c r="X169" s="71">
        <v>33.33891490909091</v>
      </c>
      <c r="Y169" s="71">
        <v>6.6677829818181822</v>
      </c>
      <c r="Z169" s="71">
        <v>408.95735621818187</v>
      </c>
      <c r="AA169" s="71">
        <v>92.608096969696959</v>
      </c>
      <c r="AB169" s="71">
        <v>123.46511488</v>
      </c>
      <c r="AC169" s="71">
        <v>79.514941960688503</v>
      </c>
      <c r="AD169" s="71">
        <v>295.58815381038551</v>
      </c>
      <c r="AE169" s="71">
        <v>97.435200000000009</v>
      </c>
      <c r="AF169" s="71">
        <v>397</v>
      </c>
      <c r="AG169" s="71">
        <v>0</v>
      </c>
      <c r="AH169" s="71">
        <v>0</v>
      </c>
      <c r="AI169" s="71">
        <v>0</v>
      </c>
      <c r="AJ169" s="71">
        <v>0</v>
      </c>
      <c r="AK169" s="71">
        <v>4.72</v>
      </c>
      <c r="AL169" s="71">
        <v>0</v>
      </c>
      <c r="AM169" s="71">
        <v>499.15520000000004</v>
      </c>
      <c r="AN169" s="71">
        <v>1203.7007100285673</v>
      </c>
      <c r="AO169" s="71">
        <v>5.5768510246913587</v>
      </c>
      <c r="AP169" s="71">
        <v>0.44614808197530864</v>
      </c>
      <c r="AQ169" s="71">
        <v>0.22307404098765432</v>
      </c>
      <c r="AR169" s="71">
        <v>3.8895400727272733</v>
      </c>
      <c r="AS169" s="71">
        <v>1.4313507467636368</v>
      </c>
      <c r="AT169" s="71">
        <v>47.785778036363631</v>
      </c>
      <c r="AU169" s="71">
        <v>1.8521619393939395</v>
      </c>
      <c r="AV169" s="71">
        <v>61.204903942902803</v>
      </c>
      <c r="AW169" s="71">
        <v>15.434682828282828</v>
      </c>
      <c r="AX169" s="71">
        <v>9.1373322343434342</v>
      </c>
      <c r="AY169" s="71">
        <v>0.23152024242424241</v>
      </c>
      <c r="AZ169" s="71">
        <v>3.7043238787878789</v>
      </c>
      <c r="BA169" s="71">
        <v>1.4405703973063972</v>
      </c>
      <c r="BB169" s="71">
        <v>11.021022085861281</v>
      </c>
      <c r="BC169" s="71">
        <v>40.969451667006062</v>
      </c>
      <c r="BD169" s="71"/>
      <c r="BE169" s="71">
        <v>0</v>
      </c>
      <c r="BF169" s="71">
        <v>40.969451667006062</v>
      </c>
      <c r="BG169" s="71">
        <v>55.485199999999999</v>
      </c>
      <c r="BH169" s="71">
        <v>7.928180650772723</v>
      </c>
      <c r="BI169" s="71">
        <v>2.4526045663956633</v>
      </c>
      <c r="BJ169" s="71">
        <v>1043.0029432725412</v>
      </c>
      <c r="BK169" s="71"/>
      <c r="BL169" s="71">
        <v>1108.8689284897096</v>
      </c>
      <c r="BM169" s="71">
        <v>3526.0411577645491</v>
      </c>
      <c r="BN169" s="71">
        <f t="shared" si="27"/>
        <v>168.33053012889113</v>
      </c>
      <c r="BO169" s="71">
        <f t="shared" si="22"/>
        <v>118.95357462441643</v>
      </c>
      <c r="BP169" s="72">
        <f t="shared" si="23"/>
        <v>8.6609686609686669</v>
      </c>
      <c r="BQ169" s="72">
        <f t="shared" si="24"/>
        <v>1.8803418803418819</v>
      </c>
      <c r="BR169" s="73">
        <v>3</v>
      </c>
      <c r="BS169" s="72">
        <f t="shared" si="29"/>
        <v>3.4188034188034218</v>
      </c>
      <c r="BT169" s="72">
        <f t="shared" si="30"/>
        <v>12.25</v>
      </c>
      <c r="BU169" s="72">
        <f t="shared" si="31"/>
        <v>13.960113960113972</v>
      </c>
      <c r="BV169" s="71">
        <f t="shared" si="28"/>
        <v>532.34455231730806</v>
      </c>
      <c r="BW169" s="71">
        <f t="shared" si="25"/>
        <v>819.62865707061565</v>
      </c>
      <c r="BX169" s="71">
        <f t="shared" si="26"/>
        <v>4345.6698148351643</v>
      </c>
      <c r="BY169" s="71">
        <f t="shared" si="32"/>
        <v>52148.037778021971</v>
      </c>
      <c r="BZ169" s="49">
        <f>VLOOKUP($C169,[1]PARAMETROS!$A:$I,7,0)</f>
        <v>43101</v>
      </c>
      <c r="CA169" s="74"/>
      <c r="CB169" s="74"/>
    </row>
    <row r="170" spans="1:80" s="75" customFormat="1">
      <c r="A170" s="43" t="s">
        <v>395</v>
      </c>
      <c r="B170" s="43" t="s">
        <v>0</v>
      </c>
      <c r="C170" s="43" t="s">
        <v>396</v>
      </c>
      <c r="D170" s="43" t="s">
        <v>654</v>
      </c>
      <c r="E170" s="44" t="s">
        <v>403</v>
      </c>
      <c r="F170" s="44" t="s">
        <v>63</v>
      </c>
      <c r="G170" s="44">
        <v>1</v>
      </c>
      <c r="H170" s="71">
        <v>1041.5999999999999</v>
      </c>
      <c r="I170" s="71">
        <v>1041.5999999999999</v>
      </c>
      <c r="J170" s="71"/>
      <c r="K170" s="71"/>
      <c r="L170" s="71"/>
      <c r="M170" s="71"/>
      <c r="N170" s="71"/>
      <c r="O170" s="71"/>
      <c r="P170" s="71">
        <v>34.088727272727269</v>
      </c>
      <c r="Q170" s="71">
        <v>1075.6887272727272</v>
      </c>
      <c r="R170" s="71">
        <v>215.13774545454544</v>
      </c>
      <c r="S170" s="71">
        <v>16.135330909090907</v>
      </c>
      <c r="T170" s="71">
        <v>10.756887272727273</v>
      </c>
      <c r="U170" s="71">
        <v>2.1513774545454543</v>
      </c>
      <c r="V170" s="71">
        <v>26.89221818181818</v>
      </c>
      <c r="W170" s="71">
        <v>86.055098181818181</v>
      </c>
      <c r="X170" s="71">
        <v>32.270661818181814</v>
      </c>
      <c r="Y170" s="71">
        <v>6.4541323636363632</v>
      </c>
      <c r="Z170" s="71">
        <v>395.85345163636356</v>
      </c>
      <c r="AA170" s="71">
        <v>89.640727272727261</v>
      </c>
      <c r="AB170" s="71">
        <v>119.50901759999999</v>
      </c>
      <c r="AC170" s="71">
        <v>76.967106113163652</v>
      </c>
      <c r="AD170" s="71">
        <v>286.11685098589089</v>
      </c>
      <c r="AE170" s="71">
        <v>99.504000000000005</v>
      </c>
      <c r="AF170" s="71">
        <v>397</v>
      </c>
      <c r="AG170" s="71">
        <v>0</v>
      </c>
      <c r="AH170" s="71">
        <v>32.619999999999997</v>
      </c>
      <c r="AI170" s="71">
        <v>0</v>
      </c>
      <c r="AJ170" s="71">
        <v>0</v>
      </c>
      <c r="AK170" s="71">
        <v>4.72</v>
      </c>
      <c r="AL170" s="71">
        <v>0</v>
      </c>
      <c r="AM170" s="71">
        <v>533.84400000000005</v>
      </c>
      <c r="AN170" s="71">
        <v>1215.8143026222544</v>
      </c>
      <c r="AO170" s="71">
        <v>5.3981562962962961</v>
      </c>
      <c r="AP170" s="71">
        <v>0.43185250370370371</v>
      </c>
      <c r="AQ170" s="71">
        <v>0.21592625185185185</v>
      </c>
      <c r="AR170" s="71">
        <v>3.7649105454545455</v>
      </c>
      <c r="AS170" s="71">
        <v>1.3854870807272732</v>
      </c>
      <c r="AT170" s="71">
        <v>46.254615272727264</v>
      </c>
      <c r="AU170" s="71">
        <v>1.7928145454545454</v>
      </c>
      <c r="AV170" s="71">
        <v>59.243762496215481</v>
      </c>
      <c r="AW170" s="71">
        <v>14.940121212121211</v>
      </c>
      <c r="AX170" s="71">
        <v>8.8445517575757577</v>
      </c>
      <c r="AY170" s="71">
        <v>0.22410181818181815</v>
      </c>
      <c r="AZ170" s="71">
        <v>3.5856290909090909</v>
      </c>
      <c r="BA170" s="71">
        <v>1.3944113131313129</v>
      </c>
      <c r="BB170" s="71">
        <v>10.667883990626263</v>
      </c>
      <c r="BC170" s="71">
        <v>39.656699182545459</v>
      </c>
      <c r="BD170" s="71"/>
      <c r="BE170" s="71">
        <v>0</v>
      </c>
      <c r="BF170" s="71">
        <v>39.656699182545459</v>
      </c>
      <c r="BG170" s="71">
        <v>55.485199999999999</v>
      </c>
      <c r="BH170" s="71">
        <v>7.928180650772723</v>
      </c>
      <c r="BI170" s="71">
        <v>2.4526045663956633</v>
      </c>
      <c r="BJ170" s="71">
        <v>1043.0029432725412</v>
      </c>
      <c r="BK170" s="71"/>
      <c r="BL170" s="71">
        <v>1108.8689284897096</v>
      </c>
      <c r="BM170" s="71">
        <v>3499.272420063452</v>
      </c>
      <c r="BN170" s="71">
        <f t="shared" si="27"/>
        <v>168.33053012889113</v>
      </c>
      <c r="BO170" s="71">
        <f t="shared" si="22"/>
        <v>118.95357462441643</v>
      </c>
      <c r="BP170" s="72">
        <f t="shared" si="23"/>
        <v>8.6609686609686669</v>
      </c>
      <c r="BQ170" s="72">
        <f t="shared" si="24"/>
        <v>1.8803418803418819</v>
      </c>
      <c r="BR170" s="73">
        <v>3</v>
      </c>
      <c r="BS170" s="72">
        <f t="shared" si="29"/>
        <v>3.4188034188034218</v>
      </c>
      <c r="BT170" s="72">
        <f t="shared" si="30"/>
        <v>12.25</v>
      </c>
      <c r="BU170" s="72">
        <f t="shared" si="31"/>
        <v>13.960113960113972</v>
      </c>
      <c r="BV170" s="71">
        <f t="shared" si="28"/>
        <v>528.60760602855089</v>
      </c>
      <c r="BW170" s="71">
        <f t="shared" si="25"/>
        <v>815.89171078185848</v>
      </c>
      <c r="BX170" s="71">
        <f t="shared" si="26"/>
        <v>4315.1641308453109</v>
      </c>
      <c r="BY170" s="71">
        <f t="shared" si="32"/>
        <v>51781.96957014373</v>
      </c>
      <c r="BZ170" s="49">
        <f>VLOOKUP($C170,[1]PARAMETROS!$A:$I,7,0)</f>
        <v>43101</v>
      </c>
      <c r="CA170" s="74"/>
      <c r="CB170" s="74"/>
    </row>
    <row r="171" spans="1:80">
      <c r="A171" s="54" t="s">
        <v>7</v>
      </c>
      <c r="B171" s="56"/>
      <c r="C171" s="56"/>
      <c r="D171" s="56"/>
      <c r="E171" s="56"/>
      <c r="F171" s="56"/>
      <c r="G171" s="78">
        <f t="shared" ref="G171:BO171" si="33">SUBTOTAL(9,G6:G170)</f>
        <v>285</v>
      </c>
      <c r="H171" s="56">
        <f t="shared" si="33"/>
        <v>103109.00000000004</v>
      </c>
      <c r="I171" s="56">
        <f t="shared" si="33"/>
        <v>228329.0399999996</v>
      </c>
      <c r="J171" s="56">
        <f t="shared" si="33"/>
        <v>0</v>
      </c>
      <c r="K171" s="56">
        <f t="shared" si="33"/>
        <v>0</v>
      </c>
      <c r="L171" s="56">
        <f t="shared" si="33"/>
        <v>0</v>
      </c>
      <c r="M171" s="56">
        <f t="shared" si="33"/>
        <v>0</v>
      </c>
      <c r="N171" s="56">
        <f t="shared" si="33"/>
        <v>0</v>
      </c>
      <c r="O171" s="56">
        <f t="shared" si="33"/>
        <v>0</v>
      </c>
      <c r="P171" s="56">
        <f t="shared" si="33"/>
        <v>7196.8810254545297</v>
      </c>
      <c r="Q171" s="56">
        <f t="shared" si="33"/>
        <v>235525.92102545427</v>
      </c>
      <c r="R171" s="56">
        <f t="shared" si="33"/>
        <v>47105.184205090918</v>
      </c>
      <c r="S171" s="56">
        <f t="shared" si="33"/>
        <v>3532.8888153818107</v>
      </c>
      <c r="T171" s="56">
        <f t="shared" si="33"/>
        <v>2355.2592102545432</v>
      </c>
      <c r="U171" s="56">
        <f t="shared" si="33"/>
        <v>471.05184205090853</v>
      </c>
      <c r="V171" s="56">
        <f t="shared" si="33"/>
        <v>5888.1480256363648</v>
      </c>
      <c r="W171" s="56">
        <f t="shared" si="33"/>
        <v>18842.073682036345</v>
      </c>
      <c r="X171" s="56">
        <f t="shared" si="33"/>
        <v>7065.7776307636213</v>
      </c>
      <c r="Y171" s="56">
        <f t="shared" si="33"/>
        <v>1413.1555261527271</v>
      </c>
      <c r="Z171" s="56">
        <f t="shared" si="33"/>
        <v>86673.538937367237</v>
      </c>
      <c r="AA171" s="56">
        <f t="shared" si="33"/>
        <v>19627.160085454554</v>
      </c>
      <c r="AB171" s="56">
        <f t="shared" si="33"/>
        <v>26166.929825927979</v>
      </c>
      <c r="AC171" s="56">
        <f t="shared" si="33"/>
        <v>16852.225087388804</v>
      </c>
      <c r="AD171" s="56">
        <f t="shared" si="33"/>
        <v>62646.314998771326</v>
      </c>
      <c r="AE171" s="56">
        <f t="shared" si="33"/>
        <v>41932.257599999997</v>
      </c>
      <c r="AF171" s="56">
        <f t="shared" si="33"/>
        <v>104330.20000000001</v>
      </c>
      <c r="AG171" s="56">
        <f t="shared" si="33"/>
        <v>5296.8</v>
      </c>
      <c r="AH171" s="56">
        <f t="shared" si="33"/>
        <v>7983.269999999995</v>
      </c>
      <c r="AI171" s="56">
        <f t="shared" si="33"/>
        <v>318.47999999999996</v>
      </c>
      <c r="AJ171" s="56">
        <f t="shared" si="33"/>
        <v>0</v>
      </c>
      <c r="AK171" s="56">
        <f t="shared" si="33"/>
        <v>1345.2000000000041</v>
      </c>
      <c r="AL171" s="56">
        <f t="shared" si="33"/>
        <v>845.77</v>
      </c>
      <c r="AM171" s="56">
        <f t="shared" si="33"/>
        <v>162051.97759999995</v>
      </c>
      <c r="AN171" s="56">
        <f t="shared" si="33"/>
        <v>311371.83153613866</v>
      </c>
      <c r="AO171" s="56">
        <f t="shared" si="33"/>
        <v>1181.945763016435</v>
      </c>
      <c r="AP171" s="56">
        <f t="shared" si="33"/>
        <v>94.555661041314806</v>
      </c>
      <c r="AQ171" s="56">
        <f t="shared" si="33"/>
        <v>47.277830520657403</v>
      </c>
      <c r="AR171" s="56">
        <f t="shared" si="33"/>
        <v>824.34072358909259</v>
      </c>
      <c r="AS171" s="56">
        <f t="shared" si="33"/>
        <v>303.35738628078548</v>
      </c>
      <c r="AT171" s="56">
        <f t="shared" si="33"/>
        <v>10127.614604094522</v>
      </c>
      <c r="AU171" s="56">
        <f t="shared" si="33"/>
        <v>392.54320170909119</v>
      </c>
      <c r="AV171" s="56">
        <f t="shared" si="33"/>
        <v>12971.635170251931</v>
      </c>
      <c r="AW171" s="56">
        <f t="shared" si="33"/>
        <v>3271.1933475757546</v>
      </c>
      <c r="AX171" s="56">
        <f t="shared" si="33"/>
        <v>1936.5464617648456</v>
      </c>
      <c r="AY171" s="56">
        <f t="shared" si="33"/>
        <v>49.067900213636392</v>
      </c>
      <c r="AZ171" s="56">
        <f t="shared" si="33"/>
        <v>785.08640341818239</v>
      </c>
      <c r="BA171" s="56">
        <f t="shared" si="33"/>
        <v>305.3113791070698</v>
      </c>
      <c r="BB171" s="56">
        <f t="shared" si="33"/>
        <v>2335.771621085255</v>
      </c>
      <c r="BC171" s="56">
        <f t="shared" si="33"/>
        <v>8682.9771131647594</v>
      </c>
      <c r="BD171" s="56">
        <f t="shared" si="33"/>
        <v>0</v>
      </c>
      <c r="BE171" s="56">
        <f t="shared" si="33"/>
        <v>0</v>
      </c>
      <c r="BF171" s="56">
        <f t="shared" si="33"/>
        <v>8682.9771131647594</v>
      </c>
      <c r="BG171" s="56">
        <f t="shared" si="33"/>
        <v>13082.323872222243</v>
      </c>
      <c r="BH171" s="56">
        <f t="shared" si="33"/>
        <v>1640.0522791666651</v>
      </c>
      <c r="BI171" s="56">
        <f t="shared" si="33"/>
        <v>535.89553249999881</v>
      </c>
      <c r="BJ171" s="56">
        <f t="shared" si="33"/>
        <v>215759.38158333325</v>
      </c>
      <c r="BK171" s="56">
        <f t="shared" si="33"/>
        <v>0</v>
      </c>
      <c r="BL171" s="56">
        <f t="shared" si="33"/>
        <v>231017.65326722225</v>
      </c>
      <c r="BM171" s="56">
        <f t="shared" si="33"/>
        <v>799570.01811223291</v>
      </c>
      <c r="BN171" s="56">
        <f t="shared" si="33"/>
        <v>47974.201086734196</v>
      </c>
      <c r="BO171" s="56">
        <f t="shared" si="33"/>
        <v>33901.768767958558</v>
      </c>
      <c r="BP171" s="56"/>
      <c r="BQ171" s="56"/>
      <c r="BR171" s="56"/>
      <c r="BS171" s="56"/>
      <c r="BT171" s="56"/>
      <c r="BU171" s="56"/>
      <c r="BV171" s="56">
        <f>SUBTOTAL(9,BV6:BV170)</f>
        <v>132947.16270224843</v>
      </c>
      <c r="BW171" s="56">
        <f>SUBTOTAL(9,BW6:BW170)</f>
        <v>214823.13255694101</v>
      </c>
      <c r="BX171" s="56">
        <f>SUBTOTAL(9,BX6:BX170)</f>
        <v>1014393.1506691731</v>
      </c>
      <c r="BY171" s="56">
        <f>SUBTOTAL(9,BY6:BY170)</f>
        <v>12172717.808030076</v>
      </c>
      <c r="BZ171" s="56"/>
      <c r="CA171" s="56"/>
      <c r="CB171" s="56"/>
    </row>
    <row r="172" spans="1:80">
      <c r="BI172" s="58"/>
      <c r="BL172" s="58"/>
      <c r="BM172" s="58">
        <f>BM171*12</f>
        <v>9594840.2173467949</v>
      </c>
      <c r="BN172" s="58"/>
      <c r="BO172" s="58"/>
      <c r="BP172" s="58"/>
      <c r="BQ172" s="58"/>
      <c r="BR172" s="58"/>
      <c r="BS172" s="58"/>
      <c r="BT172" s="58"/>
      <c r="BU172" s="58"/>
      <c r="BV172" s="58">
        <f>BV171*12</f>
        <v>1595365.9524269812</v>
      </c>
      <c r="BW172" s="58"/>
      <c r="BX172" s="58"/>
      <c r="BY172" s="58"/>
    </row>
    <row r="173" spans="1:80" ht="15">
      <c r="BV173" s="58">
        <f>BV172-'RESUMO GERAL LIMPEZA IMPOSTO CD'!BV173</f>
        <v>147021.96483433293</v>
      </c>
      <c r="BW173" s="79"/>
      <c r="BX173" s="79"/>
      <c r="BY173" s="79"/>
    </row>
    <row r="174" spans="1:80" ht="15">
      <c r="BW174" s="79"/>
      <c r="BX174" s="79"/>
      <c r="BY174" s="79"/>
    </row>
    <row r="175" spans="1:80">
      <c r="A175" s="80"/>
      <c r="B175" s="10" t="s">
        <v>404</v>
      </c>
    </row>
  </sheetData>
  <autoFilter ref="A4:CB170"/>
  <mergeCells count="19">
    <mergeCell ref="H2:Q3"/>
    <mergeCell ref="R2:AN2"/>
    <mergeCell ref="AO2:AV3"/>
    <mergeCell ref="AW2:BF2"/>
    <mergeCell ref="BG2:BL3"/>
    <mergeCell ref="CD2:CD4"/>
    <mergeCell ref="R3:Z3"/>
    <mergeCell ref="AA3:AD3"/>
    <mergeCell ref="AE3:AM3"/>
    <mergeCell ref="AN3:AN4"/>
    <mergeCell ref="AW3:BC3"/>
    <mergeCell ref="BD3:BE3"/>
    <mergeCell ref="BN2:BW3"/>
    <mergeCell ref="BX2:BX4"/>
    <mergeCell ref="BY2:BY4"/>
    <mergeCell ref="BZ2:BZ4"/>
    <mergeCell ref="CA2:CA4"/>
    <mergeCell ref="CB2:CB4"/>
    <mergeCell ref="BM2:BM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197"/>
  <sheetViews>
    <sheetView showGridLines="0" zoomScaleNormal="100" workbookViewId="0">
      <pane xSplit="2" ySplit="5" topLeftCell="BP183" activePane="bottomRight" state="frozen"/>
      <selection activeCell="BR192" sqref="BR192"/>
      <selection pane="topRight" activeCell="BR192" sqref="BR192"/>
      <selection pane="bottomLeft" activeCell="BR192" sqref="BR192"/>
      <selection pane="bottomRight" activeCell="BR192" sqref="BR192"/>
    </sheetView>
  </sheetViews>
  <sheetFormatPr defaultColWidth="9.140625" defaultRowHeight="12.75"/>
  <cols>
    <col min="1" max="1" width="25.140625" style="10" customWidth="1"/>
    <col min="2" max="2" width="45.140625" style="10" customWidth="1"/>
    <col min="3" max="4" width="30.285156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4.7109375" style="10" customWidth="1"/>
    <col min="9" max="77" width="16.5703125" style="10" customWidth="1"/>
    <col min="78" max="78" width="13" style="10" customWidth="1"/>
    <col min="79" max="79" width="22.5703125" style="10" customWidth="1"/>
    <col min="80" max="80" width="20.5703125" style="10" customWidth="1"/>
    <col min="81" max="16384" width="9.140625" style="10"/>
  </cols>
  <sheetData>
    <row r="1" spans="1:80" ht="35.25" customHeight="1">
      <c r="A1" s="8" t="s">
        <v>45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</row>
    <row r="2" spans="1:80" ht="35.25" customHeight="1">
      <c r="A2" s="11"/>
      <c r="B2" s="11"/>
      <c r="C2" s="11"/>
      <c r="D2" s="11"/>
      <c r="E2" s="11"/>
      <c r="F2" s="11"/>
      <c r="G2" s="11"/>
      <c r="H2" s="142" t="str">
        <f>'[2]BASE DE DADOS'!A10</f>
        <v>MÓDULO 1 - COMPOSIÇÃO DA REMUNERAÇÃO</v>
      </c>
      <c r="I2" s="143"/>
      <c r="J2" s="143"/>
      <c r="K2" s="143"/>
      <c r="L2" s="143"/>
      <c r="M2" s="143"/>
      <c r="N2" s="143"/>
      <c r="O2" s="143"/>
      <c r="P2" s="143"/>
      <c r="Q2" s="144"/>
      <c r="R2" s="152" t="str">
        <f>'[2]BASE DE DADOS'!A23</f>
        <v>MÓDULO 2 – ENCARGOS E BENEFÍCIOS MENSAIS E DIÁRIOS</v>
      </c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49" t="str">
        <f>'[2]BASE DE DADOS'!A60</f>
        <v>MÓDULO 3 – PROVISÃO PARA RESCISÃO</v>
      </c>
      <c r="AP2" s="149"/>
      <c r="AQ2" s="149"/>
      <c r="AR2" s="149"/>
      <c r="AS2" s="149"/>
      <c r="AT2" s="149"/>
      <c r="AU2" s="149"/>
      <c r="AV2" s="149"/>
      <c r="AW2" s="153" t="str">
        <f>'[2]BASE DE DADOS'!A72</f>
        <v>MÓDULO 4 – CUSTO DE REPOSIÇÃO DO PROFISSIONAL AUSENTE</v>
      </c>
      <c r="AX2" s="154"/>
      <c r="AY2" s="154"/>
      <c r="AZ2" s="154"/>
      <c r="BA2" s="154"/>
      <c r="BB2" s="154"/>
      <c r="BC2" s="154"/>
      <c r="BD2" s="154"/>
      <c r="BE2" s="154"/>
      <c r="BF2" s="155"/>
      <c r="BG2" s="151" t="str">
        <f>'[2]BASE DE DADOS'!A92</f>
        <v>MÓDULO 5 – INSUMOS DIVERSOS</v>
      </c>
      <c r="BH2" s="151"/>
      <c r="BI2" s="151"/>
      <c r="BJ2" s="151"/>
      <c r="BK2" s="151"/>
      <c r="BL2" s="151"/>
      <c r="BM2" s="156" t="s">
        <v>46</v>
      </c>
      <c r="BN2" s="138" t="str">
        <f>'[2]BASE DE DADOS'!A102</f>
        <v>MÓDULO 6 – CUSTOS INDIRETOS, TRIBUTOS E LUCRO</v>
      </c>
      <c r="BO2" s="138"/>
      <c r="BP2" s="138"/>
      <c r="BQ2" s="138"/>
      <c r="BR2" s="138"/>
      <c r="BS2" s="138"/>
      <c r="BT2" s="138"/>
      <c r="BU2" s="138"/>
      <c r="BV2" s="138"/>
      <c r="BW2" s="138"/>
      <c r="BX2" s="139" t="s">
        <v>47</v>
      </c>
      <c r="BY2" s="139" t="s">
        <v>19</v>
      </c>
      <c r="BZ2" s="140" t="s">
        <v>48</v>
      </c>
      <c r="CA2" s="140" t="s">
        <v>49</v>
      </c>
      <c r="CB2" s="140" t="s">
        <v>50</v>
      </c>
    </row>
    <row r="3" spans="1:80" ht="15" customHeight="1">
      <c r="H3" s="145"/>
      <c r="I3" s="146"/>
      <c r="J3" s="146"/>
      <c r="K3" s="146"/>
      <c r="L3" s="146"/>
      <c r="M3" s="146"/>
      <c r="N3" s="146"/>
      <c r="O3" s="146"/>
      <c r="P3" s="146"/>
      <c r="Q3" s="147"/>
      <c r="R3" s="129" t="str">
        <f>'[2]BASE DE DADOS'!B25</f>
        <v>Submódulo 2.1 - Encargos Previdenciários, FGTS e Outras Contribuições</v>
      </c>
      <c r="S3" s="129"/>
      <c r="T3" s="129"/>
      <c r="U3" s="129"/>
      <c r="V3" s="129"/>
      <c r="W3" s="129"/>
      <c r="X3" s="129"/>
      <c r="Y3" s="129"/>
      <c r="Z3" s="129"/>
      <c r="AA3" s="130" t="str">
        <f>'[2]BASE DE DADOS'!B36</f>
        <v>Submódulo 2.2 - 13º Salário, Férias e Adicional de Férias</v>
      </c>
      <c r="AB3" s="131"/>
      <c r="AC3" s="131"/>
      <c r="AD3" s="132"/>
      <c r="AE3" s="133" t="str">
        <f>'[2]BASE DE DADOS'!B43</f>
        <v>Submódulo 2.3 - Benefícios Mensais e Diários</v>
      </c>
      <c r="AF3" s="133"/>
      <c r="AG3" s="133"/>
      <c r="AH3" s="133"/>
      <c r="AI3" s="133"/>
      <c r="AJ3" s="133"/>
      <c r="AK3" s="133"/>
      <c r="AL3" s="133"/>
      <c r="AM3" s="133"/>
      <c r="AN3" s="159" t="str">
        <f>'[2]BASE DE DADOS'!A58</f>
        <v>Total do Módulo 2</v>
      </c>
      <c r="AO3" s="149"/>
      <c r="AP3" s="149"/>
      <c r="AQ3" s="149"/>
      <c r="AR3" s="149"/>
      <c r="AS3" s="149"/>
      <c r="AT3" s="149"/>
      <c r="AU3" s="149"/>
      <c r="AV3" s="149"/>
      <c r="AW3" s="161" t="str">
        <f>'[2]BASE DE DADOS'!B74</f>
        <v>Submódulo 4.1 - Ausências Legais</v>
      </c>
      <c r="AX3" s="161"/>
      <c r="AY3" s="161"/>
      <c r="AZ3" s="161"/>
      <c r="BA3" s="161"/>
      <c r="BB3" s="161"/>
      <c r="BC3" s="161"/>
      <c r="BD3" s="136" t="str">
        <f>'[2]BASE DE DADOS'!B83</f>
        <v>Submódulo 4.2 - Intrajornada</v>
      </c>
      <c r="BE3" s="162"/>
      <c r="BF3" s="163" t="str">
        <f>'[2]BASE DE DADOS'!A90</f>
        <v>Total do Módulo 4</v>
      </c>
      <c r="BG3" s="151"/>
      <c r="BH3" s="151"/>
      <c r="BI3" s="151"/>
      <c r="BJ3" s="151"/>
      <c r="BK3" s="151"/>
      <c r="BL3" s="151"/>
      <c r="BM3" s="157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9"/>
      <c r="BY3" s="139"/>
      <c r="BZ3" s="140"/>
      <c r="CA3" s="140"/>
      <c r="CB3" s="140"/>
    </row>
    <row r="4" spans="1:80" ht="76.5">
      <c r="A4" s="12" t="s">
        <v>51</v>
      </c>
      <c r="B4" s="12" t="s">
        <v>52</v>
      </c>
      <c r="C4" s="12" t="s">
        <v>53</v>
      </c>
      <c r="D4" s="12" t="s">
        <v>54</v>
      </c>
      <c r="E4" s="13" t="s">
        <v>55</v>
      </c>
      <c r="F4" s="13" t="s">
        <v>56</v>
      </c>
      <c r="G4" s="12" t="s">
        <v>57</v>
      </c>
      <c r="H4" s="14" t="str">
        <f>'[2]BASE DE DADOS'!B13</f>
        <v>Salário Base</v>
      </c>
      <c r="I4" s="14" t="s">
        <v>18</v>
      </c>
      <c r="J4" s="14" t="str">
        <f>'[2]BASE DE DADOS'!B14</f>
        <v xml:space="preserve">Adicional Periculosidade </v>
      </c>
      <c r="K4" s="14" t="str">
        <f>'[2]BASE DE DADOS'!B15</f>
        <v>Adicional Insalubridade</v>
      </c>
      <c r="L4" s="14" t="str">
        <f>'[2]BASE DE DADOS'!B16</f>
        <v>Adicional Noturno</v>
      </c>
      <c r="M4" s="14" t="str">
        <f>'[2]BASE DE DADOS'!B17</f>
        <v>Adicional de Hora Noturna Reduzida</v>
      </c>
      <c r="N4" s="14" t="str">
        <f>'[2]BASE DE DADOS'!B18</f>
        <v>Intervalo Intrajornada</v>
      </c>
      <c r="O4" s="14" t="str">
        <f>'[2]BASE DE DADOS'!B19</f>
        <v>Feriado Nacional - Súmula 444/2012 - TST</v>
      </c>
      <c r="P4" s="14" t="str">
        <f>'[2]BASE DE DADOS'!B20</f>
        <v>Adicional de Acúmulo de função</v>
      </c>
      <c r="Q4" s="14" t="str">
        <f>'[2]BASE DE DADOS'!A21</f>
        <v>Total do Módulo 1</v>
      </c>
      <c r="R4" s="15" t="str">
        <f>'[2]BASE DE DADOS'!$B26</f>
        <v>INSS</v>
      </c>
      <c r="S4" s="15" t="str">
        <f>'[2]BASE DE DADOS'!$B27</f>
        <v>SESI OU SENAC</v>
      </c>
      <c r="T4" s="15" t="str">
        <f>'[2]BASE DE DADOS'!$B28</f>
        <v>SENAI OU SENAC</v>
      </c>
      <c r="U4" s="15" t="str">
        <f>'[2]BASE DE DADOS'!$B29</f>
        <v>INCRA</v>
      </c>
      <c r="V4" s="15" t="str">
        <f>'[2]BASE DE DADOS'!$B30</f>
        <v>Salário Educação</v>
      </c>
      <c r="W4" s="15" t="str">
        <f>'[2]BASE DE DADOS'!$B31</f>
        <v>FGTS</v>
      </c>
      <c r="X4" s="15" t="str">
        <f>'[2]BASE DE DADOS'!$B32</f>
        <v>RAT</v>
      </c>
      <c r="Y4" s="15" t="str">
        <f>'[2]BASE DE DADOS'!$B33</f>
        <v>SEBRAE</v>
      </c>
      <c r="Z4" s="15" t="str">
        <f>'[2]BASE DE DADOS'!A34</f>
        <v>Total do Submódulo 2.1</v>
      </c>
      <c r="AA4" s="16" t="str">
        <f>'[2]BASE DE DADOS'!$B37</f>
        <v>13º salário (titular)</v>
      </c>
      <c r="AB4" s="16" t="str">
        <f>'[2]BASE DE DADOS'!$B38</f>
        <v>Férias e Adicional de Férias (titular)</v>
      </c>
      <c r="AC4" s="16" t="str">
        <f>'[2]BASE DE DADOS'!$B40</f>
        <v>Incidência do Submódulo 2.1 sobre 13º Salário, Férias e Adicional de Férias</v>
      </c>
      <c r="AD4" s="16" t="str">
        <f>'[2]BASE DE DADOS'!A41</f>
        <v>Total do Submódulo 2.2</v>
      </c>
      <c r="AE4" s="15" t="str">
        <f>'[2]BASE DE DADOS'!$B44</f>
        <v>Vale - Transporte (Descontada parcela do empregado)</v>
      </c>
      <c r="AF4" s="15" t="str">
        <f>'[2]BASE DE DADOS'!$B45</f>
        <v>Vale - Alimentação (Descontada parcela do empregado)</v>
      </c>
      <c r="AG4" s="15" t="str">
        <f>'[2]BASE DE DADOS'!$B46</f>
        <v>Cesta Básica</v>
      </c>
      <c r="AH4" s="15" t="str">
        <f>'[2]BASE DE DADOS'!$B47</f>
        <v>PAF</v>
      </c>
      <c r="AI4" s="15" t="str">
        <f>'[2]BASE DE DADOS'!$B48</f>
        <v>PQM</v>
      </c>
      <c r="AJ4" s="15" t="str">
        <f>'[2]BASE DE DADOS'!$B49</f>
        <v>PAT</v>
      </c>
      <c r="AK4" s="15" t="str">
        <f>'[2]BASE DE DADOS'!$B50</f>
        <v>Seguro de Vida</v>
      </c>
      <c r="AL4" s="15" t="str">
        <f>'[2]BASE DE DADOS'!$B51</f>
        <v>Despesas de Viagem</v>
      </c>
      <c r="AM4" s="15" t="str">
        <f>'[2]BASE DE DADOS'!A52</f>
        <v>Total do Submódulo 2.3</v>
      </c>
      <c r="AN4" s="160"/>
      <c r="AO4" s="17" t="str">
        <f>'[2]BASE DE DADOS'!$B63</f>
        <v>Aviso Prévio Indenizado (API) e Reflexo do Aviso Prévio Indenizado</v>
      </c>
      <c r="AP4" s="17" t="str">
        <f>'[2]BASE DE DADOS'!$B64</f>
        <v>Incidência do FGTS sobre API e Reflexo do API</v>
      </c>
      <c r="AQ4" s="17" t="str">
        <f>'[2]BASE DE DADOS'!$B65</f>
        <v>Multa do FGTS e Contribuição Social sobre o Aviso Prévio Indenizado</v>
      </c>
      <c r="AR4" s="17" t="str">
        <f>'[2]BASE DE DADOS'!$B66</f>
        <v>Aviso Prévio Trabalhado - APT</v>
      </c>
      <c r="AS4" s="17" t="str">
        <f>'[2]BASE DE DADOS'!$B67</f>
        <v>Incidência dos encargos do submódulo 2.1 sobre Aviso Prévio Trabalhado</v>
      </c>
      <c r="AT4" s="16" t="str">
        <f>'[2]BASE DE DADOS'!$B68</f>
        <v>Multa do FGTS e Contribuição Social - Rescisão sem Justa Causa</v>
      </c>
      <c r="AU4" s="17" t="str">
        <f>'[2]BASE DE DADOS'!$B69</f>
        <v>Indenização Adicional (Art. 9º da Lei nº 7.238/84)</v>
      </c>
      <c r="AV4" s="17" t="str">
        <f>'[2]BASE DE DADOS'!A70</f>
        <v>Total do Módulo 3</v>
      </c>
      <c r="AW4" s="18" t="str">
        <f>'[2]BASE DE DADOS'!$B75</f>
        <v>Ausência por Doença</v>
      </c>
      <c r="AX4" s="18" t="str">
        <f>'[2]BASE DE DADOS'!$B76</f>
        <v>Ausências Legais</v>
      </c>
      <c r="AY4" s="18" t="str">
        <f>'[2]BASE DE DADOS'!$B77</f>
        <v>Licença Paternidade</v>
      </c>
      <c r="AZ4" s="18" t="str">
        <f>'[2]BASE DE DADOS'!$B78</f>
        <v>Ausência por Acidente de Trabalho</v>
      </c>
      <c r="BA4" s="18" t="str">
        <f>'[2]BASE DE DADOS'!$B79</f>
        <v>Férias, Adicional de Férias e 13º  com empregada em gozo de Licença Maternidade</v>
      </c>
      <c r="BB4" s="18" t="str">
        <f>'[2]BASE DE DADOS'!$B80</f>
        <v>Incidência do Submódulo 2.1 sobre Ausências Legais</v>
      </c>
      <c r="BC4" s="18" t="str">
        <f>'[2]BASE DE DADOS'!A81</f>
        <v>Total do Submódulo 4.1</v>
      </c>
      <c r="BD4" s="19" t="str">
        <f>'[2]BASE DE DADOS'!B84</f>
        <v>Intervalo para Repouso ou Alimentação</v>
      </c>
      <c r="BE4" s="19" t="str">
        <f>'[2]BASE DE DADOS'!A85</f>
        <v>Total do Submódulo 4.2</v>
      </c>
      <c r="BF4" s="164"/>
      <c r="BG4" s="20" t="str">
        <f>'[2]BASE DE DADOS'!$B95</f>
        <v>Uniformes e EPIs</v>
      </c>
      <c r="BH4" s="20" t="str">
        <f>'[2]BASE DE DADOS'!$B96</f>
        <v>Materiais de Consumo</v>
      </c>
      <c r="BI4" s="20" t="str">
        <f>'[2]BASE DE DADOS'!$B97</f>
        <v>Máquinas e Equipamentos (depreciação)</v>
      </c>
      <c r="BJ4" s="20" t="str">
        <f>'[2]BASE DE DADOS'!$B98</f>
        <v>Produtos de Limpeza</v>
      </c>
      <c r="BK4" s="20" t="str">
        <f>'[2]BASE DE DADOS'!B99</f>
        <v>Materiais de Higiene</v>
      </c>
      <c r="BL4" s="20" t="str">
        <f>'[2]BASE DE DADOS'!$A100</f>
        <v>Total do Módulo 5</v>
      </c>
      <c r="BM4" s="158"/>
      <c r="BN4" s="21" t="str">
        <f>'[2]BASE DE DADOS'!$B105</f>
        <v>Custos Indiretos</v>
      </c>
      <c r="BO4" s="21" t="str">
        <f>'[2]BASE DE DADOS'!$B106</f>
        <v>Lucro</v>
      </c>
      <c r="BP4" s="21" t="str">
        <f>'[2]BASE DE DADOS'!$B108</f>
        <v>PIS</v>
      </c>
      <c r="BQ4" s="21" t="str">
        <f>'[2]BASE DE DADOS'!$B109</f>
        <v>COFINS</v>
      </c>
      <c r="BR4" s="21" t="str">
        <f>'[2]BASE DE DADOS'!$B110</f>
        <v>ISS</v>
      </c>
      <c r="BS4" s="22" t="s">
        <v>58</v>
      </c>
      <c r="BT4" s="23" t="s">
        <v>59</v>
      </c>
      <c r="BU4" s="23" t="s">
        <v>60</v>
      </c>
      <c r="BV4" s="21" t="s">
        <v>61</v>
      </c>
      <c r="BW4" s="21" t="str">
        <f>'[2]BASE DE DADOS'!A112</f>
        <v>Total do Módulo 6</v>
      </c>
      <c r="BX4" s="139"/>
      <c r="BY4" s="139"/>
      <c r="BZ4" s="140"/>
      <c r="CA4" s="140"/>
      <c r="CB4" s="140"/>
    </row>
    <row r="5" spans="1:80">
      <c r="A5" s="12"/>
      <c r="B5" s="12"/>
      <c r="C5" s="12"/>
      <c r="D5" s="12"/>
      <c r="E5" s="13"/>
      <c r="F5" s="13"/>
      <c r="G5" s="12"/>
      <c r="H5" s="14"/>
      <c r="I5" s="14"/>
      <c r="J5" s="24">
        <f>'[2]BASE DE DADOS'!D14</f>
        <v>0.3</v>
      </c>
      <c r="K5" s="25">
        <f>'[2]BASE DE DADOS'!D15</f>
        <v>190.8</v>
      </c>
      <c r="L5" s="24"/>
      <c r="M5" s="24">
        <f>'[2]BASE DE DADOS'!D17</f>
        <v>0</v>
      </c>
      <c r="N5" s="24">
        <f>'[2]BASE DE DADOS'!D18</f>
        <v>0</v>
      </c>
      <c r="O5" s="24"/>
      <c r="P5" s="24">
        <f>'[2]BASE DE DADOS'!D20</f>
        <v>0</v>
      </c>
      <c r="Q5" s="14"/>
      <c r="R5" s="26">
        <f>'[2]BASE DE DADOS'!D26</f>
        <v>0.2</v>
      </c>
      <c r="S5" s="26">
        <f>'[2]BASE DE DADOS'!D27</f>
        <v>1.4999999999999999E-2</v>
      </c>
      <c r="T5" s="26">
        <f>'[2]BASE DE DADOS'!D28</f>
        <v>0.01</v>
      </c>
      <c r="U5" s="26">
        <f>'[2]BASE DE DADOS'!D29</f>
        <v>2E-3</v>
      </c>
      <c r="V5" s="26">
        <f>'[2]BASE DE DADOS'!D30</f>
        <v>2.5000000000000001E-2</v>
      </c>
      <c r="W5" s="26">
        <f>'[2]BASE DE DADOS'!D31</f>
        <v>0.08</v>
      </c>
      <c r="X5" s="26">
        <f>'[2]BASE DE DADOS'!D32</f>
        <v>0.03</v>
      </c>
      <c r="Y5" s="26">
        <f>'[2]BASE DE DADOS'!D33</f>
        <v>6.0000000000000001E-3</v>
      </c>
      <c r="Z5" s="26">
        <f>'[2]BASE DE DADOS'!D34</f>
        <v>0.3680000000000001</v>
      </c>
      <c r="AA5" s="27">
        <f>'[2]BASE DE DADOS'!D37</f>
        <v>8.3333333333333329E-2</v>
      </c>
      <c r="AB5" s="27">
        <f>'[2]BASE DE DADOS'!D38</f>
        <v>0.1111111111111111</v>
      </c>
      <c r="AC5" s="27">
        <f>'[2]BASE DE DADOS'!D40</f>
        <v>7.1555555555555567E-2</v>
      </c>
      <c r="AD5" s="27">
        <f>'[2]BASE DE DADOS'!D41</f>
        <v>0.26600000000000001</v>
      </c>
      <c r="AE5" s="15"/>
      <c r="AF5" s="15"/>
      <c r="AG5" s="15"/>
      <c r="AH5" s="15"/>
      <c r="AI5" s="15"/>
      <c r="AJ5" s="15"/>
      <c r="AK5" s="28">
        <f>[2]PARAMETROS!B71</f>
        <v>4.72</v>
      </c>
      <c r="AL5" s="15"/>
      <c r="AM5" s="15"/>
      <c r="AN5" s="29"/>
      <c r="AO5" s="30">
        <f>'[2]BASE DE DADOS'!$D63</f>
        <v>5.0183256172839511E-3</v>
      </c>
      <c r="AP5" s="30">
        <f>'[2]BASE DE DADOS'!$D64</f>
        <v>4.0146604938271608E-4</v>
      </c>
      <c r="AQ5" s="30">
        <f>'[2]BASE DE DADOS'!$D65</f>
        <v>2.0073302469135804E-4</v>
      </c>
      <c r="AR5" s="30">
        <f>'[2]BASE DE DADOS'!$D66</f>
        <v>3.5000000000000005E-3</v>
      </c>
      <c r="AS5" s="30">
        <f>'[2]BASE DE DADOS'!$D67</f>
        <v>1.2880000000000005E-3</v>
      </c>
      <c r="AT5" s="27">
        <f>'[2]BASE DE DADOS'!$D68</f>
        <v>4.2999999999999997E-2</v>
      </c>
      <c r="AU5" s="30">
        <f>'[2]BASE DE DADOS'!$D69</f>
        <v>1.6666666666666668E-3</v>
      </c>
      <c r="AV5" s="30">
        <f>'[2]BASE DE DADOS'!D70</f>
        <v>5.5075191358024689E-2</v>
      </c>
      <c r="AW5" s="31">
        <f>'[2]BASE DE DADOS'!$D75</f>
        <v>1.3888888888888888E-2</v>
      </c>
      <c r="AX5" s="31">
        <f>'[2]BASE DE DADOS'!$D76</f>
        <v>8.2222222222222228E-3</v>
      </c>
      <c r="AY5" s="31">
        <f>'[2]BASE DE DADOS'!$D77</f>
        <v>2.0833333333333332E-4</v>
      </c>
      <c r="AZ5" s="31">
        <f>'[2]BASE DE DADOS'!$D78</f>
        <v>3.3333333333333335E-3</v>
      </c>
      <c r="BA5" s="31">
        <f>'[2]BASE DE DADOS'!$D79</f>
        <v>1.2962962962962963E-3</v>
      </c>
      <c r="BB5" s="31">
        <f>'[2]BASE DE DADOS'!$D80</f>
        <v>9.9172592592592611E-3</v>
      </c>
      <c r="BC5" s="31">
        <f>'[2]BASE DE DADOS'!$D81</f>
        <v>3.6866333333333334E-2</v>
      </c>
      <c r="BD5" s="32">
        <f>'[2]BASE DE DADOS'!D84</f>
        <v>0</v>
      </c>
      <c r="BE5" s="32">
        <f>'[2]BASE DE DADOS'!D85</f>
        <v>0</v>
      </c>
      <c r="BF5" s="33">
        <f>'[2]BASE DE DADOS'!D90</f>
        <v>3.6866333333333334E-2</v>
      </c>
      <c r="BG5" s="34"/>
      <c r="BH5" s="34"/>
      <c r="BI5" s="34"/>
      <c r="BJ5" s="34"/>
      <c r="BK5" s="34"/>
      <c r="BL5" s="34"/>
      <c r="BM5" s="35"/>
      <c r="BN5" s="36">
        <f>'[2]BASE DE DADOS'!C105</f>
        <v>245.50059275225348</v>
      </c>
      <c r="BO5" s="36">
        <f>'[2]BASE DE DADOS'!C106</f>
        <v>173.48708554492575</v>
      </c>
      <c r="BP5" s="37">
        <f>'[2]BASE DE DADOS'!C108</f>
        <v>7.6</v>
      </c>
      <c r="BQ5" s="37">
        <f>'[2]BASE DE DADOS'!C109</f>
        <v>1.65</v>
      </c>
      <c r="BR5" s="38"/>
      <c r="BS5" s="39"/>
      <c r="BT5" s="39"/>
      <c r="BU5" s="39"/>
      <c r="BV5" s="38"/>
      <c r="BW5" s="38"/>
      <c r="BX5" s="40"/>
      <c r="BY5" s="40"/>
      <c r="BZ5" s="41"/>
      <c r="CA5" s="41"/>
      <c r="CB5" s="41"/>
    </row>
    <row r="6" spans="1:80">
      <c r="A6" s="42" t="s">
        <v>65</v>
      </c>
      <c r="B6" s="42" t="s">
        <v>66</v>
      </c>
      <c r="C6" s="42" t="s">
        <v>67</v>
      </c>
      <c r="D6" s="43" t="s">
        <v>68</v>
      </c>
      <c r="E6" s="44" t="s">
        <v>62</v>
      </c>
      <c r="F6" s="44" t="s">
        <v>63</v>
      </c>
      <c r="G6" s="44">
        <v>1</v>
      </c>
      <c r="H6" s="45">
        <v>1281.1600000000001</v>
      </c>
      <c r="I6" s="46">
        <v>1281.1600000000001</v>
      </c>
      <c r="J6" s="46"/>
      <c r="K6" s="46"/>
      <c r="L6" s="46"/>
      <c r="M6" s="46"/>
      <c r="N6" s="46"/>
      <c r="O6" s="46"/>
      <c r="P6" s="46"/>
      <c r="Q6" s="46">
        <v>1281.1600000000001</v>
      </c>
      <c r="R6" s="46">
        <v>256.23200000000003</v>
      </c>
      <c r="S6" s="46">
        <v>19.217400000000001</v>
      </c>
      <c r="T6" s="46">
        <v>12.8116</v>
      </c>
      <c r="U6" s="46">
        <v>2.5623200000000002</v>
      </c>
      <c r="V6" s="46">
        <v>32.029000000000003</v>
      </c>
      <c r="W6" s="46">
        <v>102.4928</v>
      </c>
      <c r="X6" s="46">
        <v>38.434800000000003</v>
      </c>
      <c r="Y6" s="46">
        <v>7.6869600000000009</v>
      </c>
      <c r="Z6" s="46">
        <v>471.46688</v>
      </c>
      <c r="AA6" s="46">
        <v>106.76333333333334</v>
      </c>
      <c r="AB6" s="46">
        <v>142.35111111111112</v>
      </c>
      <c r="AC6" s="46">
        <v>91.674115555555574</v>
      </c>
      <c r="AD6" s="46">
        <v>340.78856000000007</v>
      </c>
      <c r="AE6" s="46">
        <v>85.130399999999995</v>
      </c>
      <c r="AF6" s="46">
        <v>397</v>
      </c>
      <c r="AG6" s="46">
        <v>0</v>
      </c>
      <c r="AH6" s="46">
        <v>0</v>
      </c>
      <c r="AI6" s="46">
        <v>9.84</v>
      </c>
      <c r="AJ6" s="46">
        <v>0</v>
      </c>
      <c r="AK6" s="46">
        <v>4.72</v>
      </c>
      <c r="AL6" s="46">
        <v>0</v>
      </c>
      <c r="AM6" s="46">
        <v>496.69040000000001</v>
      </c>
      <c r="AN6" s="46">
        <v>1308.9458400000001</v>
      </c>
      <c r="AO6" s="46">
        <v>6.4292780478395075</v>
      </c>
      <c r="AP6" s="46">
        <v>0.51434224382716054</v>
      </c>
      <c r="AQ6" s="46">
        <v>0.25717112191358027</v>
      </c>
      <c r="AR6" s="46">
        <v>4.4840600000000013</v>
      </c>
      <c r="AS6" s="46">
        <v>1.6501340800000008</v>
      </c>
      <c r="AT6" s="46">
        <v>55.089880000000001</v>
      </c>
      <c r="AU6" s="46">
        <v>2.1352666666666669</v>
      </c>
      <c r="AV6" s="46">
        <v>70.560132160246923</v>
      </c>
      <c r="AW6" s="46">
        <v>17.79388888888889</v>
      </c>
      <c r="AX6" s="46">
        <v>10.533982222222223</v>
      </c>
      <c r="AY6" s="46">
        <v>0.26690833333333336</v>
      </c>
      <c r="AZ6" s="46">
        <v>4.2705333333333337</v>
      </c>
      <c r="BA6" s="46">
        <v>1.660762962962963</v>
      </c>
      <c r="BB6" s="46">
        <v>12.705595872592596</v>
      </c>
      <c r="BC6" s="46">
        <v>47.23167161333334</v>
      </c>
      <c r="BD6" s="46">
        <v>174.70363636363635</v>
      </c>
      <c r="BE6" s="46">
        <v>174.70363636363635</v>
      </c>
      <c r="BF6" s="46">
        <v>221.93530797696968</v>
      </c>
      <c r="BG6" s="46">
        <v>66.11548611111111</v>
      </c>
      <c r="BH6" s="46"/>
      <c r="BI6" s="46">
        <v>0</v>
      </c>
      <c r="BJ6" s="46"/>
      <c r="BK6" s="46"/>
      <c r="BL6" s="46">
        <v>66.11548611111111</v>
      </c>
      <c r="BM6" s="46">
        <v>2948.7167662483284</v>
      </c>
      <c r="BN6" s="46">
        <f t="shared" ref="BN6:BN69" si="0">$BN$5*G6</f>
        <v>245.50059275225348</v>
      </c>
      <c r="BO6" s="46">
        <f t="shared" ref="BO6:BO69" si="1">$BO$5*G6</f>
        <v>173.48708554492575</v>
      </c>
      <c r="BP6" s="47">
        <f>((100/((100-$BT6)%)-100)*$BP$5)/$BT6</f>
        <v>8.6609686609686669</v>
      </c>
      <c r="BQ6" s="47">
        <f t="shared" ref="BQ6:BQ69" si="2">((100/((100-$BT6)%)-100)*$BQ$5)/$BT6</f>
        <v>1.8803418803418819</v>
      </c>
      <c r="BR6" s="48">
        <v>3</v>
      </c>
      <c r="BS6" s="47">
        <f>((100/((100-$BT6)%)-100)*BR6)/$BT6</f>
        <v>3.4188034188034218</v>
      </c>
      <c r="BT6" s="47">
        <f>$BP$5+$BQ$5+BR6</f>
        <v>12.25</v>
      </c>
      <c r="BU6" s="47">
        <f>BP6+BQ6+BS6</f>
        <v>13.960113960113972</v>
      </c>
      <c r="BV6" s="46">
        <f t="shared" ref="BV6:BV69" si="3">((BO6+BN6+BM6)*BU6)%</f>
        <v>470.13537829837611</v>
      </c>
      <c r="BW6" s="46">
        <f>BN6+BO6+BV6</f>
        <v>889.12305659555534</v>
      </c>
      <c r="BX6" s="46">
        <f>BM6+BW6</f>
        <v>3837.8398228438837</v>
      </c>
      <c r="BY6" s="46">
        <f>BX6*12</f>
        <v>46054.077874126604</v>
      </c>
      <c r="BZ6" s="49">
        <f>VLOOKUP($C6,[2]PARAMETROS!$A:$I,7,0)</f>
        <v>43101</v>
      </c>
      <c r="CA6" s="50">
        <f>VLOOKUP($C6,[2]PARAMETROS!$A:$I,8,0)</f>
        <v>0</v>
      </c>
      <c r="CB6" s="50">
        <f>VLOOKUP($C6,[2]PARAMETROS!$A:$I,9,0)</f>
        <v>0</v>
      </c>
    </row>
    <row r="7" spans="1:80">
      <c r="A7" s="42" t="s">
        <v>69</v>
      </c>
      <c r="B7" s="42" t="s">
        <v>66</v>
      </c>
      <c r="C7" s="42" t="s">
        <v>70</v>
      </c>
      <c r="D7" s="43" t="s">
        <v>71</v>
      </c>
      <c r="E7" s="44" t="s">
        <v>62</v>
      </c>
      <c r="F7" s="44" t="s">
        <v>63</v>
      </c>
      <c r="G7" s="44">
        <v>1</v>
      </c>
      <c r="H7" s="45">
        <v>1281.1600000000001</v>
      </c>
      <c r="I7" s="46">
        <v>1281.1600000000001</v>
      </c>
      <c r="J7" s="46"/>
      <c r="K7" s="46"/>
      <c r="L7" s="46"/>
      <c r="M7" s="46"/>
      <c r="N7" s="46"/>
      <c r="O7" s="46"/>
      <c r="P7" s="46"/>
      <c r="Q7" s="46">
        <v>1281.1600000000001</v>
      </c>
      <c r="R7" s="46">
        <v>256.23200000000003</v>
      </c>
      <c r="S7" s="46">
        <v>19.217400000000001</v>
      </c>
      <c r="T7" s="46">
        <v>12.8116</v>
      </c>
      <c r="U7" s="46">
        <v>2.5623200000000002</v>
      </c>
      <c r="V7" s="46">
        <v>32.029000000000003</v>
      </c>
      <c r="W7" s="46">
        <v>102.4928</v>
      </c>
      <c r="X7" s="46">
        <v>38.434800000000003</v>
      </c>
      <c r="Y7" s="46">
        <v>7.6869600000000009</v>
      </c>
      <c r="Z7" s="46">
        <v>471.46688</v>
      </c>
      <c r="AA7" s="46">
        <v>106.76333333333334</v>
      </c>
      <c r="AB7" s="46">
        <v>142.35111111111112</v>
      </c>
      <c r="AC7" s="46">
        <v>91.674115555555574</v>
      </c>
      <c r="AD7" s="46">
        <v>340.78856000000007</v>
      </c>
      <c r="AE7" s="46">
        <v>85.130399999999995</v>
      </c>
      <c r="AF7" s="46">
        <v>397</v>
      </c>
      <c r="AG7" s="46">
        <v>0</v>
      </c>
      <c r="AH7" s="46">
        <v>32.619999999999997</v>
      </c>
      <c r="AI7" s="46">
        <v>0</v>
      </c>
      <c r="AJ7" s="46">
        <v>0</v>
      </c>
      <c r="AK7" s="46">
        <v>4.72</v>
      </c>
      <c r="AL7" s="46">
        <v>0</v>
      </c>
      <c r="AM7" s="46">
        <v>519.47040000000004</v>
      </c>
      <c r="AN7" s="46">
        <v>1331.7258400000001</v>
      </c>
      <c r="AO7" s="46">
        <v>6.4292780478395075</v>
      </c>
      <c r="AP7" s="46">
        <v>0.51434224382716054</v>
      </c>
      <c r="AQ7" s="46">
        <v>0.25717112191358027</v>
      </c>
      <c r="AR7" s="46">
        <v>4.4840600000000013</v>
      </c>
      <c r="AS7" s="46">
        <v>1.6501340800000008</v>
      </c>
      <c r="AT7" s="46">
        <v>55.089880000000001</v>
      </c>
      <c r="AU7" s="46">
        <v>2.1352666666666669</v>
      </c>
      <c r="AV7" s="46">
        <v>70.560132160246923</v>
      </c>
      <c r="AW7" s="46">
        <v>17.79388888888889</v>
      </c>
      <c r="AX7" s="46">
        <v>10.533982222222223</v>
      </c>
      <c r="AY7" s="46">
        <v>0.26690833333333336</v>
      </c>
      <c r="AZ7" s="46">
        <v>4.2705333333333337</v>
      </c>
      <c r="BA7" s="46">
        <v>1.660762962962963</v>
      </c>
      <c r="BB7" s="46">
        <v>12.705595872592596</v>
      </c>
      <c r="BC7" s="46">
        <v>47.23167161333334</v>
      </c>
      <c r="BD7" s="46">
        <v>174.70363636363635</v>
      </c>
      <c r="BE7" s="46">
        <v>174.70363636363635</v>
      </c>
      <c r="BF7" s="46">
        <v>221.93530797696968</v>
      </c>
      <c r="BG7" s="46">
        <v>66.11548611111111</v>
      </c>
      <c r="BH7" s="46"/>
      <c r="BI7" s="46">
        <v>0</v>
      </c>
      <c r="BJ7" s="46"/>
      <c r="BK7" s="46"/>
      <c r="BL7" s="46">
        <v>66.11548611111111</v>
      </c>
      <c r="BM7" s="46">
        <v>2971.4967662483282</v>
      </c>
      <c r="BN7" s="46">
        <f t="shared" si="0"/>
        <v>245.50059275225348</v>
      </c>
      <c r="BO7" s="46">
        <f t="shared" si="1"/>
        <v>173.48708554492575</v>
      </c>
      <c r="BP7" s="47">
        <f t="shared" ref="BP7:BP70" si="4">((100/((100-$BT7)%)-100)*$BP$5)/$BT7</f>
        <v>8.6609686609686669</v>
      </c>
      <c r="BQ7" s="47">
        <f t="shared" si="2"/>
        <v>1.8803418803418819</v>
      </c>
      <c r="BR7" s="48">
        <v>3</v>
      </c>
      <c r="BS7" s="47">
        <f t="shared" ref="BS7:BS70" si="5">((100/((100-$BT7)%)-100)*BR7)/$BT7</f>
        <v>3.4188034188034218</v>
      </c>
      <c r="BT7" s="47">
        <f t="shared" ref="BT7:BT70" si="6">$BP$5+$BQ$5+BR7</f>
        <v>12.25</v>
      </c>
      <c r="BU7" s="47">
        <f t="shared" ref="BU7:BU70" si="7">BP7+BQ7+BS7</f>
        <v>13.960113960113972</v>
      </c>
      <c r="BV7" s="46">
        <f t="shared" si="3"/>
        <v>473.31549225849005</v>
      </c>
      <c r="BW7" s="46">
        <f t="shared" ref="BW7:BW70" si="8">BN7+BO7+BV7</f>
        <v>892.30317055566934</v>
      </c>
      <c r="BX7" s="46">
        <f t="shared" ref="BX7:BX70" si="9">BM7+BW7</f>
        <v>3863.7999368039973</v>
      </c>
      <c r="BY7" s="46">
        <f t="shared" ref="BY7:BY70" si="10">BX7*12</f>
        <v>46365.599241647971</v>
      </c>
      <c r="BZ7" s="49">
        <f>VLOOKUP($C7,[2]PARAMETROS!$A:$I,7,0)</f>
        <v>43101</v>
      </c>
      <c r="CA7" s="50">
        <f>VLOOKUP($C7,[2]PARAMETROS!$A:$I,8,0)</f>
        <v>0</v>
      </c>
      <c r="CB7" s="50">
        <f>VLOOKUP($C7,[2]PARAMETROS!$A:$I,9,0)</f>
        <v>0</v>
      </c>
    </row>
    <row r="8" spans="1:80">
      <c r="A8" s="42" t="s">
        <v>72</v>
      </c>
      <c r="B8" s="42" t="s">
        <v>73</v>
      </c>
      <c r="C8" s="42" t="s">
        <v>74</v>
      </c>
      <c r="D8" s="43" t="s">
        <v>75</v>
      </c>
      <c r="E8" s="44" t="s">
        <v>62</v>
      </c>
      <c r="F8" s="44" t="s">
        <v>63</v>
      </c>
      <c r="G8" s="44">
        <v>2</v>
      </c>
      <c r="H8" s="45">
        <v>1041.5999999999999</v>
      </c>
      <c r="I8" s="46">
        <v>2083.1999999999998</v>
      </c>
      <c r="J8" s="46"/>
      <c r="K8" s="46"/>
      <c r="L8" s="46"/>
      <c r="M8" s="46"/>
      <c r="N8" s="46"/>
      <c r="O8" s="46"/>
      <c r="P8" s="46"/>
      <c r="Q8" s="46">
        <v>2083.1999999999998</v>
      </c>
      <c r="R8" s="46">
        <v>416.64</v>
      </c>
      <c r="S8" s="46">
        <v>31.247999999999998</v>
      </c>
      <c r="T8" s="46">
        <v>20.831999999999997</v>
      </c>
      <c r="U8" s="46">
        <v>4.1663999999999994</v>
      </c>
      <c r="V8" s="46">
        <v>52.08</v>
      </c>
      <c r="W8" s="46">
        <v>166.65599999999998</v>
      </c>
      <c r="X8" s="46">
        <v>62.495999999999995</v>
      </c>
      <c r="Y8" s="46">
        <v>12.499199999999998</v>
      </c>
      <c r="Z8" s="46">
        <v>766.61759999999992</v>
      </c>
      <c r="AA8" s="46">
        <v>173.59999999999997</v>
      </c>
      <c r="AB8" s="46">
        <v>231.46666666666664</v>
      </c>
      <c r="AC8" s="46">
        <v>149.06453333333334</v>
      </c>
      <c r="AD8" s="46">
        <v>554.13119999999992</v>
      </c>
      <c r="AE8" s="46">
        <v>199.00800000000001</v>
      </c>
      <c r="AF8" s="46">
        <v>0</v>
      </c>
      <c r="AG8" s="46">
        <v>529.67999999999995</v>
      </c>
      <c r="AH8" s="46">
        <v>54.02</v>
      </c>
      <c r="AI8" s="46">
        <v>0</v>
      </c>
      <c r="AJ8" s="46">
        <v>0</v>
      </c>
      <c r="AK8" s="46">
        <v>9.44</v>
      </c>
      <c r="AL8" s="46">
        <v>0</v>
      </c>
      <c r="AM8" s="46">
        <v>792.14800000000002</v>
      </c>
      <c r="AN8" s="46">
        <v>2112.8968</v>
      </c>
      <c r="AO8" s="46">
        <v>10.454175925925925</v>
      </c>
      <c r="AP8" s="46">
        <v>0.83633407407407401</v>
      </c>
      <c r="AQ8" s="46">
        <v>0.418167037037037</v>
      </c>
      <c r="AR8" s="46">
        <v>7.2912000000000008</v>
      </c>
      <c r="AS8" s="46">
        <v>2.6831616000000009</v>
      </c>
      <c r="AT8" s="46">
        <v>89.57759999999999</v>
      </c>
      <c r="AU8" s="46">
        <v>3.472</v>
      </c>
      <c r="AV8" s="46">
        <v>114.73263863703703</v>
      </c>
      <c r="AW8" s="46">
        <v>28.93333333333333</v>
      </c>
      <c r="AX8" s="46">
        <v>17.128533333333333</v>
      </c>
      <c r="AY8" s="46">
        <v>0.43399999999999994</v>
      </c>
      <c r="AZ8" s="46">
        <v>6.944</v>
      </c>
      <c r="BA8" s="46">
        <v>2.700444444444444</v>
      </c>
      <c r="BB8" s="46">
        <v>20.659634488888891</v>
      </c>
      <c r="BC8" s="46">
        <v>76.799945600000001</v>
      </c>
      <c r="BD8" s="46"/>
      <c r="BE8" s="46">
        <v>0</v>
      </c>
      <c r="BF8" s="46">
        <v>76.799945600000001</v>
      </c>
      <c r="BG8" s="46">
        <v>87.135000000000005</v>
      </c>
      <c r="BH8" s="46"/>
      <c r="BI8" s="46">
        <v>0</v>
      </c>
      <c r="BJ8" s="46"/>
      <c r="BK8" s="46"/>
      <c r="BL8" s="46">
        <v>87.135000000000005</v>
      </c>
      <c r="BM8" s="46">
        <v>4474.7643842370362</v>
      </c>
      <c r="BN8" s="46">
        <f t="shared" si="0"/>
        <v>491.00118550450696</v>
      </c>
      <c r="BO8" s="46">
        <f t="shared" si="1"/>
        <v>346.9741710898515</v>
      </c>
      <c r="BP8" s="47">
        <f t="shared" si="4"/>
        <v>8.6609686609686669</v>
      </c>
      <c r="BQ8" s="47">
        <f t="shared" si="2"/>
        <v>1.8803418803418819</v>
      </c>
      <c r="BR8" s="48">
        <v>3</v>
      </c>
      <c r="BS8" s="47">
        <f t="shared" si="5"/>
        <v>3.4188034188034218</v>
      </c>
      <c r="BT8" s="47">
        <f t="shared" si="6"/>
        <v>12.25</v>
      </c>
      <c r="BU8" s="47">
        <f t="shared" si="7"/>
        <v>13.960113960113972</v>
      </c>
      <c r="BV8" s="46">
        <f t="shared" si="3"/>
        <v>741.66452222432633</v>
      </c>
      <c r="BW8" s="46">
        <f t="shared" si="8"/>
        <v>1579.6398788186848</v>
      </c>
      <c r="BX8" s="46">
        <f t="shared" si="9"/>
        <v>6054.4042630557215</v>
      </c>
      <c r="BY8" s="46">
        <f t="shared" si="10"/>
        <v>72652.85115666865</v>
      </c>
      <c r="BZ8" s="49">
        <f>VLOOKUP($C8,[2]PARAMETROS!$A:$I,7,0)</f>
        <v>43101</v>
      </c>
      <c r="CA8" s="50">
        <f>VLOOKUP($C8,[2]PARAMETROS!$A:$I,8,0)</f>
        <v>0</v>
      </c>
      <c r="CB8" s="50">
        <f>VLOOKUP($C8,[2]PARAMETROS!$A:$I,9,0)</f>
        <v>0</v>
      </c>
    </row>
    <row r="9" spans="1:80">
      <c r="A9" s="42" t="s">
        <v>72</v>
      </c>
      <c r="B9" s="42" t="s">
        <v>16</v>
      </c>
      <c r="C9" s="42" t="s">
        <v>74</v>
      </c>
      <c r="D9" s="43" t="s">
        <v>76</v>
      </c>
      <c r="E9" s="44" t="s">
        <v>62</v>
      </c>
      <c r="F9" s="44" t="s">
        <v>63</v>
      </c>
      <c r="G9" s="44">
        <v>1</v>
      </c>
      <c r="H9" s="45">
        <v>2216.6799999999998</v>
      </c>
      <c r="I9" s="46">
        <v>2216.6799999999998</v>
      </c>
      <c r="J9" s="46"/>
      <c r="K9" s="46"/>
      <c r="L9" s="46"/>
      <c r="M9" s="46"/>
      <c r="N9" s="46"/>
      <c r="O9" s="46"/>
      <c r="P9" s="46"/>
      <c r="Q9" s="46">
        <v>2216.6799999999998</v>
      </c>
      <c r="R9" s="46">
        <v>443.33600000000001</v>
      </c>
      <c r="S9" s="46">
        <v>33.2502</v>
      </c>
      <c r="T9" s="46">
        <v>22.166799999999999</v>
      </c>
      <c r="U9" s="46">
        <v>4.4333599999999995</v>
      </c>
      <c r="V9" s="46">
        <v>55.417000000000002</v>
      </c>
      <c r="W9" s="46">
        <v>177.33439999999999</v>
      </c>
      <c r="X9" s="46">
        <v>66.500399999999999</v>
      </c>
      <c r="Y9" s="46">
        <v>13.300079999999999</v>
      </c>
      <c r="Z9" s="46">
        <v>815.73824000000002</v>
      </c>
      <c r="AA9" s="46">
        <v>184.7233333333333</v>
      </c>
      <c r="AB9" s="46">
        <v>246.29777777777775</v>
      </c>
      <c r="AC9" s="46">
        <v>158.61576888888891</v>
      </c>
      <c r="AD9" s="46">
        <v>589.63688000000002</v>
      </c>
      <c r="AE9" s="46">
        <v>28.999200000000002</v>
      </c>
      <c r="AF9" s="46">
        <v>0</v>
      </c>
      <c r="AG9" s="46">
        <v>264.83999999999997</v>
      </c>
      <c r="AH9" s="46">
        <v>27.01</v>
      </c>
      <c r="AI9" s="46">
        <v>0</v>
      </c>
      <c r="AJ9" s="46">
        <v>0</v>
      </c>
      <c r="AK9" s="46">
        <v>4.72</v>
      </c>
      <c r="AL9" s="46">
        <v>0</v>
      </c>
      <c r="AM9" s="46">
        <v>325.56920000000002</v>
      </c>
      <c r="AN9" s="46">
        <v>1730.9443200000001</v>
      </c>
      <c r="AO9" s="46">
        <v>11.124022029320988</v>
      </c>
      <c r="AP9" s="46">
        <v>0.88992176234567899</v>
      </c>
      <c r="AQ9" s="46">
        <v>0.4449608811728395</v>
      </c>
      <c r="AR9" s="46">
        <v>7.7583800000000007</v>
      </c>
      <c r="AS9" s="46">
        <v>2.8550838400000011</v>
      </c>
      <c r="AT9" s="46">
        <v>95.317239999999984</v>
      </c>
      <c r="AU9" s="46">
        <v>3.6944666666666666</v>
      </c>
      <c r="AV9" s="46">
        <v>122.08407517950616</v>
      </c>
      <c r="AW9" s="46">
        <v>30.787222222222219</v>
      </c>
      <c r="AX9" s="46">
        <v>18.226035555555555</v>
      </c>
      <c r="AY9" s="46">
        <v>0.46180833333333327</v>
      </c>
      <c r="AZ9" s="46">
        <v>7.3889333333333331</v>
      </c>
      <c r="BA9" s="46">
        <v>2.8734740740740738</v>
      </c>
      <c r="BB9" s="46">
        <v>21.983390254814818</v>
      </c>
      <c r="BC9" s="46">
        <v>81.720863773333335</v>
      </c>
      <c r="BD9" s="46"/>
      <c r="BE9" s="46">
        <v>0</v>
      </c>
      <c r="BF9" s="46">
        <v>81.720863773333335</v>
      </c>
      <c r="BG9" s="46">
        <v>66.11548611111111</v>
      </c>
      <c r="BH9" s="46"/>
      <c r="BI9" s="46">
        <v>0</v>
      </c>
      <c r="BJ9" s="46"/>
      <c r="BK9" s="46"/>
      <c r="BL9" s="46">
        <v>66.11548611111111</v>
      </c>
      <c r="BM9" s="46">
        <v>4217.5447450639504</v>
      </c>
      <c r="BN9" s="46">
        <f t="shared" si="0"/>
        <v>245.50059275225348</v>
      </c>
      <c r="BO9" s="46">
        <f t="shared" si="1"/>
        <v>173.48708554492575</v>
      </c>
      <c r="BP9" s="47">
        <f t="shared" si="4"/>
        <v>8.6609686609686669</v>
      </c>
      <c r="BQ9" s="47">
        <f t="shared" si="2"/>
        <v>1.8803418803418819</v>
      </c>
      <c r="BR9" s="48">
        <v>3</v>
      </c>
      <c r="BS9" s="47">
        <f t="shared" si="5"/>
        <v>3.4188034188034218</v>
      </c>
      <c r="BT9" s="47">
        <f t="shared" si="6"/>
        <v>12.25</v>
      </c>
      <c r="BU9" s="47">
        <f t="shared" si="7"/>
        <v>13.960113960113972</v>
      </c>
      <c r="BV9" s="46">
        <f t="shared" si="3"/>
        <v>647.26521009884777</v>
      </c>
      <c r="BW9" s="46">
        <f t="shared" si="8"/>
        <v>1066.2528883960269</v>
      </c>
      <c r="BX9" s="46">
        <f t="shared" si="9"/>
        <v>5283.7976334599771</v>
      </c>
      <c r="BY9" s="46">
        <f t="shared" si="10"/>
        <v>63405.571601519725</v>
      </c>
      <c r="BZ9" s="49">
        <f>VLOOKUP($C9,[2]PARAMETROS!$A:$I,7,0)</f>
        <v>43101</v>
      </c>
      <c r="CA9" s="50">
        <f>VLOOKUP($C9,[2]PARAMETROS!$A:$I,8,0)</f>
        <v>0</v>
      </c>
      <c r="CB9" s="50">
        <f>VLOOKUP($C9,[2]PARAMETROS!$A:$I,9,0)</f>
        <v>0</v>
      </c>
    </row>
    <row r="10" spans="1:80">
      <c r="A10" s="42" t="s">
        <v>77</v>
      </c>
      <c r="B10" s="42" t="s">
        <v>78</v>
      </c>
      <c r="C10" s="42" t="s">
        <v>79</v>
      </c>
      <c r="D10" s="43" t="s">
        <v>80</v>
      </c>
      <c r="E10" s="44" t="s">
        <v>62</v>
      </c>
      <c r="F10" s="44" t="s">
        <v>63</v>
      </c>
      <c r="G10" s="44">
        <v>1</v>
      </c>
      <c r="H10" s="45">
        <v>2790.09</v>
      </c>
      <c r="I10" s="46">
        <v>2790.09</v>
      </c>
      <c r="J10" s="46"/>
      <c r="K10" s="46"/>
      <c r="L10" s="46"/>
      <c r="M10" s="46"/>
      <c r="N10" s="46"/>
      <c r="O10" s="46"/>
      <c r="P10" s="46"/>
      <c r="Q10" s="46">
        <v>2790.09</v>
      </c>
      <c r="R10" s="46">
        <v>558.01800000000003</v>
      </c>
      <c r="S10" s="46">
        <v>41.851350000000004</v>
      </c>
      <c r="T10" s="46">
        <v>27.900900000000004</v>
      </c>
      <c r="U10" s="46">
        <v>5.5801800000000004</v>
      </c>
      <c r="V10" s="46">
        <v>69.752250000000004</v>
      </c>
      <c r="W10" s="46">
        <v>223.20720000000003</v>
      </c>
      <c r="X10" s="46">
        <v>83.702700000000007</v>
      </c>
      <c r="Y10" s="46">
        <v>16.740540000000003</v>
      </c>
      <c r="Z10" s="46">
        <v>1026.7531200000001</v>
      </c>
      <c r="AA10" s="46">
        <v>232.50749999999999</v>
      </c>
      <c r="AB10" s="46">
        <v>310.01</v>
      </c>
      <c r="AC10" s="46">
        <v>199.64644000000004</v>
      </c>
      <c r="AD10" s="46">
        <v>742.16393999999991</v>
      </c>
      <c r="AE10" s="46">
        <v>0</v>
      </c>
      <c r="AF10" s="46">
        <v>304.2</v>
      </c>
      <c r="AG10" s="46">
        <v>0</v>
      </c>
      <c r="AH10" s="46">
        <v>0</v>
      </c>
      <c r="AI10" s="46">
        <v>0</v>
      </c>
      <c r="AJ10" s="46">
        <v>0</v>
      </c>
      <c r="AK10" s="46">
        <v>4.72</v>
      </c>
      <c r="AL10" s="46">
        <v>293.88</v>
      </c>
      <c r="AM10" s="46">
        <v>602.79999999999995</v>
      </c>
      <c r="AN10" s="46">
        <v>2371.7170599999999</v>
      </c>
      <c r="AO10" s="46">
        <v>14.00158012152778</v>
      </c>
      <c r="AP10" s="46">
        <v>1.1201264097222223</v>
      </c>
      <c r="AQ10" s="46">
        <v>0.56006320486111116</v>
      </c>
      <c r="AR10" s="46">
        <v>9.7653150000000011</v>
      </c>
      <c r="AS10" s="46">
        <v>3.5936359200000014</v>
      </c>
      <c r="AT10" s="46">
        <v>119.97386999999999</v>
      </c>
      <c r="AU10" s="46">
        <v>4.6501500000000009</v>
      </c>
      <c r="AV10" s="46">
        <v>153.66474065611109</v>
      </c>
      <c r="AW10" s="46">
        <v>38.751249999999999</v>
      </c>
      <c r="AX10" s="46">
        <v>22.940740000000002</v>
      </c>
      <c r="AY10" s="46">
        <v>0.58126875</v>
      </c>
      <c r="AZ10" s="46">
        <v>9.3003000000000018</v>
      </c>
      <c r="BA10" s="46">
        <v>3.6167833333333332</v>
      </c>
      <c r="BB10" s="46">
        <v>27.670045886666674</v>
      </c>
      <c r="BC10" s="46">
        <v>102.86038797</v>
      </c>
      <c r="BD10" s="46"/>
      <c r="BE10" s="46">
        <v>0</v>
      </c>
      <c r="BF10" s="46">
        <v>102.86038797</v>
      </c>
      <c r="BG10" s="46">
        <v>94.380486111111111</v>
      </c>
      <c r="BH10" s="46"/>
      <c r="BI10" s="46">
        <v>0</v>
      </c>
      <c r="BJ10" s="46"/>
      <c r="BK10" s="46"/>
      <c r="BL10" s="46">
        <v>94.380486111111111</v>
      </c>
      <c r="BM10" s="46">
        <v>5512.7126747372231</v>
      </c>
      <c r="BN10" s="46">
        <f t="shared" si="0"/>
        <v>245.50059275225348</v>
      </c>
      <c r="BO10" s="46">
        <f t="shared" si="1"/>
        <v>173.48708554492575</v>
      </c>
      <c r="BP10" s="47">
        <f t="shared" si="4"/>
        <v>8.5633802816901436</v>
      </c>
      <c r="BQ10" s="47">
        <f t="shared" si="2"/>
        <v>1.8591549295774654</v>
      </c>
      <c r="BR10" s="48">
        <v>2</v>
      </c>
      <c r="BS10" s="47">
        <f t="shared" si="5"/>
        <v>2.2535211267605644</v>
      </c>
      <c r="BT10" s="47">
        <f t="shared" si="6"/>
        <v>11.25</v>
      </c>
      <c r="BU10" s="47">
        <f t="shared" si="7"/>
        <v>12.676056338028173</v>
      </c>
      <c r="BV10" s="46">
        <f t="shared" si="3"/>
        <v>751.90567855365691</v>
      </c>
      <c r="BW10" s="46">
        <f t="shared" si="8"/>
        <v>1170.8933568508362</v>
      </c>
      <c r="BX10" s="46">
        <f t="shared" si="9"/>
        <v>6683.6060315880595</v>
      </c>
      <c r="BY10" s="46">
        <f t="shared" si="10"/>
        <v>80203.272379056711</v>
      </c>
      <c r="BZ10" s="51">
        <f>VLOOKUP($C10,[2]PARAMETROS!$A:$I,7,0)</f>
        <v>42370</v>
      </c>
      <c r="CA10" s="50">
        <f>VLOOKUP($C10,[2]PARAMETROS!$A:$I,8,0)</f>
        <v>0</v>
      </c>
      <c r="CB10" s="50">
        <f>VLOOKUP($C10,[2]PARAMETROS!$A:$I,9,0)</f>
        <v>0</v>
      </c>
    </row>
    <row r="11" spans="1:80">
      <c r="A11" s="42" t="s">
        <v>77</v>
      </c>
      <c r="B11" s="42" t="s">
        <v>17</v>
      </c>
      <c r="C11" s="42" t="s">
        <v>77</v>
      </c>
      <c r="D11" s="43" t="s">
        <v>81</v>
      </c>
      <c r="E11" s="44" t="s">
        <v>62</v>
      </c>
      <c r="F11" s="44" t="s">
        <v>63</v>
      </c>
      <c r="G11" s="44">
        <v>1</v>
      </c>
      <c r="H11" s="45">
        <v>1511.38</v>
      </c>
      <c r="I11" s="46">
        <v>1511.38</v>
      </c>
      <c r="J11" s="46"/>
      <c r="K11" s="46"/>
      <c r="L11" s="46"/>
      <c r="M11" s="46"/>
      <c r="N11" s="46"/>
      <c r="O11" s="46"/>
      <c r="P11" s="46"/>
      <c r="Q11" s="46">
        <v>1511.38</v>
      </c>
      <c r="R11" s="46">
        <v>302.27600000000001</v>
      </c>
      <c r="S11" s="46">
        <v>22.6707</v>
      </c>
      <c r="T11" s="46">
        <v>15.113800000000001</v>
      </c>
      <c r="U11" s="46">
        <v>3.0227600000000003</v>
      </c>
      <c r="V11" s="46">
        <v>37.784500000000001</v>
      </c>
      <c r="W11" s="46">
        <v>120.91040000000001</v>
      </c>
      <c r="X11" s="46">
        <v>45.3414</v>
      </c>
      <c r="Y11" s="46">
        <v>9.0682800000000015</v>
      </c>
      <c r="Z11" s="46">
        <v>556.18784000000005</v>
      </c>
      <c r="AA11" s="46">
        <v>125.94833333333334</v>
      </c>
      <c r="AB11" s="46">
        <v>167.93111111111111</v>
      </c>
      <c r="AC11" s="46">
        <v>108.14763555555558</v>
      </c>
      <c r="AD11" s="46">
        <v>402.02708000000007</v>
      </c>
      <c r="AE11" s="46">
        <v>71.3172</v>
      </c>
      <c r="AF11" s="46">
        <v>397</v>
      </c>
      <c r="AG11" s="46">
        <v>0</v>
      </c>
      <c r="AH11" s="46">
        <v>36.92</v>
      </c>
      <c r="AI11" s="46">
        <v>0</v>
      </c>
      <c r="AJ11" s="46">
        <v>0</v>
      </c>
      <c r="AK11" s="46">
        <v>4.72</v>
      </c>
      <c r="AL11" s="46">
        <v>0</v>
      </c>
      <c r="AM11" s="46">
        <v>509.95720000000006</v>
      </c>
      <c r="AN11" s="46">
        <v>1468.1721200000002</v>
      </c>
      <c r="AO11" s="46">
        <v>7.584596971450619</v>
      </c>
      <c r="AP11" s="46">
        <v>0.60676775771604952</v>
      </c>
      <c r="AQ11" s="46">
        <v>0.30338387885802476</v>
      </c>
      <c r="AR11" s="46">
        <v>5.2898300000000011</v>
      </c>
      <c r="AS11" s="46">
        <v>1.946657440000001</v>
      </c>
      <c r="AT11" s="46">
        <v>64.989339999999999</v>
      </c>
      <c r="AU11" s="46">
        <v>2.518966666666667</v>
      </c>
      <c r="AV11" s="46">
        <v>83.239542714691368</v>
      </c>
      <c r="AW11" s="46">
        <v>20.991388888888888</v>
      </c>
      <c r="AX11" s="46">
        <v>12.426902222222225</v>
      </c>
      <c r="AY11" s="46">
        <v>0.31487083333333332</v>
      </c>
      <c r="AZ11" s="46">
        <v>5.037933333333334</v>
      </c>
      <c r="BA11" s="46">
        <v>1.9591962962962963</v>
      </c>
      <c r="BB11" s="46">
        <v>14.988747299259263</v>
      </c>
      <c r="BC11" s="46">
        <v>55.719038873333346</v>
      </c>
      <c r="BD11" s="46"/>
      <c r="BE11" s="46">
        <v>0</v>
      </c>
      <c r="BF11" s="46">
        <v>55.719038873333346</v>
      </c>
      <c r="BG11" s="46">
        <v>66.11548611111111</v>
      </c>
      <c r="BH11" s="46"/>
      <c r="BI11" s="46">
        <v>0</v>
      </c>
      <c r="BJ11" s="46"/>
      <c r="BK11" s="46"/>
      <c r="BL11" s="46">
        <v>66.11548611111111</v>
      </c>
      <c r="BM11" s="46">
        <v>3184.6261876991362</v>
      </c>
      <c r="BN11" s="46">
        <f t="shared" si="0"/>
        <v>245.50059275225348</v>
      </c>
      <c r="BO11" s="46">
        <f t="shared" si="1"/>
        <v>173.48708554492575</v>
      </c>
      <c r="BP11" s="47">
        <f t="shared" si="4"/>
        <v>8.5633802816901436</v>
      </c>
      <c r="BQ11" s="47">
        <f t="shared" si="2"/>
        <v>1.8591549295774654</v>
      </c>
      <c r="BR11" s="48">
        <v>2</v>
      </c>
      <c r="BS11" s="47">
        <f t="shared" si="5"/>
        <v>2.2535211267605644</v>
      </c>
      <c r="BT11" s="47">
        <f t="shared" si="6"/>
        <v>11.25</v>
      </c>
      <c r="BU11" s="47">
        <f t="shared" si="7"/>
        <v>12.676056338028173</v>
      </c>
      <c r="BV11" s="46">
        <f t="shared" si="3"/>
        <v>456.79612385868802</v>
      </c>
      <c r="BW11" s="46">
        <f t="shared" si="8"/>
        <v>875.78380215586731</v>
      </c>
      <c r="BX11" s="46">
        <f t="shared" si="9"/>
        <v>4060.4099898550035</v>
      </c>
      <c r="BY11" s="46">
        <f t="shared" si="10"/>
        <v>48724.919878260043</v>
      </c>
      <c r="BZ11" s="49">
        <f>VLOOKUP($C11,[2]PARAMETROS!$A:$I,7,0)</f>
        <v>43101</v>
      </c>
      <c r="CA11" s="50">
        <f>VLOOKUP($C11,[2]PARAMETROS!$A:$I,8,0)</f>
        <v>0</v>
      </c>
      <c r="CB11" s="50">
        <f>VLOOKUP($C11,[2]PARAMETROS!$A:$I,9,0)</f>
        <v>0</v>
      </c>
    </row>
    <row r="12" spans="1:80">
      <c r="A12" s="42" t="s">
        <v>77</v>
      </c>
      <c r="B12" s="42" t="s">
        <v>16</v>
      </c>
      <c r="C12" s="42" t="s">
        <v>77</v>
      </c>
      <c r="D12" s="43" t="s">
        <v>82</v>
      </c>
      <c r="E12" s="44" t="s">
        <v>62</v>
      </c>
      <c r="F12" s="44" t="s">
        <v>63</v>
      </c>
      <c r="G12" s="44">
        <v>1</v>
      </c>
      <c r="H12" s="45">
        <v>2216.69</v>
      </c>
      <c r="I12" s="46">
        <v>2216.69</v>
      </c>
      <c r="J12" s="46"/>
      <c r="K12" s="46"/>
      <c r="L12" s="46"/>
      <c r="M12" s="46"/>
      <c r="N12" s="46"/>
      <c r="O12" s="46"/>
      <c r="P12" s="46"/>
      <c r="Q12" s="46">
        <v>2216.69</v>
      </c>
      <c r="R12" s="46">
        <v>443.33800000000002</v>
      </c>
      <c r="S12" s="46">
        <v>33.250349999999997</v>
      </c>
      <c r="T12" s="46">
        <v>22.166900000000002</v>
      </c>
      <c r="U12" s="46">
        <v>4.4333800000000005</v>
      </c>
      <c r="V12" s="46">
        <v>55.417250000000003</v>
      </c>
      <c r="W12" s="46">
        <v>177.33520000000001</v>
      </c>
      <c r="X12" s="46">
        <v>66.500699999999995</v>
      </c>
      <c r="Y12" s="46">
        <v>13.300140000000001</v>
      </c>
      <c r="Z12" s="46">
        <v>815.74191999999994</v>
      </c>
      <c r="AA12" s="46">
        <v>184.72416666666666</v>
      </c>
      <c r="AB12" s="46">
        <v>246.29888888888888</v>
      </c>
      <c r="AC12" s="46">
        <v>158.61648444444447</v>
      </c>
      <c r="AD12" s="46">
        <v>589.63954000000001</v>
      </c>
      <c r="AE12" s="46">
        <v>28.99860000000001</v>
      </c>
      <c r="AF12" s="46">
        <v>397</v>
      </c>
      <c r="AG12" s="46">
        <v>0</v>
      </c>
      <c r="AH12" s="46">
        <v>36.92</v>
      </c>
      <c r="AI12" s="46">
        <v>0</v>
      </c>
      <c r="AJ12" s="46">
        <v>0</v>
      </c>
      <c r="AK12" s="46">
        <v>4.72</v>
      </c>
      <c r="AL12" s="46">
        <v>0</v>
      </c>
      <c r="AM12" s="46">
        <v>467.63860000000005</v>
      </c>
      <c r="AN12" s="46">
        <v>1873.0200600000001</v>
      </c>
      <c r="AO12" s="46">
        <v>11.124072212577161</v>
      </c>
      <c r="AP12" s="46">
        <v>0.88992577700617292</v>
      </c>
      <c r="AQ12" s="46">
        <v>0.44496288850308646</v>
      </c>
      <c r="AR12" s="46">
        <v>7.7584150000000012</v>
      </c>
      <c r="AS12" s="46">
        <v>2.855096720000001</v>
      </c>
      <c r="AT12" s="46">
        <v>95.317669999999993</v>
      </c>
      <c r="AU12" s="46">
        <v>3.6944833333333338</v>
      </c>
      <c r="AV12" s="46">
        <v>122.08462593141975</v>
      </c>
      <c r="AW12" s="46">
        <v>30.78736111111111</v>
      </c>
      <c r="AX12" s="46">
        <v>18.22611777777778</v>
      </c>
      <c r="AY12" s="46">
        <v>0.46181041666666667</v>
      </c>
      <c r="AZ12" s="46">
        <v>7.3889666666666676</v>
      </c>
      <c r="BA12" s="46">
        <v>2.8734870370370369</v>
      </c>
      <c r="BB12" s="46">
        <v>21.983489427407413</v>
      </c>
      <c r="BC12" s="46">
        <v>81.721232436666668</v>
      </c>
      <c r="BD12" s="46"/>
      <c r="BE12" s="46">
        <v>0</v>
      </c>
      <c r="BF12" s="46">
        <v>81.721232436666668</v>
      </c>
      <c r="BG12" s="46">
        <v>66.11548611111111</v>
      </c>
      <c r="BH12" s="46"/>
      <c r="BI12" s="46">
        <v>0</v>
      </c>
      <c r="BJ12" s="46"/>
      <c r="BK12" s="46"/>
      <c r="BL12" s="46">
        <v>66.11548611111111</v>
      </c>
      <c r="BM12" s="46">
        <v>4359.631404479197</v>
      </c>
      <c r="BN12" s="46">
        <f t="shared" si="0"/>
        <v>245.50059275225348</v>
      </c>
      <c r="BO12" s="46">
        <f t="shared" si="1"/>
        <v>173.48708554492575</v>
      </c>
      <c r="BP12" s="47">
        <f t="shared" si="4"/>
        <v>8.5633802816901436</v>
      </c>
      <c r="BQ12" s="47">
        <f t="shared" si="2"/>
        <v>1.8591549295774654</v>
      </c>
      <c r="BR12" s="48">
        <v>2</v>
      </c>
      <c r="BS12" s="47">
        <f t="shared" si="5"/>
        <v>2.2535211267605644</v>
      </c>
      <c r="BT12" s="47">
        <f t="shared" si="6"/>
        <v>11.25</v>
      </c>
      <c r="BU12" s="47">
        <f t="shared" si="7"/>
        <v>12.676056338028173</v>
      </c>
      <c r="BV12" s="46">
        <f t="shared" si="3"/>
        <v>605.74044711249871</v>
      </c>
      <c r="BW12" s="46">
        <f t="shared" si="8"/>
        <v>1024.7281254096779</v>
      </c>
      <c r="BX12" s="46">
        <f t="shared" si="9"/>
        <v>5384.3595298888749</v>
      </c>
      <c r="BY12" s="46">
        <f t="shared" si="10"/>
        <v>64612.314358666496</v>
      </c>
      <c r="BZ12" s="49">
        <f>VLOOKUP($C12,[2]PARAMETROS!$A:$I,7,0)</f>
        <v>43101</v>
      </c>
      <c r="CA12" s="50">
        <f>VLOOKUP($C12,[2]PARAMETROS!$A:$I,8,0)</f>
        <v>0</v>
      </c>
      <c r="CB12" s="50">
        <f>VLOOKUP($C12,[2]PARAMETROS!$A:$I,9,0)</f>
        <v>0</v>
      </c>
    </row>
    <row r="13" spans="1:80">
      <c r="A13" s="42" t="s">
        <v>83</v>
      </c>
      <c r="B13" s="42" t="s">
        <v>16</v>
      </c>
      <c r="C13" s="42" t="s">
        <v>84</v>
      </c>
      <c r="D13" s="43" t="s">
        <v>85</v>
      </c>
      <c r="E13" s="44" t="s">
        <v>62</v>
      </c>
      <c r="F13" s="44" t="s">
        <v>63</v>
      </c>
      <c r="G13" s="44">
        <v>1</v>
      </c>
      <c r="H13" s="45">
        <v>2216.69</v>
      </c>
      <c r="I13" s="46">
        <v>2216.69</v>
      </c>
      <c r="J13" s="46"/>
      <c r="K13" s="46"/>
      <c r="L13" s="46"/>
      <c r="M13" s="46"/>
      <c r="N13" s="46"/>
      <c r="O13" s="46"/>
      <c r="P13" s="46"/>
      <c r="Q13" s="46">
        <v>2216.69</v>
      </c>
      <c r="R13" s="46">
        <v>443.33800000000002</v>
      </c>
      <c r="S13" s="46">
        <v>33.250349999999997</v>
      </c>
      <c r="T13" s="46">
        <v>22.166900000000002</v>
      </c>
      <c r="U13" s="46">
        <v>4.4333800000000005</v>
      </c>
      <c r="V13" s="46">
        <v>55.417250000000003</v>
      </c>
      <c r="W13" s="46">
        <v>177.33520000000001</v>
      </c>
      <c r="X13" s="46">
        <v>66.500699999999995</v>
      </c>
      <c r="Y13" s="46">
        <v>13.300140000000001</v>
      </c>
      <c r="Z13" s="46">
        <v>815.74191999999994</v>
      </c>
      <c r="AA13" s="46">
        <v>184.72416666666666</v>
      </c>
      <c r="AB13" s="46">
        <v>246.29888888888888</v>
      </c>
      <c r="AC13" s="46">
        <v>158.61648444444447</v>
      </c>
      <c r="AD13" s="46">
        <v>589.63954000000001</v>
      </c>
      <c r="AE13" s="46">
        <v>28.99860000000001</v>
      </c>
      <c r="AF13" s="46">
        <v>397</v>
      </c>
      <c r="AG13" s="46">
        <v>0</v>
      </c>
      <c r="AH13" s="46">
        <v>32.619999999999997</v>
      </c>
      <c r="AI13" s="46">
        <v>0</v>
      </c>
      <c r="AJ13" s="46">
        <v>0</v>
      </c>
      <c r="AK13" s="46">
        <v>4.72</v>
      </c>
      <c r="AL13" s="46">
        <v>0</v>
      </c>
      <c r="AM13" s="46">
        <v>463.33860000000004</v>
      </c>
      <c r="AN13" s="46">
        <v>1868.7200600000001</v>
      </c>
      <c r="AO13" s="46">
        <v>11.124072212577161</v>
      </c>
      <c r="AP13" s="46">
        <v>0.88992577700617292</v>
      </c>
      <c r="AQ13" s="46">
        <v>0.44496288850308646</v>
      </c>
      <c r="AR13" s="46">
        <v>7.7584150000000012</v>
      </c>
      <c r="AS13" s="46">
        <v>2.855096720000001</v>
      </c>
      <c r="AT13" s="46">
        <v>95.317669999999993</v>
      </c>
      <c r="AU13" s="46">
        <v>3.6944833333333338</v>
      </c>
      <c r="AV13" s="46">
        <v>122.08462593141975</v>
      </c>
      <c r="AW13" s="46">
        <v>30.78736111111111</v>
      </c>
      <c r="AX13" s="46">
        <v>18.22611777777778</v>
      </c>
      <c r="AY13" s="46">
        <v>0.46181041666666667</v>
      </c>
      <c r="AZ13" s="46">
        <v>7.3889666666666676</v>
      </c>
      <c r="BA13" s="46">
        <v>2.8734870370370369</v>
      </c>
      <c r="BB13" s="46">
        <v>21.983489427407413</v>
      </c>
      <c r="BC13" s="46">
        <v>81.721232436666668</v>
      </c>
      <c r="BD13" s="46"/>
      <c r="BE13" s="46">
        <v>0</v>
      </c>
      <c r="BF13" s="46">
        <v>81.721232436666668</v>
      </c>
      <c r="BG13" s="46">
        <v>66.11548611111111</v>
      </c>
      <c r="BH13" s="46"/>
      <c r="BI13" s="46">
        <v>0</v>
      </c>
      <c r="BJ13" s="46"/>
      <c r="BK13" s="46"/>
      <c r="BL13" s="46">
        <v>66.11548611111111</v>
      </c>
      <c r="BM13" s="46">
        <v>4355.3314044791969</v>
      </c>
      <c r="BN13" s="46">
        <f t="shared" si="0"/>
        <v>245.50059275225348</v>
      </c>
      <c r="BO13" s="46">
        <f t="shared" si="1"/>
        <v>173.48708554492575</v>
      </c>
      <c r="BP13" s="47">
        <f t="shared" si="4"/>
        <v>8.5633802816901436</v>
      </c>
      <c r="BQ13" s="47">
        <f t="shared" si="2"/>
        <v>1.8591549295774654</v>
      </c>
      <c r="BR13" s="48">
        <v>2</v>
      </c>
      <c r="BS13" s="47">
        <f t="shared" si="5"/>
        <v>2.2535211267605644</v>
      </c>
      <c r="BT13" s="47">
        <f t="shared" si="6"/>
        <v>11.25</v>
      </c>
      <c r="BU13" s="47">
        <f t="shared" si="7"/>
        <v>12.676056338028173</v>
      </c>
      <c r="BV13" s="46">
        <f t="shared" si="3"/>
        <v>605.1953766899635</v>
      </c>
      <c r="BW13" s="46">
        <f t="shared" si="8"/>
        <v>1024.1830549871427</v>
      </c>
      <c r="BX13" s="46">
        <f t="shared" si="9"/>
        <v>5379.5144594663398</v>
      </c>
      <c r="BY13" s="46">
        <f t="shared" si="10"/>
        <v>64554.173513596077</v>
      </c>
      <c r="BZ13" s="49">
        <f>VLOOKUP($C13,[2]PARAMETROS!$A:$I,7,0)</f>
        <v>43101</v>
      </c>
      <c r="CA13" s="50">
        <f>VLOOKUP($C13,[2]PARAMETROS!$A:$I,8,0)</f>
        <v>0</v>
      </c>
      <c r="CB13" s="50">
        <f>VLOOKUP($C13,[2]PARAMETROS!$A:$I,9,0)</f>
        <v>0</v>
      </c>
    </row>
    <row r="14" spans="1:80">
      <c r="A14" s="42" t="s">
        <v>86</v>
      </c>
      <c r="B14" s="42" t="s">
        <v>66</v>
      </c>
      <c r="C14" s="42" t="s">
        <v>67</v>
      </c>
      <c r="D14" s="43" t="s">
        <v>87</v>
      </c>
      <c r="E14" s="44" t="s">
        <v>62</v>
      </c>
      <c r="F14" s="44" t="s">
        <v>63</v>
      </c>
      <c r="G14" s="44">
        <v>1</v>
      </c>
      <c r="H14" s="45">
        <v>1281.1600000000001</v>
      </c>
      <c r="I14" s="46">
        <v>1281.1600000000001</v>
      </c>
      <c r="J14" s="46"/>
      <c r="K14" s="46"/>
      <c r="L14" s="46"/>
      <c r="M14" s="46"/>
      <c r="N14" s="46"/>
      <c r="O14" s="46"/>
      <c r="P14" s="46"/>
      <c r="Q14" s="46">
        <v>1281.1600000000001</v>
      </c>
      <c r="R14" s="46">
        <v>256.23200000000003</v>
      </c>
      <c r="S14" s="46">
        <v>19.217400000000001</v>
      </c>
      <c r="T14" s="46">
        <v>12.8116</v>
      </c>
      <c r="U14" s="46">
        <v>2.5623200000000002</v>
      </c>
      <c r="V14" s="46">
        <v>32.029000000000003</v>
      </c>
      <c r="W14" s="46">
        <v>102.4928</v>
      </c>
      <c r="X14" s="46">
        <v>38.434800000000003</v>
      </c>
      <c r="Y14" s="46">
        <v>7.6869600000000009</v>
      </c>
      <c r="Z14" s="46">
        <v>471.46688</v>
      </c>
      <c r="AA14" s="46">
        <v>106.76333333333334</v>
      </c>
      <c r="AB14" s="46">
        <v>142.35111111111112</v>
      </c>
      <c r="AC14" s="46">
        <v>91.674115555555574</v>
      </c>
      <c r="AD14" s="46">
        <v>340.78856000000007</v>
      </c>
      <c r="AE14" s="46">
        <v>85.130399999999995</v>
      </c>
      <c r="AF14" s="46">
        <v>397</v>
      </c>
      <c r="AG14" s="46">
        <v>0</v>
      </c>
      <c r="AH14" s="46">
        <v>0</v>
      </c>
      <c r="AI14" s="46">
        <v>9.84</v>
      </c>
      <c r="AJ14" s="46">
        <v>0</v>
      </c>
      <c r="AK14" s="46">
        <v>4.72</v>
      </c>
      <c r="AL14" s="46">
        <v>0</v>
      </c>
      <c r="AM14" s="46">
        <v>496.69040000000001</v>
      </c>
      <c r="AN14" s="46">
        <v>1308.9458400000001</v>
      </c>
      <c r="AO14" s="46">
        <v>6.4292780478395075</v>
      </c>
      <c r="AP14" s="46">
        <v>0.51434224382716054</v>
      </c>
      <c r="AQ14" s="46">
        <v>0.25717112191358027</v>
      </c>
      <c r="AR14" s="46">
        <v>4.4840600000000013</v>
      </c>
      <c r="AS14" s="46">
        <v>1.6501340800000008</v>
      </c>
      <c r="AT14" s="46">
        <v>55.089880000000001</v>
      </c>
      <c r="AU14" s="46">
        <v>2.1352666666666669</v>
      </c>
      <c r="AV14" s="46">
        <v>70.560132160246923</v>
      </c>
      <c r="AW14" s="46">
        <v>17.79388888888889</v>
      </c>
      <c r="AX14" s="46">
        <v>10.533982222222223</v>
      </c>
      <c r="AY14" s="46">
        <v>0.26690833333333336</v>
      </c>
      <c r="AZ14" s="46">
        <v>4.2705333333333337</v>
      </c>
      <c r="BA14" s="46">
        <v>1.660762962962963</v>
      </c>
      <c r="BB14" s="46">
        <v>12.705595872592596</v>
      </c>
      <c r="BC14" s="46">
        <v>47.23167161333334</v>
      </c>
      <c r="BD14" s="46">
        <v>174.70363636363635</v>
      </c>
      <c r="BE14" s="46">
        <v>174.70363636363635</v>
      </c>
      <c r="BF14" s="46">
        <v>221.93530797696968</v>
      </c>
      <c r="BG14" s="46">
        <v>66.11548611111111</v>
      </c>
      <c r="BH14" s="46"/>
      <c r="BI14" s="46">
        <v>0</v>
      </c>
      <c r="BJ14" s="46"/>
      <c r="BK14" s="46"/>
      <c r="BL14" s="46">
        <v>66.11548611111111</v>
      </c>
      <c r="BM14" s="46">
        <v>2948.7167662483284</v>
      </c>
      <c r="BN14" s="46">
        <f t="shared" si="0"/>
        <v>245.50059275225348</v>
      </c>
      <c r="BO14" s="46">
        <f t="shared" si="1"/>
        <v>173.48708554492575</v>
      </c>
      <c r="BP14" s="47">
        <f t="shared" si="4"/>
        <v>8.6609686609686669</v>
      </c>
      <c r="BQ14" s="47">
        <f t="shared" si="2"/>
        <v>1.8803418803418819</v>
      </c>
      <c r="BR14" s="48">
        <v>3</v>
      </c>
      <c r="BS14" s="47">
        <f t="shared" si="5"/>
        <v>3.4188034188034218</v>
      </c>
      <c r="BT14" s="47">
        <f t="shared" si="6"/>
        <v>12.25</v>
      </c>
      <c r="BU14" s="47">
        <f t="shared" si="7"/>
        <v>13.960113960113972</v>
      </c>
      <c r="BV14" s="46">
        <f t="shared" si="3"/>
        <v>470.13537829837611</v>
      </c>
      <c r="BW14" s="46">
        <f t="shared" si="8"/>
        <v>889.12305659555534</v>
      </c>
      <c r="BX14" s="46">
        <f t="shared" si="9"/>
        <v>3837.8398228438837</v>
      </c>
      <c r="BY14" s="46">
        <f t="shared" si="10"/>
        <v>46054.077874126604</v>
      </c>
      <c r="BZ14" s="49">
        <f>VLOOKUP($C14,[2]PARAMETROS!$A:$I,7,0)</f>
        <v>43101</v>
      </c>
      <c r="CA14" s="50">
        <f>VLOOKUP($C14,[2]PARAMETROS!$A:$I,8,0)</f>
        <v>0</v>
      </c>
      <c r="CB14" s="50">
        <f>VLOOKUP($C14,[2]PARAMETROS!$A:$I,9,0)</f>
        <v>0</v>
      </c>
    </row>
    <row r="15" spans="1:80">
      <c r="A15" s="42" t="s">
        <v>88</v>
      </c>
      <c r="B15" s="42" t="s">
        <v>78</v>
      </c>
      <c r="C15" s="42" t="s">
        <v>89</v>
      </c>
      <c r="D15" s="43" t="s">
        <v>90</v>
      </c>
      <c r="E15" s="44" t="s">
        <v>62</v>
      </c>
      <c r="F15" s="44" t="s">
        <v>63</v>
      </c>
      <c r="G15" s="44">
        <v>2</v>
      </c>
      <c r="H15" s="45">
        <v>3035.23</v>
      </c>
      <c r="I15" s="46">
        <v>6070.46</v>
      </c>
      <c r="J15" s="46"/>
      <c r="K15" s="46"/>
      <c r="L15" s="46"/>
      <c r="M15" s="46"/>
      <c r="N15" s="46"/>
      <c r="O15" s="46"/>
      <c r="P15" s="46"/>
      <c r="Q15" s="46">
        <v>6070.46</v>
      </c>
      <c r="R15" s="46">
        <v>1214.0920000000001</v>
      </c>
      <c r="S15" s="46">
        <v>91.056899999999999</v>
      </c>
      <c r="T15" s="46">
        <v>60.704599999999999</v>
      </c>
      <c r="U15" s="46">
        <v>12.140919999999999</v>
      </c>
      <c r="V15" s="46">
        <v>151.76150000000001</v>
      </c>
      <c r="W15" s="46">
        <v>485.63679999999999</v>
      </c>
      <c r="X15" s="46">
        <v>182.1138</v>
      </c>
      <c r="Y15" s="46">
        <v>36.422760000000004</v>
      </c>
      <c r="Z15" s="46">
        <v>2233.9292800000003</v>
      </c>
      <c r="AA15" s="46">
        <v>505.87166666666667</v>
      </c>
      <c r="AB15" s="46">
        <v>674.49555555555548</v>
      </c>
      <c r="AC15" s="46">
        <v>434.37513777777787</v>
      </c>
      <c r="AD15" s="46">
        <v>1614.74236</v>
      </c>
      <c r="AE15" s="46">
        <v>0</v>
      </c>
      <c r="AF15" s="46">
        <v>794</v>
      </c>
      <c r="AG15" s="46">
        <v>0</v>
      </c>
      <c r="AH15" s="46">
        <v>30</v>
      </c>
      <c r="AI15" s="46">
        <v>0</v>
      </c>
      <c r="AJ15" s="46">
        <v>0</v>
      </c>
      <c r="AK15" s="46">
        <v>9.44</v>
      </c>
      <c r="AL15" s="46">
        <v>587.76</v>
      </c>
      <c r="AM15" s="46">
        <v>1421.2</v>
      </c>
      <c r="AN15" s="46">
        <v>5269.8716400000003</v>
      </c>
      <c r="AO15" s="46">
        <v>30.463544926697534</v>
      </c>
      <c r="AP15" s="46">
        <v>2.4370835941358027</v>
      </c>
      <c r="AQ15" s="46">
        <v>1.2185417970679013</v>
      </c>
      <c r="AR15" s="46">
        <v>21.246610000000004</v>
      </c>
      <c r="AS15" s="46">
        <v>7.8187524800000032</v>
      </c>
      <c r="AT15" s="46">
        <v>261.02977999999996</v>
      </c>
      <c r="AU15" s="46">
        <v>10.117433333333334</v>
      </c>
      <c r="AV15" s="46">
        <v>334.33174613123452</v>
      </c>
      <c r="AW15" s="46">
        <v>84.311944444444435</v>
      </c>
      <c r="AX15" s="46">
        <v>49.912671111111116</v>
      </c>
      <c r="AY15" s="46">
        <v>1.2646791666666666</v>
      </c>
      <c r="AZ15" s="46">
        <v>20.234866666666669</v>
      </c>
      <c r="BA15" s="46">
        <v>7.8691148148148145</v>
      </c>
      <c r="BB15" s="46">
        <v>60.202325642962975</v>
      </c>
      <c r="BC15" s="46">
        <v>223.79560184666667</v>
      </c>
      <c r="BD15" s="46"/>
      <c r="BE15" s="46">
        <v>0</v>
      </c>
      <c r="BF15" s="46">
        <v>223.79560184666667</v>
      </c>
      <c r="BG15" s="46">
        <v>188.76097222222222</v>
      </c>
      <c r="BH15" s="46"/>
      <c r="BI15" s="46">
        <v>0</v>
      </c>
      <c r="BJ15" s="46"/>
      <c r="BK15" s="46"/>
      <c r="BL15" s="46">
        <v>188.76097222222222</v>
      </c>
      <c r="BM15" s="46">
        <v>12087.219960200124</v>
      </c>
      <c r="BN15" s="46">
        <f t="shared" si="0"/>
        <v>491.00118550450696</v>
      </c>
      <c r="BO15" s="46">
        <f t="shared" si="1"/>
        <v>346.9741710898515</v>
      </c>
      <c r="BP15" s="47">
        <f t="shared" si="4"/>
        <v>8.7106017191977063</v>
      </c>
      <c r="BQ15" s="47">
        <f t="shared" si="2"/>
        <v>1.8911174785100282</v>
      </c>
      <c r="BR15" s="48">
        <v>3.5000000000000004</v>
      </c>
      <c r="BS15" s="47">
        <f t="shared" si="5"/>
        <v>4.0114613180515759</v>
      </c>
      <c r="BT15" s="47">
        <f t="shared" si="6"/>
        <v>12.75</v>
      </c>
      <c r="BU15" s="47">
        <f t="shared" si="7"/>
        <v>14.613180515759311</v>
      </c>
      <c r="BV15" s="46">
        <f t="shared" si="3"/>
        <v>1888.7821236576463</v>
      </c>
      <c r="BW15" s="46">
        <f t="shared" si="8"/>
        <v>2726.7574802520048</v>
      </c>
      <c r="BX15" s="46">
        <f t="shared" si="9"/>
        <v>14813.977440452129</v>
      </c>
      <c r="BY15" s="46">
        <f t="shared" si="10"/>
        <v>177767.72928542554</v>
      </c>
      <c r="BZ15" s="49">
        <f>VLOOKUP($C15,[2]PARAMETROS!$A:$I,7,0)</f>
        <v>43101</v>
      </c>
      <c r="CA15" s="50">
        <f>VLOOKUP($C15,[2]PARAMETROS!$A:$I,8,0)</f>
        <v>0</v>
      </c>
      <c r="CB15" s="50">
        <f>VLOOKUP($C15,[2]PARAMETROS!$A:$I,9,0)</f>
        <v>0</v>
      </c>
    </row>
    <row r="16" spans="1:80">
      <c r="A16" s="42" t="s">
        <v>91</v>
      </c>
      <c r="B16" s="42" t="s">
        <v>92</v>
      </c>
      <c r="C16" s="42" t="s">
        <v>93</v>
      </c>
      <c r="D16" s="43" t="s">
        <v>94</v>
      </c>
      <c r="E16" s="44" t="s">
        <v>62</v>
      </c>
      <c r="F16" s="44" t="s">
        <v>63</v>
      </c>
      <c r="G16" s="44">
        <v>11</v>
      </c>
      <c r="H16" s="45">
        <v>1498.3</v>
      </c>
      <c r="I16" s="46">
        <v>16481.3</v>
      </c>
      <c r="J16" s="46"/>
      <c r="K16" s="46"/>
      <c r="L16" s="46"/>
      <c r="M16" s="46"/>
      <c r="N16" s="46"/>
      <c r="O16" s="46"/>
      <c r="P16" s="46"/>
      <c r="Q16" s="46">
        <v>16481.3</v>
      </c>
      <c r="R16" s="46">
        <v>3296.26</v>
      </c>
      <c r="S16" s="46">
        <v>247.21949999999998</v>
      </c>
      <c r="T16" s="46">
        <v>164.81299999999999</v>
      </c>
      <c r="U16" s="46">
        <v>32.962600000000002</v>
      </c>
      <c r="V16" s="46">
        <v>412.03250000000003</v>
      </c>
      <c r="W16" s="46">
        <v>1318.5039999999999</v>
      </c>
      <c r="X16" s="46">
        <v>494.43899999999996</v>
      </c>
      <c r="Y16" s="46">
        <v>98.887799999999999</v>
      </c>
      <c r="Z16" s="46">
        <v>6065.1184000000012</v>
      </c>
      <c r="AA16" s="46">
        <v>1373.4416666666666</v>
      </c>
      <c r="AB16" s="46">
        <v>1831.2555555555555</v>
      </c>
      <c r="AC16" s="46">
        <v>1179.3285777777778</v>
      </c>
      <c r="AD16" s="46">
        <v>4384.0257999999994</v>
      </c>
      <c r="AE16" s="46">
        <v>2047.1220000000001</v>
      </c>
      <c r="AF16" s="46">
        <v>4367</v>
      </c>
      <c r="AG16" s="46">
        <v>0</v>
      </c>
      <c r="AH16" s="46">
        <v>534.38</v>
      </c>
      <c r="AI16" s="46">
        <v>0</v>
      </c>
      <c r="AJ16" s="46">
        <v>0</v>
      </c>
      <c r="AK16" s="46">
        <v>51.919999999999995</v>
      </c>
      <c r="AL16" s="46">
        <v>755.81</v>
      </c>
      <c r="AM16" s="46">
        <v>7756.232</v>
      </c>
      <c r="AN16" s="46">
        <v>18205.376199999999</v>
      </c>
      <c r="AO16" s="46">
        <v>82.708529996141976</v>
      </c>
      <c r="AP16" s="46">
        <v>6.6166823996913582</v>
      </c>
      <c r="AQ16" s="46">
        <v>3.3083411998456791</v>
      </c>
      <c r="AR16" s="46">
        <v>57.684550000000009</v>
      </c>
      <c r="AS16" s="46">
        <v>21.227914400000007</v>
      </c>
      <c r="AT16" s="46">
        <v>708.69589999999994</v>
      </c>
      <c r="AU16" s="46">
        <v>27.468833333333333</v>
      </c>
      <c r="AV16" s="46">
        <v>907.71075132901228</v>
      </c>
      <c r="AW16" s="46">
        <v>228.90694444444443</v>
      </c>
      <c r="AX16" s="46">
        <v>135.51291111111112</v>
      </c>
      <c r="AY16" s="46">
        <v>3.4336041666666661</v>
      </c>
      <c r="AZ16" s="46">
        <v>54.937666666666665</v>
      </c>
      <c r="BA16" s="46">
        <v>21.364648148148145</v>
      </c>
      <c r="BB16" s="46">
        <v>163.44932502962965</v>
      </c>
      <c r="BC16" s="46">
        <v>607.60509956666669</v>
      </c>
      <c r="BD16" s="46"/>
      <c r="BE16" s="46">
        <v>0</v>
      </c>
      <c r="BF16" s="46">
        <v>607.60509956666669</v>
      </c>
      <c r="BG16" s="46">
        <v>505.71583333333336</v>
      </c>
      <c r="BH16" s="46"/>
      <c r="BI16" s="46">
        <v>0</v>
      </c>
      <c r="BJ16" s="46"/>
      <c r="BK16" s="46"/>
      <c r="BL16" s="46">
        <v>505.71583333333336</v>
      </c>
      <c r="BM16" s="46">
        <v>36707.707884229014</v>
      </c>
      <c r="BN16" s="46">
        <f t="shared" si="0"/>
        <v>2700.5065202747883</v>
      </c>
      <c r="BO16" s="46">
        <f t="shared" si="1"/>
        <v>1908.3579409941833</v>
      </c>
      <c r="BP16" s="47">
        <f t="shared" si="4"/>
        <v>8.8629737609329435</v>
      </c>
      <c r="BQ16" s="47">
        <f t="shared" si="2"/>
        <v>1.9241982507288626</v>
      </c>
      <c r="BR16" s="48">
        <v>5</v>
      </c>
      <c r="BS16" s="47">
        <f t="shared" si="5"/>
        <v>5.8309037900874632</v>
      </c>
      <c r="BT16" s="47">
        <f t="shared" si="6"/>
        <v>14.25</v>
      </c>
      <c r="BU16" s="47">
        <f t="shared" si="7"/>
        <v>16.618075801749271</v>
      </c>
      <c r="BV16" s="46">
        <f t="shared" si="3"/>
        <v>6866.0193110594328</v>
      </c>
      <c r="BW16" s="46">
        <f t="shared" si="8"/>
        <v>11474.883772328405</v>
      </c>
      <c r="BX16" s="46">
        <f t="shared" si="9"/>
        <v>48182.591656557415</v>
      </c>
      <c r="BY16" s="46">
        <f t="shared" si="10"/>
        <v>578191.09987868904</v>
      </c>
      <c r="BZ16" s="49">
        <f>VLOOKUP($C16,[2]PARAMETROS!$A:$I,7,0)</f>
        <v>43101</v>
      </c>
      <c r="CA16" s="50">
        <f>VLOOKUP($C16,[2]PARAMETROS!$A:$I,8,0)</f>
        <v>0</v>
      </c>
      <c r="CB16" s="50">
        <f>VLOOKUP($C16,[2]PARAMETROS!$A:$I,9,0)</f>
        <v>0</v>
      </c>
    </row>
    <row r="17" spans="1:80">
      <c r="A17" s="42" t="s">
        <v>91</v>
      </c>
      <c r="B17" s="42" t="s">
        <v>95</v>
      </c>
      <c r="C17" s="42" t="s">
        <v>93</v>
      </c>
      <c r="D17" s="43" t="s">
        <v>96</v>
      </c>
      <c r="E17" s="44" t="s">
        <v>62</v>
      </c>
      <c r="F17" s="44" t="s">
        <v>63</v>
      </c>
      <c r="G17" s="44">
        <v>2</v>
      </c>
      <c r="H17" s="45">
        <v>1130.5999999999999</v>
      </c>
      <c r="I17" s="46">
        <v>2261.1999999999998</v>
      </c>
      <c r="J17" s="46"/>
      <c r="K17" s="46"/>
      <c r="L17" s="46"/>
      <c r="M17" s="46"/>
      <c r="N17" s="46"/>
      <c r="O17" s="46"/>
      <c r="P17" s="46"/>
      <c r="Q17" s="46">
        <v>2261.1999999999998</v>
      </c>
      <c r="R17" s="46">
        <v>452.24</v>
      </c>
      <c r="S17" s="46">
        <v>33.917999999999999</v>
      </c>
      <c r="T17" s="46">
        <v>22.611999999999998</v>
      </c>
      <c r="U17" s="46">
        <v>4.5223999999999993</v>
      </c>
      <c r="V17" s="46">
        <v>56.53</v>
      </c>
      <c r="W17" s="46">
        <v>180.89599999999999</v>
      </c>
      <c r="X17" s="46">
        <v>67.835999999999999</v>
      </c>
      <c r="Y17" s="46">
        <v>13.5672</v>
      </c>
      <c r="Z17" s="46">
        <v>832.12159999999994</v>
      </c>
      <c r="AA17" s="46">
        <v>188.43333333333331</v>
      </c>
      <c r="AB17" s="46">
        <v>251.24444444444441</v>
      </c>
      <c r="AC17" s="46">
        <v>161.80142222222224</v>
      </c>
      <c r="AD17" s="46">
        <v>601.47919999999999</v>
      </c>
      <c r="AE17" s="46">
        <v>416.32799999999997</v>
      </c>
      <c r="AF17" s="46">
        <v>794</v>
      </c>
      <c r="AG17" s="46">
        <v>0</v>
      </c>
      <c r="AH17" s="46">
        <v>97.16</v>
      </c>
      <c r="AI17" s="46">
        <v>0</v>
      </c>
      <c r="AJ17" s="46">
        <v>0</v>
      </c>
      <c r="AK17" s="46">
        <v>9.44</v>
      </c>
      <c r="AL17" s="46">
        <v>137.41999999999999</v>
      </c>
      <c r="AM17" s="46">
        <v>1454.3480000000002</v>
      </c>
      <c r="AN17" s="46">
        <v>2887.9488000000001</v>
      </c>
      <c r="AO17" s="46">
        <v>11.347437885802469</v>
      </c>
      <c r="AP17" s="46">
        <v>0.90779503086419755</v>
      </c>
      <c r="AQ17" s="46">
        <v>0.45389751543209877</v>
      </c>
      <c r="AR17" s="46">
        <v>7.9142000000000001</v>
      </c>
      <c r="AS17" s="46">
        <v>2.9124256000000011</v>
      </c>
      <c r="AT17" s="46">
        <v>97.231599999999986</v>
      </c>
      <c r="AU17" s="46">
        <v>3.7686666666666664</v>
      </c>
      <c r="AV17" s="46">
        <v>124.53602269876541</v>
      </c>
      <c r="AW17" s="46">
        <v>31.405555555555551</v>
      </c>
      <c r="AX17" s="46">
        <v>18.592088888888888</v>
      </c>
      <c r="AY17" s="46">
        <v>0.47108333333333324</v>
      </c>
      <c r="AZ17" s="46">
        <v>7.5373333333333328</v>
      </c>
      <c r="BA17" s="46">
        <v>2.9311851851851847</v>
      </c>
      <c r="BB17" s="46">
        <v>22.42490663703704</v>
      </c>
      <c r="BC17" s="46">
        <v>83.362152933333334</v>
      </c>
      <c r="BD17" s="46"/>
      <c r="BE17" s="46">
        <v>0</v>
      </c>
      <c r="BF17" s="46">
        <v>83.362152933333334</v>
      </c>
      <c r="BG17" s="46">
        <v>132.23097222222222</v>
      </c>
      <c r="BH17" s="46"/>
      <c r="BI17" s="46">
        <v>0</v>
      </c>
      <c r="BJ17" s="46"/>
      <c r="BK17" s="46"/>
      <c r="BL17" s="46">
        <v>132.23097222222222</v>
      </c>
      <c r="BM17" s="46">
        <v>5489.2779478543207</v>
      </c>
      <c r="BN17" s="46">
        <f t="shared" si="0"/>
        <v>491.00118550450696</v>
      </c>
      <c r="BO17" s="46">
        <f t="shared" si="1"/>
        <v>346.9741710898515</v>
      </c>
      <c r="BP17" s="47">
        <f t="shared" si="4"/>
        <v>8.8629737609329435</v>
      </c>
      <c r="BQ17" s="47">
        <f t="shared" si="2"/>
        <v>1.9241982507288626</v>
      </c>
      <c r="BR17" s="48">
        <v>5</v>
      </c>
      <c r="BS17" s="47">
        <f t="shared" si="5"/>
        <v>5.8309037900874632</v>
      </c>
      <c r="BT17" s="47">
        <f t="shared" si="6"/>
        <v>14.25</v>
      </c>
      <c r="BU17" s="47">
        <f t="shared" si="7"/>
        <v>16.618075801749271</v>
      </c>
      <c r="BV17" s="46">
        <f t="shared" si="3"/>
        <v>1051.467750301967</v>
      </c>
      <c r="BW17" s="46">
        <f t="shared" si="8"/>
        <v>1889.4431068963254</v>
      </c>
      <c r="BX17" s="46">
        <f t="shared" si="9"/>
        <v>7378.7210547506456</v>
      </c>
      <c r="BY17" s="46">
        <f t="shared" si="10"/>
        <v>88544.65265700774</v>
      </c>
      <c r="BZ17" s="49">
        <f>VLOOKUP($C17,[2]PARAMETROS!$A:$I,7,0)</f>
        <v>43101</v>
      </c>
      <c r="CA17" s="50">
        <f>VLOOKUP($C17,[2]PARAMETROS!$A:$I,8,0)</f>
        <v>0</v>
      </c>
      <c r="CB17" s="50">
        <f>VLOOKUP($C17,[2]PARAMETROS!$A:$I,9,0)</f>
        <v>0</v>
      </c>
    </row>
    <row r="18" spans="1:80">
      <c r="A18" s="42" t="s">
        <v>91</v>
      </c>
      <c r="B18" s="42" t="s">
        <v>97</v>
      </c>
      <c r="C18" s="42" t="s">
        <v>93</v>
      </c>
      <c r="D18" s="43" t="s">
        <v>98</v>
      </c>
      <c r="E18" s="44" t="s">
        <v>62</v>
      </c>
      <c r="F18" s="44" t="s">
        <v>63</v>
      </c>
      <c r="G18" s="44">
        <v>19</v>
      </c>
      <c r="H18" s="45">
        <v>1594.45</v>
      </c>
      <c r="I18" s="46">
        <v>30294.55</v>
      </c>
      <c r="J18" s="46"/>
      <c r="K18" s="46"/>
      <c r="L18" s="46"/>
      <c r="M18" s="46"/>
      <c r="N18" s="46"/>
      <c r="O18" s="46"/>
      <c r="P18" s="46"/>
      <c r="Q18" s="46">
        <v>30294.55</v>
      </c>
      <c r="R18" s="46">
        <v>6058.91</v>
      </c>
      <c r="S18" s="46">
        <v>454.41825</v>
      </c>
      <c r="T18" s="46">
        <v>302.94549999999998</v>
      </c>
      <c r="U18" s="46">
        <v>60.589100000000002</v>
      </c>
      <c r="V18" s="46">
        <v>757.36374999999998</v>
      </c>
      <c r="W18" s="46">
        <v>2423.5639999999999</v>
      </c>
      <c r="X18" s="46">
        <v>908.8365</v>
      </c>
      <c r="Y18" s="46">
        <v>181.76730000000001</v>
      </c>
      <c r="Z18" s="46">
        <v>11148.394399999999</v>
      </c>
      <c r="AA18" s="46">
        <v>2524.5458333333331</v>
      </c>
      <c r="AB18" s="46">
        <v>3366.0611111111107</v>
      </c>
      <c r="AC18" s="46">
        <v>2167.7433555555558</v>
      </c>
      <c r="AD18" s="46">
        <v>8058.3503000000001</v>
      </c>
      <c r="AE18" s="46">
        <v>3426.3270000000002</v>
      </c>
      <c r="AF18" s="46">
        <v>7543</v>
      </c>
      <c r="AG18" s="46">
        <v>0</v>
      </c>
      <c r="AH18" s="46">
        <v>923.02</v>
      </c>
      <c r="AI18" s="46">
        <v>0</v>
      </c>
      <c r="AJ18" s="46">
        <v>0</v>
      </c>
      <c r="AK18" s="46">
        <v>89.679999999999993</v>
      </c>
      <c r="AL18" s="46">
        <v>1305.4899999999998</v>
      </c>
      <c r="AM18" s="46">
        <v>13287.517000000002</v>
      </c>
      <c r="AN18" s="46">
        <v>32494.261700000003</v>
      </c>
      <c r="AO18" s="46">
        <v>152.02791632908952</v>
      </c>
      <c r="AP18" s="46">
        <v>12.162233306327161</v>
      </c>
      <c r="AQ18" s="46">
        <v>6.0811166531635807</v>
      </c>
      <c r="AR18" s="46">
        <v>106.03092500000001</v>
      </c>
      <c r="AS18" s="46">
        <v>39.019380400000017</v>
      </c>
      <c r="AT18" s="46">
        <v>1302.6656499999999</v>
      </c>
      <c r="AU18" s="46">
        <v>50.490916666666671</v>
      </c>
      <c r="AV18" s="46">
        <v>1668.4781383552468</v>
      </c>
      <c r="AW18" s="46">
        <v>420.75763888888883</v>
      </c>
      <c r="AX18" s="46">
        <v>249.08852222222222</v>
      </c>
      <c r="AY18" s="46">
        <v>6.3113645833333329</v>
      </c>
      <c r="AZ18" s="46">
        <v>100.98183333333334</v>
      </c>
      <c r="BA18" s="46">
        <v>39.270712962962961</v>
      </c>
      <c r="BB18" s="46">
        <v>300.43890649259265</v>
      </c>
      <c r="BC18" s="46">
        <v>1116.8489784833334</v>
      </c>
      <c r="BD18" s="46"/>
      <c r="BE18" s="46">
        <v>0</v>
      </c>
      <c r="BF18" s="46">
        <v>1116.8489784833334</v>
      </c>
      <c r="BG18" s="46">
        <v>936.05083333333323</v>
      </c>
      <c r="BH18" s="46"/>
      <c r="BI18" s="46">
        <v>0</v>
      </c>
      <c r="BJ18" s="46"/>
      <c r="BK18" s="46"/>
      <c r="BL18" s="46">
        <v>936.05083333333323</v>
      </c>
      <c r="BM18" s="46">
        <v>66510.189650171917</v>
      </c>
      <c r="BN18" s="46">
        <f t="shared" si="0"/>
        <v>4664.5112622928164</v>
      </c>
      <c r="BO18" s="46">
        <f t="shared" si="1"/>
        <v>3296.2546253535893</v>
      </c>
      <c r="BP18" s="47">
        <f t="shared" si="4"/>
        <v>8.8629737609329435</v>
      </c>
      <c r="BQ18" s="47">
        <f t="shared" si="2"/>
        <v>1.9241982507288626</v>
      </c>
      <c r="BR18" s="48">
        <v>5</v>
      </c>
      <c r="BS18" s="47">
        <f t="shared" si="5"/>
        <v>5.8309037900874632</v>
      </c>
      <c r="BT18" s="47">
        <f t="shared" si="6"/>
        <v>14.25</v>
      </c>
      <c r="BU18" s="47">
        <f t="shared" si="7"/>
        <v>16.618075801749271</v>
      </c>
      <c r="BV18" s="46">
        <f t="shared" si="3"/>
        <v>12375.639841561646</v>
      </c>
      <c r="BW18" s="46">
        <f t="shared" si="8"/>
        <v>20336.405729208051</v>
      </c>
      <c r="BX18" s="46">
        <f t="shared" si="9"/>
        <v>86846.595379379971</v>
      </c>
      <c r="BY18" s="46">
        <f t="shared" si="10"/>
        <v>1042159.1445525596</v>
      </c>
      <c r="BZ18" s="49">
        <f>VLOOKUP($C18,[2]PARAMETROS!$A:$I,7,0)</f>
        <v>43101</v>
      </c>
      <c r="CA18" s="50">
        <f>VLOOKUP($C18,[2]PARAMETROS!$A:$I,8,0)</f>
        <v>0</v>
      </c>
      <c r="CB18" s="50">
        <f>VLOOKUP($C18,[2]PARAMETROS!$A:$I,9,0)</f>
        <v>0</v>
      </c>
    </row>
    <row r="19" spans="1:80">
      <c r="A19" s="42" t="s">
        <v>91</v>
      </c>
      <c r="B19" s="42" t="s">
        <v>99</v>
      </c>
      <c r="C19" s="42" t="s">
        <v>93</v>
      </c>
      <c r="D19" s="43" t="s">
        <v>100</v>
      </c>
      <c r="E19" s="44" t="s">
        <v>62</v>
      </c>
      <c r="F19" s="44" t="s">
        <v>63</v>
      </c>
      <c r="G19" s="44">
        <v>2</v>
      </c>
      <c r="H19" s="45">
        <v>2480</v>
      </c>
      <c r="I19" s="46">
        <v>4960</v>
      </c>
      <c r="J19" s="46"/>
      <c r="K19" s="46"/>
      <c r="L19" s="46"/>
      <c r="M19" s="46"/>
      <c r="N19" s="46"/>
      <c r="O19" s="46"/>
      <c r="P19" s="46"/>
      <c r="Q19" s="46">
        <v>4960</v>
      </c>
      <c r="R19" s="46">
        <v>992</v>
      </c>
      <c r="S19" s="46">
        <v>74.399999999999991</v>
      </c>
      <c r="T19" s="46">
        <v>49.6</v>
      </c>
      <c r="U19" s="46">
        <v>9.92</v>
      </c>
      <c r="V19" s="46">
        <v>124</v>
      </c>
      <c r="W19" s="46">
        <v>396.8</v>
      </c>
      <c r="X19" s="46">
        <v>148.79999999999998</v>
      </c>
      <c r="Y19" s="46">
        <v>29.76</v>
      </c>
      <c r="Z19" s="46">
        <v>1825.28</v>
      </c>
      <c r="AA19" s="46">
        <v>413.33333333333331</v>
      </c>
      <c r="AB19" s="46">
        <v>551.11111111111109</v>
      </c>
      <c r="AC19" s="46">
        <v>354.91555555555561</v>
      </c>
      <c r="AD19" s="46">
        <v>1319.36</v>
      </c>
      <c r="AE19" s="46">
        <v>254.40000000000003</v>
      </c>
      <c r="AF19" s="46">
        <v>794</v>
      </c>
      <c r="AG19" s="46">
        <v>0</v>
      </c>
      <c r="AH19" s="46">
        <v>97.16</v>
      </c>
      <c r="AI19" s="46">
        <v>0</v>
      </c>
      <c r="AJ19" s="46">
        <v>0</v>
      </c>
      <c r="AK19" s="46">
        <v>9.44</v>
      </c>
      <c r="AL19" s="46">
        <v>137.41999999999999</v>
      </c>
      <c r="AM19" s="46">
        <v>1292.4200000000003</v>
      </c>
      <c r="AN19" s="46">
        <v>4437.0600000000004</v>
      </c>
      <c r="AO19" s="46">
        <v>24.890895061728397</v>
      </c>
      <c r="AP19" s="46">
        <v>1.9912716049382717</v>
      </c>
      <c r="AQ19" s="46">
        <v>0.99563580246913586</v>
      </c>
      <c r="AR19" s="46">
        <v>17.360000000000003</v>
      </c>
      <c r="AS19" s="46">
        <v>6.3884800000000022</v>
      </c>
      <c r="AT19" s="46">
        <v>213.27999999999997</v>
      </c>
      <c r="AU19" s="46">
        <v>8.2666666666666675</v>
      </c>
      <c r="AV19" s="46">
        <v>273.17294913580241</v>
      </c>
      <c r="AW19" s="46">
        <v>68.888888888888886</v>
      </c>
      <c r="AX19" s="46">
        <v>40.782222222222224</v>
      </c>
      <c r="AY19" s="46">
        <v>1.0333333333333332</v>
      </c>
      <c r="AZ19" s="46">
        <v>16.533333333333335</v>
      </c>
      <c r="BA19" s="46">
        <v>6.4296296296296296</v>
      </c>
      <c r="BB19" s="46">
        <v>49.189605925925932</v>
      </c>
      <c r="BC19" s="46">
        <v>182.85701333333333</v>
      </c>
      <c r="BD19" s="46"/>
      <c r="BE19" s="46">
        <v>0</v>
      </c>
      <c r="BF19" s="46">
        <v>182.85701333333333</v>
      </c>
      <c r="BG19" s="46">
        <v>84.274166666666673</v>
      </c>
      <c r="BH19" s="46"/>
      <c r="BI19" s="46">
        <v>0</v>
      </c>
      <c r="BJ19" s="46"/>
      <c r="BK19" s="46"/>
      <c r="BL19" s="46">
        <v>84.274166666666673</v>
      </c>
      <c r="BM19" s="46">
        <v>9937.3641291358035</v>
      </c>
      <c r="BN19" s="46">
        <f t="shared" si="0"/>
        <v>491.00118550450696</v>
      </c>
      <c r="BO19" s="46">
        <f t="shared" si="1"/>
        <v>346.9741710898515</v>
      </c>
      <c r="BP19" s="47">
        <f t="shared" si="4"/>
        <v>8.8629737609329435</v>
      </c>
      <c r="BQ19" s="47">
        <f t="shared" si="2"/>
        <v>1.9241982507288626</v>
      </c>
      <c r="BR19" s="48">
        <v>5</v>
      </c>
      <c r="BS19" s="47">
        <f t="shared" si="5"/>
        <v>5.8309037900874632</v>
      </c>
      <c r="BT19" s="47">
        <f t="shared" si="6"/>
        <v>14.25</v>
      </c>
      <c r="BU19" s="47">
        <f t="shared" si="7"/>
        <v>16.618075801749271</v>
      </c>
      <c r="BV19" s="46">
        <f t="shared" si="3"/>
        <v>1790.6540836344584</v>
      </c>
      <c r="BW19" s="46">
        <f t="shared" si="8"/>
        <v>2628.6294402288167</v>
      </c>
      <c r="BX19" s="46">
        <f t="shared" si="9"/>
        <v>12565.99356936462</v>
      </c>
      <c r="BY19" s="46">
        <f t="shared" si="10"/>
        <v>150791.92283237545</v>
      </c>
      <c r="BZ19" s="49">
        <f>VLOOKUP($C19,[2]PARAMETROS!$A:$I,7,0)</f>
        <v>43101</v>
      </c>
      <c r="CA19" s="50">
        <f>VLOOKUP($C19,[2]PARAMETROS!$A:$I,8,0)</f>
        <v>0</v>
      </c>
      <c r="CB19" s="50">
        <f>VLOOKUP($C19,[2]PARAMETROS!$A:$I,9,0)</f>
        <v>0</v>
      </c>
    </row>
    <row r="20" spans="1:80">
      <c r="A20" s="42" t="s">
        <v>91</v>
      </c>
      <c r="B20" s="42" t="s">
        <v>101</v>
      </c>
      <c r="C20" s="42" t="s">
        <v>93</v>
      </c>
      <c r="D20" s="43" t="s">
        <v>102</v>
      </c>
      <c r="E20" s="44" t="s">
        <v>62</v>
      </c>
      <c r="F20" s="44" t="s">
        <v>63</v>
      </c>
      <c r="G20" s="44">
        <v>36</v>
      </c>
      <c r="H20" s="45">
        <v>1594.45</v>
      </c>
      <c r="I20" s="46">
        <v>57400.200000000004</v>
      </c>
      <c r="J20" s="46"/>
      <c r="K20" s="46"/>
      <c r="L20" s="46"/>
      <c r="M20" s="46"/>
      <c r="N20" s="46"/>
      <c r="O20" s="46"/>
      <c r="P20" s="46"/>
      <c r="Q20" s="46">
        <v>57400.200000000004</v>
      </c>
      <c r="R20" s="46">
        <v>11480.04</v>
      </c>
      <c r="S20" s="46">
        <v>861.00300000000004</v>
      </c>
      <c r="T20" s="46">
        <v>574.00200000000007</v>
      </c>
      <c r="U20" s="46">
        <v>114.80040000000001</v>
      </c>
      <c r="V20" s="46">
        <v>1435.0050000000001</v>
      </c>
      <c r="W20" s="46">
        <v>4592.0160000000005</v>
      </c>
      <c r="X20" s="46">
        <v>1722.0060000000001</v>
      </c>
      <c r="Y20" s="46">
        <v>344.40120000000002</v>
      </c>
      <c r="Z20" s="46">
        <v>21123.273600000004</v>
      </c>
      <c r="AA20" s="46">
        <v>4783.3500000000004</v>
      </c>
      <c r="AB20" s="46">
        <v>6377.8</v>
      </c>
      <c r="AC20" s="46">
        <v>4107.3032000000012</v>
      </c>
      <c r="AD20" s="46">
        <v>15268.453200000004</v>
      </c>
      <c r="AE20" s="46">
        <v>6491.9879999999994</v>
      </c>
      <c r="AF20" s="46">
        <v>14292</v>
      </c>
      <c r="AG20" s="46">
        <v>0</v>
      </c>
      <c r="AH20" s="46">
        <v>1748.8799999999999</v>
      </c>
      <c r="AI20" s="46">
        <v>0</v>
      </c>
      <c r="AJ20" s="46">
        <v>0</v>
      </c>
      <c r="AK20" s="46">
        <v>169.92</v>
      </c>
      <c r="AL20" s="46">
        <v>2473.56</v>
      </c>
      <c r="AM20" s="46">
        <v>25176.347999999998</v>
      </c>
      <c r="AN20" s="46">
        <v>61568.074800000002</v>
      </c>
      <c r="AO20" s="46">
        <v>288.05289409722229</v>
      </c>
      <c r="AP20" s="46">
        <v>23.044231527777782</v>
      </c>
      <c r="AQ20" s="46">
        <v>11.522115763888891</v>
      </c>
      <c r="AR20" s="46">
        <v>200.90070000000006</v>
      </c>
      <c r="AS20" s="46">
        <v>73.93145760000003</v>
      </c>
      <c r="AT20" s="46">
        <v>2468.2085999999999</v>
      </c>
      <c r="AU20" s="46">
        <v>95.667000000000016</v>
      </c>
      <c r="AV20" s="46">
        <v>3161.326998988889</v>
      </c>
      <c r="AW20" s="46">
        <v>797.22500000000002</v>
      </c>
      <c r="AX20" s="46">
        <v>471.95720000000006</v>
      </c>
      <c r="AY20" s="46">
        <v>11.958375</v>
      </c>
      <c r="AZ20" s="46">
        <v>191.33400000000003</v>
      </c>
      <c r="BA20" s="46">
        <v>74.407666666666671</v>
      </c>
      <c r="BB20" s="46">
        <v>569.25266493333345</v>
      </c>
      <c r="BC20" s="46">
        <v>2116.1349066000002</v>
      </c>
      <c r="BD20" s="46"/>
      <c r="BE20" s="46">
        <v>0</v>
      </c>
      <c r="BF20" s="46">
        <v>2116.1349066000002</v>
      </c>
      <c r="BG20" s="46">
        <v>1615.5149999999999</v>
      </c>
      <c r="BH20" s="46"/>
      <c r="BI20" s="46">
        <v>0</v>
      </c>
      <c r="BJ20" s="46"/>
      <c r="BK20" s="46"/>
      <c r="BL20" s="46">
        <v>1615.5149999999999</v>
      </c>
      <c r="BM20" s="46">
        <v>125861.2517055889</v>
      </c>
      <c r="BN20" s="46">
        <f t="shared" si="0"/>
        <v>8838.0213390811259</v>
      </c>
      <c r="BO20" s="46">
        <f t="shared" si="1"/>
        <v>6245.535079617327</v>
      </c>
      <c r="BP20" s="47">
        <f t="shared" si="4"/>
        <v>8.8629737609329435</v>
      </c>
      <c r="BQ20" s="47">
        <f t="shared" si="2"/>
        <v>1.9241982507288626</v>
      </c>
      <c r="BR20" s="48">
        <v>5</v>
      </c>
      <c r="BS20" s="47">
        <f t="shared" si="5"/>
        <v>5.8309037900874632</v>
      </c>
      <c r="BT20" s="47">
        <f t="shared" si="6"/>
        <v>14.25</v>
      </c>
      <c r="BU20" s="47">
        <f t="shared" si="7"/>
        <v>16.618075801749271</v>
      </c>
      <c r="BV20" s="46">
        <f t="shared" si="3"/>
        <v>23422.315052724138</v>
      </c>
      <c r="BW20" s="46">
        <f t="shared" si="8"/>
        <v>38505.871471422593</v>
      </c>
      <c r="BX20" s="46">
        <f t="shared" si="9"/>
        <v>164367.1231770115</v>
      </c>
      <c r="BY20" s="46">
        <f t="shared" si="10"/>
        <v>1972405.478124138</v>
      </c>
      <c r="BZ20" s="49">
        <f>VLOOKUP($C20,[2]PARAMETROS!$A:$I,7,0)</f>
        <v>43101</v>
      </c>
      <c r="CA20" s="50">
        <f>VLOOKUP($C20,[2]PARAMETROS!$A:$I,8,0)</f>
        <v>0</v>
      </c>
      <c r="CB20" s="50">
        <f>VLOOKUP($C20,[2]PARAMETROS!$A:$I,9,0)</f>
        <v>0</v>
      </c>
    </row>
    <row r="21" spans="1:80">
      <c r="A21" s="42" t="s">
        <v>91</v>
      </c>
      <c r="B21" s="42" t="s">
        <v>103</v>
      </c>
      <c r="C21" s="42" t="s">
        <v>93</v>
      </c>
      <c r="D21" s="43" t="s">
        <v>104</v>
      </c>
      <c r="E21" s="44" t="s">
        <v>62</v>
      </c>
      <c r="F21" s="44" t="s">
        <v>63</v>
      </c>
      <c r="G21" s="44">
        <v>10</v>
      </c>
      <c r="H21" s="45">
        <v>1598.15</v>
      </c>
      <c r="I21" s="46">
        <v>15981.5</v>
      </c>
      <c r="J21" s="46"/>
      <c r="K21" s="46"/>
      <c r="L21" s="46"/>
      <c r="M21" s="46"/>
      <c r="N21" s="46"/>
      <c r="O21" s="46"/>
      <c r="P21" s="46"/>
      <c r="Q21" s="46">
        <v>15981.5</v>
      </c>
      <c r="R21" s="46">
        <v>3196.3</v>
      </c>
      <c r="S21" s="46">
        <v>239.7225</v>
      </c>
      <c r="T21" s="46">
        <v>159.815</v>
      </c>
      <c r="U21" s="46">
        <v>31.963000000000001</v>
      </c>
      <c r="V21" s="46">
        <v>399.53750000000002</v>
      </c>
      <c r="W21" s="46">
        <v>1278.52</v>
      </c>
      <c r="X21" s="46">
        <v>479.44499999999999</v>
      </c>
      <c r="Y21" s="46">
        <v>95.888999999999996</v>
      </c>
      <c r="Z21" s="46">
        <v>5881.192</v>
      </c>
      <c r="AA21" s="46">
        <v>1331.7916666666665</v>
      </c>
      <c r="AB21" s="46">
        <v>1775.7222222222222</v>
      </c>
      <c r="AC21" s="46">
        <v>1143.5651111111113</v>
      </c>
      <c r="AD21" s="46">
        <v>4251.0789999999997</v>
      </c>
      <c r="AE21" s="46">
        <v>1801.1100000000001</v>
      </c>
      <c r="AF21" s="46">
        <v>3970</v>
      </c>
      <c r="AG21" s="46">
        <v>0</v>
      </c>
      <c r="AH21" s="46">
        <v>485.79999999999995</v>
      </c>
      <c r="AI21" s="46">
        <v>0</v>
      </c>
      <c r="AJ21" s="46">
        <v>0</v>
      </c>
      <c r="AK21" s="46">
        <v>47.199999999999996</v>
      </c>
      <c r="AL21" s="46">
        <v>687.09999999999991</v>
      </c>
      <c r="AM21" s="46">
        <v>6991.2100000000009</v>
      </c>
      <c r="AN21" s="46">
        <v>17123.481</v>
      </c>
      <c r="AO21" s="46">
        <v>80.200370852623465</v>
      </c>
      <c r="AP21" s="46">
        <v>6.4160296682098767</v>
      </c>
      <c r="AQ21" s="46">
        <v>3.2080148341049384</v>
      </c>
      <c r="AR21" s="46">
        <v>55.935250000000011</v>
      </c>
      <c r="AS21" s="46">
        <v>20.584172000000009</v>
      </c>
      <c r="AT21" s="46">
        <v>687.20449999999994</v>
      </c>
      <c r="AU21" s="46">
        <v>26.635833333333334</v>
      </c>
      <c r="AV21" s="46">
        <v>880.18417068827159</v>
      </c>
      <c r="AW21" s="46">
        <v>221.96527777777777</v>
      </c>
      <c r="AX21" s="46">
        <v>131.40344444444446</v>
      </c>
      <c r="AY21" s="46">
        <v>3.3294791666666663</v>
      </c>
      <c r="AZ21" s="46">
        <v>53.271666666666668</v>
      </c>
      <c r="BA21" s="46">
        <v>20.716759259259259</v>
      </c>
      <c r="BB21" s="46">
        <v>158.49267885185188</v>
      </c>
      <c r="BC21" s="46">
        <v>589.17930616666672</v>
      </c>
      <c r="BD21" s="46"/>
      <c r="BE21" s="46">
        <v>0</v>
      </c>
      <c r="BF21" s="46">
        <v>589.17930616666672</v>
      </c>
      <c r="BG21" s="46">
        <v>624.71383333333335</v>
      </c>
      <c r="BH21" s="46"/>
      <c r="BI21" s="46">
        <v>0</v>
      </c>
      <c r="BJ21" s="46"/>
      <c r="BK21" s="46"/>
      <c r="BL21" s="46">
        <v>624.71383333333335</v>
      </c>
      <c r="BM21" s="46">
        <v>35199.058310188273</v>
      </c>
      <c r="BN21" s="46">
        <f t="shared" si="0"/>
        <v>2455.0059275225349</v>
      </c>
      <c r="BO21" s="46">
        <f t="shared" si="1"/>
        <v>1734.8708554492575</v>
      </c>
      <c r="BP21" s="47">
        <f t="shared" si="4"/>
        <v>8.8629737609329435</v>
      </c>
      <c r="BQ21" s="47">
        <f t="shared" si="2"/>
        <v>1.9241982507288626</v>
      </c>
      <c r="BR21" s="48">
        <v>5</v>
      </c>
      <c r="BS21" s="47">
        <f t="shared" si="5"/>
        <v>5.8309037900874632</v>
      </c>
      <c r="BT21" s="47">
        <f t="shared" si="6"/>
        <v>14.25</v>
      </c>
      <c r="BU21" s="47">
        <f t="shared" si="7"/>
        <v>16.618075801749271</v>
      </c>
      <c r="BV21" s="46">
        <f t="shared" si="3"/>
        <v>6545.6830912831592</v>
      </c>
      <c r="BW21" s="46">
        <f t="shared" si="8"/>
        <v>10735.559874254952</v>
      </c>
      <c r="BX21" s="46">
        <f t="shared" si="9"/>
        <v>45934.618184443229</v>
      </c>
      <c r="BY21" s="46">
        <f t="shared" si="10"/>
        <v>551215.4182133188</v>
      </c>
      <c r="BZ21" s="49">
        <f>VLOOKUP($C21,[2]PARAMETROS!$A:$I,7,0)</f>
        <v>43101</v>
      </c>
      <c r="CA21" s="50">
        <f>VLOOKUP($C21,[2]PARAMETROS!$A:$I,8,0)</f>
        <v>0</v>
      </c>
      <c r="CB21" s="50">
        <f>VLOOKUP($C21,[2]PARAMETROS!$A:$I,9,0)</f>
        <v>0</v>
      </c>
    </row>
    <row r="22" spans="1:80">
      <c r="A22" s="42" t="s">
        <v>91</v>
      </c>
      <c r="B22" s="42" t="s">
        <v>105</v>
      </c>
      <c r="C22" s="42" t="s">
        <v>93</v>
      </c>
      <c r="D22" s="43" t="s">
        <v>106</v>
      </c>
      <c r="E22" s="44" t="s">
        <v>62</v>
      </c>
      <c r="F22" s="44" t="s">
        <v>63</v>
      </c>
      <c r="G22" s="44">
        <v>3</v>
      </c>
      <c r="H22" s="45">
        <v>2397.23</v>
      </c>
      <c r="I22" s="46">
        <v>7191.6900000000005</v>
      </c>
      <c r="J22" s="46"/>
      <c r="K22" s="46">
        <v>572.40000000000009</v>
      </c>
      <c r="L22" s="46"/>
      <c r="M22" s="46"/>
      <c r="N22" s="46"/>
      <c r="O22" s="46"/>
      <c r="P22" s="46"/>
      <c r="Q22" s="46">
        <v>7764.09</v>
      </c>
      <c r="R22" s="46">
        <v>1552.8180000000002</v>
      </c>
      <c r="S22" s="46">
        <v>116.46135</v>
      </c>
      <c r="T22" s="46">
        <v>77.640900000000002</v>
      </c>
      <c r="U22" s="46">
        <v>15.528180000000001</v>
      </c>
      <c r="V22" s="46">
        <v>194.10225000000003</v>
      </c>
      <c r="W22" s="46">
        <v>621.12720000000002</v>
      </c>
      <c r="X22" s="46">
        <v>232.92269999999999</v>
      </c>
      <c r="Y22" s="46">
        <v>46.584540000000004</v>
      </c>
      <c r="Z22" s="46">
        <v>2857.1851200000001</v>
      </c>
      <c r="AA22" s="46">
        <v>647.00749999999994</v>
      </c>
      <c r="AB22" s="46">
        <v>862.67666666666662</v>
      </c>
      <c r="AC22" s="46">
        <v>555.56377333333342</v>
      </c>
      <c r="AD22" s="46">
        <v>2065.2479399999997</v>
      </c>
      <c r="AE22" s="46">
        <v>396.49860000000001</v>
      </c>
      <c r="AF22" s="46">
        <v>1191</v>
      </c>
      <c r="AG22" s="46">
        <v>0</v>
      </c>
      <c r="AH22" s="46">
        <v>145.74</v>
      </c>
      <c r="AI22" s="46">
        <v>0</v>
      </c>
      <c r="AJ22" s="46">
        <v>0</v>
      </c>
      <c r="AK22" s="46">
        <v>14.16</v>
      </c>
      <c r="AL22" s="46">
        <v>206.13</v>
      </c>
      <c r="AM22" s="46">
        <v>1953.5286000000001</v>
      </c>
      <c r="AN22" s="46">
        <v>6875.9616599999999</v>
      </c>
      <c r="AO22" s="46">
        <v>38.962731741898153</v>
      </c>
      <c r="AP22" s="46">
        <v>3.1170185393518519</v>
      </c>
      <c r="AQ22" s="46">
        <v>1.558509269675926</v>
      </c>
      <c r="AR22" s="46">
        <v>27.174315000000004</v>
      </c>
      <c r="AS22" s="46">
        <v>10.000147920000003</v>
      </c>
      <c r="AT22" s="46">
        <v>333.85586999999998</v>
      </c>
      <c r="AU22" s="46">
        <v>12.940150000000001</v>
      </c>
      <c r="AV22" s="46">
        <v>427.6087424709259</v>
      </c>
      <c r="AW22" s="46">
        <v>107.83458333333333</v>
      </c>
      <c r="AX22" s="46">
        <v>63.838073333333341</v>
      </c>
      <c r="AY22" s="46">
        <v>1.6175187499999999</v>
      </c>
      <c r="AZ22" s="46">
        <v>25.880300000000002</v>
      </c>
      <c r="BA22" s="46">
        <v>10.064561111111111</v>
      </c>
      <c r="BB22" s="46">
        <v>76.998493442222241</v>
      </c>
      <c r="BC22" s="46">
        <v>286.23352997000006</v>
      </c>
      <c r="BD22" s="46"/>
      <c r="BE22" s="46">
        <v>0</v>
      </c>
      <c r="BF22" s="46">
        <v>286.23352997000006</v>
      </c>
      <c r="BG22" s="46">
        <v>308.92469999999997</v>
      </c>
      <c r="BH22" s="46"/>
      <c r="BI22" s="46">
        <v>0</v>
      </c>
      <c r="BJ22" s="46"/>
      <c r="BK22" s="46"/>
      <c r="BL22" s="46">
        <v>308.92469999999997</v>
      </c>
      <c r="BM22" s="46">
        <v>15662.818632440927</v>
      </c>
      <c r="BN22" s="46">
        <f t="shared" si="0"/>
        <v>736.50177825676042</v>
      </c>
      <c r="BO22" s="46">
        <f t="shared" si="1"/>
        <v>520.46125663477721</v>
      </c>
      <c r="BP22" s="47">
        <f t="shared" si="4"/>
        <v>8.8629737609329435</v>
      </c>
      <c r="BQ22" s="47">
        <f t="shared" si="2"/>
        <v>1.9241982507288626</v>
      </c>
      <c r="BR22" s="48">
        <v>5</v>
      </c>
      <c r="BS22" s="47">
        <f t="shared" si="5"/>
        <v>5.8309037900874632</v>
      </c>
      <c r="BT22" s="47">
        <f t="shared" si="6"/>
        <v>14.25</v>
      </c>
      <c r="BU22" s="47">
        <f t="shared" si="7"/>
        <v>16.618075801749271</v>
      </c>
      <c r="BV22" s="46">
        <f t="shared" si="3"/>
        <v>2811.7421429677856</v>
      </c>
      <c r="BW22" s="46">
        <f t="shared" si="8"/>
        <v>4068.7051778593232</v>
      </c>
      <c r="BX22" s="46">
        <f t="shared" si="9"/>
        <v>19731.523810300248</v>
      </c>
      <c r="BY22" s="46">
        <f t="shared" si="10"/>
        <v>236778.28572360298</v>
      </c>
      <c r="BZ22" s="49">
        <f>VLOOKUP($C22,[2]PARAMETROS!$A:$I,7,0)</f>
        <v>43101</v>
      </c>
      <c r="CA22" s="50">
        <f>VLOOKUP($C22,[2]PARAMETROS!$A:$I,8,0)</f>
        <v>0</v>
      </c>
      <c r="CB22" s="50">
        <f>VLOOKUP($C22,[2]PARAMETROS!$A:$I,9,0)</f>
        <v>0</v>
      </c>
    </row>
    <row r="23" spans="1:80">
      <c r="A23" s="42" t="s">
        <v>91</v>
      </c>
      <c r="B23" s="42" t="s">
        <v>107</v>
      </c>
      <c r="C23" s="42" t="s">
        <v>93</v>
      </c>
      <c r="D23" s="43" t="s">
        <v>108</v>
      </c>
      <c r="E23" s="44" t="s">
        <v>62</v>
      </c>
      <c r="F23" s="44" t="s">
        <v>63</v>
      </c>
      <c r="G23" s="44">
        <v>13</v>
      </c>
      <c r="H23" s="45">
        <v>1076.08</v>
      </c>
      <c r="I23" s="46">
        <v>13989.039999999999</v>
      </c>
      <c r="J23" s="46"/>
      <c r="K23" s="46"/>
      <c r="L23" s="46"/>
      <c r="M23" s="46"/>
      <c r="N23" s="46"/>
      <c r="O23" s="46"/>
      <c r="P23" s="46"/>
      <c r="Q23" s="46">
        <v>13989.039999999999</v>
      </c>
      <c r="R23" s="46">
        <v>2797.808</v>
      </c>
      <c r="S23" s="46">
        <v>209.83559999999997</v>
      </c>
      <c r="T23" s="46">
        <v>139.8904</v>
      </c>
      <c r="U23" s="46">
        <v>27.978079999999999</v>
      </c>
      <c r="V23" s="46">
        <v>349.726</v>
      </c>
      <c r="W23" s="46">
        <v>1119.1232</v>
      </c>
      <c r="X23" s="46">
        <v>419.67119999999994</v>
      </c>
      <c r="Y23" s="46">
        <v>83.934240000000003</v>
      </c>
      <c r="Z23" s="46">
        <v>5147.9667199999985</v>
      </c>
      <c r="AA23" s="46">
        <v>1165.7533333333331</v>
      </c>
      <c r="AB23" s="46">
        <v>1554.3377777777775</v>
      </c>
      <c r="AC23" s="46">
        <v>1000.9935288888889</v>
      </c>
      <c r="AD23" s="46">
        <v>3721.08464</v>
      </c>
      <c r="AE23" s="46">
        <v>2748.6576</v>
      </c>
      <c r="AF23" s="46">
        <v>5161</v>
      </c>
      <c r="AG23" s="46">
        <v>0</v>
      </c>
      <c r="AH23" s="46">
        <v>631.54</v>
      </c>
      <c r="AI23" s="46">
        <v>0</v>
      </c>
      <c r="AJ23" s="46">
        <v>0</v>
      </c>
      <c r="AK23" s="46">
        <v>61.36</v>
      </c>
      <c r="AL23" s="46">
        <v>893.2299999999999</v>
      </c>
      <c r="AM23" s="46">
        <v>9495.7875999999997</v>
      </c>
      <c r="AN23" s="46">
        <v>18364.838960000001</v>
      </c>
      <c r="AO23" s="46">
        <v>70.201557793209872</v>
      </c>
      <c r="AP23" s="46">
        <v>5.6161246234567903</v>
      </c>
      <c r="AQ23" s="46">
        <v>2.8080623117283952</v>
      </c>
      <c r="AR23" s="46">
        <v>48.961640000000003</v>
      </c>
      <c r="AS23" s="46">
        <v>18.017883520000005</v>
      </c>
      <c r="AT23" s="46">
        <v>601.52871999999991</v>
      </c>
      <c r="AU23" s="46">
        <v>23.315066666666667</v>
      </c>
      <c r="AV23" s="46">
        <v>770.44905491506165</v>
      </c>
      <c r="AW23" s="46">
        <v>194.29222222222219</v>
      </c>
      <c r="AX23" s="46">
        <v>115.02099555555556</v>
      </c>
      <c r="AY23" s="46">
        <v>2.9143833333333329</v>
      </c>
      <c r="AZ23" s="46">
        <v>46.630133333333333</v>
      </c>
      <c r="BA23" s="46">
        <v>18.133940740740741</v>
      </c>
      <c r="BB23" s="46">
        <v>138.73293646814815</v>
      </c>
      <c r="BC23" s="46">
        <v>515.72461165333334</v>
      </c>
      <c r="BD23" s="46"/>
      <c r="BE23" s="46">
        <v>0</v>
      </c>
      <c r="BF23" s="46">
        <v>515.72461165333334</v>
      </c>
      <c r="BG23" s="46">
        <v>628.95516666666674</v>
      </c>
      <c r="BH23" s="46"/>
      <c r="BI23" s="46">
        <v>0</v>
      </c>
      <c r="BJ23" s="46"/>
      <c r="BK23" s="46"/>
      <c r="BL23" s="46">
        <v>628.95516666666674</v>
      </c>
      <c r="BM23" s="46">
        <v>34269.007793235069</v>
      </c>
      <c r="BN23" s="46">
        <f t="shared" si="0"/>
        <v>3191.5077057792951</v>
      </c>
      <c r="BO23" s="46">
        <f t="shared" si="1"/>
        <v>2255.3321120840346</v>
      </c>
      <c r="BP23" s="47">
        <f t="shared" si="4"/>
        <v>8.8629737609329435</v>
      </c>
      <c r="BQ23" s="47">
        <f t="shared" si="2"/>
        <v>1.9241982507288626</v>
      </c>
      <c r="BR23" s="48">
        <v>5</v>
      </c>
      <c r="BS23" s="47">
        <f t="shared" si="5"/>
        <v>5.8309037900874632</v>
      </c>
      <c r="BT23" s="47">
        <f t="shared" si="6"/>
        <v>14.25</v>
      </c>
      <c r="BU23" s="47">
        <f t="shared" si="7"/>
        <v>16.618075801749271</v>
      </c>
      <c r="BV23" s="46">
        <f t="shared" si="3"/>
        <v>6600.0096613195583</v>
      </c>
      <c r="BW23" s="46">
        <f t="shared" si="8"/>
        <v>12046.849479182889</v>
      </c>
      <c r="BX23" s="46">
        <f t="shared" si="9"/>
        <v>46315.857272417954</v>
      </c>
      <c r="BY23" s="46">
        <f t="shared" si="10"/>
        <v>555790.28726901545</v>
      </c>
      <c r="BZ23" s="49">
        <f>VLOOKUP($C23,[2]PARAMETROS!$A:$I,7,0)</f>
        <v>43101</v>
      </c>
      <c r="CA23" s="50">
        <f>VLOOKUP($C23,[2]PARAMETROS!$A:$I,8,0)</f>
        <v>0</v>
      </c>
      <c r="CB23" s="50">
        <f>VLOOKUP($C23,[2]PARAMETROS!$A:$I,9,0)</f>
        <v>0</v>
      </c>
    </row>
    <row r="24" spans="1:80">
      <c r="A24" s="42" t="s">
        <v>91</v>
      </c>
      <c r="B24" s="42" t="s">
        <v>73</v>
      </c>
      <c r="C24" s="42" t="s">
        <v>93</v>
      </c>
      <c r="D24" s="43" t="s">
        <v>109</v>
      </c>
      <c r="E24" s="44" t="s">
        <v>62</v>
      </c>
      <c r="F24" s="44" t="s">
        <v>63</v>
      </c>
      <c r="G24" s="44">
        <v>40</v>
      </c>
      <c r="H24" s="45">
        <v>1076.08</v>
      </c>
      <c r="I24" s="46">
        <v>43043.199999999997</v>
      </c>
      <c r="J24" s="46"/>
      <c r="K24" s="46"/>
      <c r="L24" s="46"/>
      <c r="M24" s="46"/>
      <c r="N24" s="46"/>
      <c r="O24" s="46"/>
      <c r="P24" s="46"/>
      <c r="Q24" s="46">
        <v>43043.199999999997</v>
      </c>
      <c r="R24" s="46">
        <v>8608.64</v>
      </c>
      <c r="S24" s="46">
        <v>645.64799999999991</v>
      </c>
      <c r="T24" s="46">
        <v>430.43199999999996</v>
      </c>
      <c r="U24" s="46">
        <v>86.086399999999998</v>
      </c>
      <c r="V24" s="46">
        <v>1076.08</v>
      </c>
      <c r="W24" s="46">
        <v>3443.4559999999997</v>
      </c>
      <c r="X24" s="46">
        <v>1291.2959999999998</v>
      </c>
      <c r="Y24" s="46">
        <v>258.25919999999996</v>
      </c>
      <c r="Z24" s="46">
        <v>15839.8976</v>
      </c>
      <c r="AA24" s="46">
        <v>3586.9333333333329</v>
      </c>
      <c r="AB24" s="46">
        <v>4782.5777777777776</v>
      </c>
      <c r="AC24" s="46">
        <v>3079.980088888889</v>
      </c>
      <c r="AD24" s="46">
        <v>11449.4912</v>
      </c>
      <c r="AE24" s="46">
        <v>8457.4079999999994</v>
      </c>
      <c r="AF24" s="46">
        <v>15880</v>
      </c>
      <c r="AG24" s="46">
        <v>0</v>
      </c>
      <c r="AH24" s="46">
        <v>1943.1999999999998</v>
      </c>
      <c r="AI24" s="46">
        <v>0</v>
      </c>
      <c r="AJ24" s="46">
        <v>0</v>
      </c>
      <c r="AK24" s="46">
        <v>188.79999999999998</v>
      </c>
      <c r="AL24" s="46">
        <v>2748.3999999999996</v>
      </c>
      <c r="AM24" s="46">
        <v>29217.807999999997</v>
      </c>
      <c r="AN24" s="46">
        <v>56507.196799999991</v>
      </c>
      <c r="AO24" s="46">
        <v>216.00479320987654</v>
      </c>
      <c r="AP24" s="46">
        <v>17.280383456790123</v>
      </c>
      <c r="AQ24" s="46">
        <v>8.6401917283950613</v>
      </c>
      <c r="AR24" s="46">
        <v>150.65120000000002</v>
      </c>
      <c r="AS24" s="46">
        <v>55.439641600000016</v>
      </c>
      <c r="AT24" s="46">
        <v>1850.8575999999998</v>
      </c>
      <c r="AU24" s="46">
        <v>71.73866666666666</v>
      </c>
      <c r="AV24" s="46">
        <v>2370.6124766617281</v>
      </c>
      <c r="AW24" s="46">
        <v>597.82222222222219</v>
      </c>
      <c r="AX24" s="46">
        <v>353.91075555555557</v>
      </c>
      <c r="AY24" s="46">
        <v>8.9673333333333325</v>
      </c>
      <c r="AZ24" s="46">
        <v>143.47733333333332</v>
      </c>
      <c r="BA24" s="46">
        <v>55.796740740740738</v>
      </c>
      <c r="BB24" s="46">
        <v>426.87057374814822</v>
      </c>
      <c r="BC24" s="46">
        <v>1586.8449589333334</v>
      </c>
      <c r="BD24" s="46"/>
      <c r="BE24" s="46">
        <v>0</v>
      </c>
      <c r="BF24" s="46">
        <v>1586.8449589333334</v>
      </c>
      <c r="BG24" s="46">
        <v>1742.7</v>
      </c>
      <c r="BH24" s="46"/>
      <c r="BI24" s="46">
        <v>0</v>
      </c>
      <c r="BJ24" s="46"/>
      <c r="BK24" s="46"/>
      <c r="BL24" s="46">
        <v>1742.7</v>
      </c>
      <c r="BM24" s="46">
        <v>105250.55423559505</v>
      </c>
      <c r="BN24" s="46">
        <f t="shared" si="0"/>
        <v>9820.0237100901395</v>
      </c>
      <c r="BO24" s="46">
        <f t="shared" si="1"/>
        <v>6939.4834217970301</v>
      </c>
      <c r="BP24" s="47">
        <f t="shared" si="4"/>
        <v>8.8629737609329435</v>
      </c>
      <c r="BQ24" s="47">
        <f t="shared" si="2"/>
        <v>1.9241982507288626</v>
      </c>
      <c r="BR24" s="48">
        <v>5</v>
      </c>
      <c r="BS24" s="47">
        <f t="shared" si="5"/>
        <v>5.8309037900874632</v>
      </c>
      <c r="BT24" s="47">
        <f t="shared" si="6"/>
        <v>14.25</v>
      </c>
      <c r="BU24" s="47">
        <f t="shared" si="7"/>
        <v>16.618075801749271</v>
      </c>
      <c r="BV24" s="46">
        <f t="shared" si="3"/>
        <v>20275.724483808997</v>
      </c>
      <c r="BW24" s="46">
        <f t="shared" si="8"/>
        <v>37035.231615696168</v>
      </c>
      <c r="BX24" s="46">
        <f t="shared" si="9"/>
        <v>142285.78585129121</v>
      </c>
      <c r="BY24" s="46">
        <f t="shared" si="10"/>
        <v>1707429.4302154945</v>
      </c>
      <c r="BZ24" s="49">
        <f>VLOOKUP($C24,[2]PARAMETROS!$A:$I,7,0)</f>
        <v>43101</v>
      </c>
      <c r="CA24" s="50">
        <f>VLOOKUP($C24,[2]PARAMETROS!$A:$I,8,0)</f>
        <v>0</v>
      </c>
      <c r="CB24" s="50">
        <f>VLOOKUP($C24,[2]PARAMETROS!$A:$I,9,0)</f>
        <v>0</v>
      </c>
    </row>
    <row r="25" spans="1:80">
      <c r="A25" s="42" t="s">
        <v>91</v>
      </c>
      <c r="B25" s="42" t="s">
        <v>110</v>
      </c>
      <c r="C25" s="42" t="s">
        <v>93</v>
      </c>
      <c r="D25" s="43" t="s">
        <v>111</v>
      </c>
      <c r="E25" s="44" t="s">
        <v>62</v>
      </c>
      <c r="F25" s="44" t="s">
        <v>63</v>
      </c>
      <c r="G25" s="44">
        <v>13</v>
      </c>
      <c r="H25" s="45">
        <v>1076.08</v>
      </c>
      <c r="I25" s="46">
        <v>13989.039999999999</v>
      </c>
      <c r="J25" s="46"/>
      <c r="K25" s="46"/>
      <c r="L25" s="46"/>
      <c r="M25" s="46"/>
      <c r="N25" s="46"/>
      <c r="O25" s="46"/>
      <c r="P25" s="46"/>
      <c r="Q25" s="46">
        <v>13989.039999999999</v>
      </c>
      <c r="R25" s="46">
        <v>2797.808</v>
      </c>
      <c r="S25" s="46">
        <v>209.83559999999997</v>
      </c>
      <c r="T25" s="46">
        <v>139.8904</v>
      </c>
      <c r="U25" s="46">
        <v>27.978079999999999</v>
      </c>
      <c r="V25" s="46">
        <v>349.726</v>
      </c>
      <c r="W25" s="46">
        <v>1119.1232</v>
      </c>
      <c r="X25" s="46">
        <v>419.67119999999994</v>
      </c>
      <c r="Y25" s="46">
        <v>83.934240000000003</v>
      </c>
      <c r="Z25" s="46">
        <v>5147.9667199999985</v>
      </c>
      <c r="AA25" s="46">
        <v>1165.7533333333331</v>
      </c>
      <c r="AB25" s="46">
        <v>1554.3377777777775</v>
      </c>
      <c r="AC25" s="46">
        <v>1000.9935288888889</v>
      </c>
      <c r="AD25" s="46">
        <v>3721.08464</v>
      </c>
      <c r="AE25" s="46">
        <v>2748.6576</v>
      </c>
      <c r="AF25" s="46">
        <v>5161</v>
      </c>
      <c r="AG25" s="46">
        <v>0</v>
      </c>
      <c r="AH25" s="46">
        <v>631.54</v>
      </c>
      <c r="AI25" s="46">
        <v>0</v>
      </c>
      <c r="AJ25" s="46">
        <v>0</v>
      </c>
      <c r="AK25" s="46">
        <v>61.36</v>
      </c>
      <c r="AL25" s="46">
        <v>893.2299999999999</v>
      </c>
      <c r="AM25" s="46">
        <v>9495.7875999999997</v>
      </c>
      <c r="AN25" s="46">
        <v>18364.838960000001</v>
      </c>
      <c r="AO25" s="46">
        <v>70.201557793209872</v>
      </c>
      <c r="AP25" s="46">
        <v>5.6161246234567903</v>
      </c>
      <c r="AQ25" s="46">
        <v>2.8080623117283952</v>
      </c>
      <c r="AR25" s="46">
        <v>48.961640000000003</v>
      </c>
      <c r="AS25" s="46">
        <v>18.017883520000005</v>
      </c>
      <c r="AT25" s="46">
        <v>601.52871999999991</v>
      </c>
      <c r="AU25" s="46">
        <v>23.315066666666667</v>
      </c>
      <c r="AV25" s="46">
        <v>770.44905491506165</v>
      </c>
      <c r="AW25" s="46">
        <v>194.29222222222219</v>
      </c>
      <c r="AX25" s="46">
        <v>115.02099555555556</v>
      </c>
      <c r="AY25" s="46">
        <v>2.9143833333333329</v>
      </c>
      <c r="AZ25" s="46">
        <v>46.630133333333333</v>
      </c>
      <c r="BA25" s="46">
        <v>18.133940740740741</v>
      </c>
      <c r="BB25" s="46">
        <v>138.73293646814815</v>
      </c>
      <c r="BC25" s="46">
        <v>515.72461165333334</v>
      </c>
      <c r="BD25" s="46"/>
      <c r="BE25" s="46">
        <v>0</v>
      </c>
      <c r="BF25" s="46">
        <v>515.72461165333334</v>
      </c>
      <c r="BG25" s="46">
        <v>790.95387222222223</v>
      </c>
      <c r="BH25" s="46"/>
      <c r="BI25" s="46">
        <v>0</v>
      </c>
      <c r="BJ25" s="46"/>
      <c r="BK25" s="46"/>
      <c r="BL25" s="46">
        <v>790.95387222222223</v>
      </c>
      <c r="BM25" s="46">
        <v>34431.006498790623</v>
      </c>
      <c r="BN25" s="46">
        <f t="shared" si="0"/>
        <v>3191.5077057792951</v>
      </c>
      <c r="BO25" s="46">
        <f t="shared" si="1"/>
        <v>2255.3321120840346</v>
      </c>
      <c r="BP25" s="47">
        <f t="shared" si="4"/>
        <v>8.8629737609329435</v>
      </c>
      <c r="BQ25" s="47">
        <f t="shared" si="2"/>
        <v>1.9241982507288626</v>
      </c>
      <c r="BR25" s="48">
        <v>5</v>
      </c>
      <c r="BS25" s="47">
        <f t="shared" si="5"/>
        <v>5.8309037900874632</v>
      </c>
      <c r="BT25" s="47">
        <f t="shared" si="6"/>
        <v>14.25</v>
      </c>
      <c r="BU25" s="47">
        <f t="shared" si="7"/>
        <v>16.618075801749271</v>
      </c>
      <c r="BV25" s="46">
        <f t="shared" si="3"/>
        <v>6626.9307290066336</v>
      </c>
      <c r="BW25" s="46">
        <f t="shared" si="8"/>
        <v>12073.770546869964</v>
      </c>
      <c r="BX25" s="46">
        <f t="shared" si="9"/>
        <v>46504.777045660587</v>
      </c>
      <c r="BY25" s="46">
        <f t="shared" si="10"/>
        <v>558057.32454792701</v>
      </c>
      <c r="BZ25" s="49">
        <f>VLOOKUP($C25,[2]PARAMETROS!$A:$I,7,0)</f>
        <v>43101</v>
      </c>
      <c r="CA25" s="50">
        <f>VLOOKUP($C25,[2]PARAMETROS!$A:$I,8,0)</f>
        <v>0</v>
      </c>
      <c r="CB25" s="50">
        <f>VLOOKUP($C25,[2]PARAMETROS!$A:$I,9,0)</f>
        <v>0</v>
      </c>
    </row>
    <row r="26" spans="1:80">
      <c r="A26" s="42" t="s">
        <v>91</v>
      </c>
      <c r="B26" s="42" t="s">
        <v>112</v>
      </c>
      <c r="C26" s="42" t="s">
        <v>93</v>
      </c>
      <c r="D26" s="43" t="s">
        <v>113</v>
      </c>
      <c r="E26" s="44" t="s">
        <v>62</v>
      </c>
      <c r="F26" s="44" t="s">
        <v>63</v>
      </c>
      <c r="G26" s="44">
        <v>1</v>
      </c>
      <c r="H26" s="45">
        <v>2403.7199999999998</v>
      </c>
      <c r="I26" s="46">
        <v>2403.7199999999998</v>
      </c>
      <c r="J26" s="46"/>
      <c r="K26" s="46"/>
      <c r="L26" s="46"/>
      <c r="M26" s="46"/>
      <c r="N26" s="46"/>
      <c r="O26" s="46"/>
      <c r="P26" s="46"/>
      <c r="Q26" s="46">
        <v>2403.7199999999998</v>
      </c>
      <c r="R26" s="46">
        <v>480.74399999999997</v>
      </c>
      <c r="S26" s="46">
        <v>36.055799999999998</v>
      </c>
      <c r="T26" s="46">
        <v>24.037199999999999</v>
      </c>
      <c r="U26" s="46">
        <v>4.8074399999999997</v>
      </c>
      <c r="V26" s="46">
        <v>60.092999999999996</v>
      </c>
      <c r="W26" s="46">
        <v>192.29759999999999</v>
      </c>
      <c r="X26" s="46">
        <v>72.111599999999996</v>
      </c>
      <c r="Y26" s="46">
        <v>14.422319999999999</v>
      </c>
      <c r="Z26" s="46">
        <v>884.56895999999995</v>
      </c>
      <c r="AA26" s="46">
        <v>200.30999999999997</v>
      </c>
      <c r="AB26" s="46">
        <v>267.08</v>
      </c>
      <c r="AC26" s="46">
        <v>171.99952000000002</v>
      </c>
      <c r="AD26" s="46">
        <v>639.38951999999995</v>
      </c>
      <c r="AE26" s="46">
        <v>131.77680000000001</v>
      </c>
      <c r="AF26" s="46">
        <v>397</v>
      </c>
      <c r="AG26" s="46">
        <v>0</v>
      </c>
      <c r="AH26" s="46">
        <v>48.58</v>
      </c>
      <c r="AI26" s="46">
        <v>0</v>
      </c>
      <c r="AJ26" s="46">
        <v>0</v>
      </c>
      <c r="AK26" s="46">
        <v>4.72</v>
      </c>
      <c r="AL26" s="46">
        <v>68.709999999999994</v>
      </c>
      <c r="AM26" s="46">
        <v>650.78680000000008</v>
      </c>
      <c r="AN26" s="46">
        <v>2174.7452800000001</v>
      </c>
      <c r="AO26" s="46">
        <v>12.062649652777777</v>
      </c>
      <c r="AP26" s="46">
        <v>0.96501197222222224</v>
      </c>
      <c r="AQ26" s="46">
        <v>0.48250598611111112</v>
      </c>
      <c r="AR26" s="46">
        <v>8.4130200000000013</v>
      </c>
      <c r="AS26" s="46">
        <v>3.0959913600000011</v>
      </c>
      <c r="AT26" s="46">
        <v>103.35995999999999</v>
      </c>
      <c r="AU26" s="46">
        <v>4.0061999999999998</v>
      </c>
      <c r="AV26" s="46">
        <v>132.38533897111111</v>
      </c>
      <c r="AW26" s="46">
        <v>33.384999999999998</v>
      </c>
      <c r="AX26" s="46">
        <v>19.763919999999999</v>
      </c>
      <c r="AY26" s="46">
        <v>0.50077499999999997</v>
      </c>
      <c r="AZ26" s="46">
        <v>8.0123999999999995</v>
      </c>
      <c r="BA26" s="46">
        <v>3.115933333333333</v>
      </c>
      <c r="BB26" s="46">
        <v>23.83831442666667</v>
      </c>
      <c r="BC26" s="46">
        <v>88.616342759999995</v>
      </c>
      <c r="BD26" s="46"/>
      <c r="BE26" s="46">
        <v>0</v>
      </c>
      <c r="BF26" s="46">
        <v>88.616342759999995</v>
      </c>
      <c r="BG26" s="46">
        <v>63.64927222222223</v>
      </c>
      <c r="BH26" s="46"/>
      <c r="BI26" s="46">
        <v>0</v>
      </c>
      <c r="BJ26" s="46"/>
      <c r="BK26" s="46"/>
      <c r="BL26" s="46">
        <v>63.64927222222223</v>
      </c>
      <c r="BM26" s="46">
        <v>4863.1162339533339</v>
      </c>
      <c r="BN26" s="46">
        <f t="shared" si="0"/>
        <v>245.50059275225348</v>
      </c>
      <c r="BO26" s="46">
        <f t="shared" si="1"/>
        <v>173.48708554492575</v>
      </c>
      <c r="BP26" s="47">
        <f t="shared" si="4"/>
        <v>8.8629737609329435</v>
      </c>
      <c r="BQ26" s="47">
        <f t="shared" si="2"/>
        <v>1.9241982507288626</v>
      </c>
      <c r="BR26" s="48">
        <v>5</v>
      </c>
      <c r="BS26" s="47">
        <f t="shared" si="5"/>
        <v>5.8309037900874632</v>
      </c>
      <c r="BT26" s="47">
        <f t="shared" si="6"/>
        <v>14.25</v>
      </c>
      <c r="BU26" s="47">
        <f t="shared" si="7"/>
        <v>16.618075801749271</v>
      </c>
      <c r="BV26" s="46">
        <f t="shared" si="3"/>
        <v>877.78403206495409</v>
      </c>
      <c r="BW26" s="46">
        <f t="shared" si="8"/>
        <v>1296.7717103621333</v>
      </c>
      <c r="BX26" s="46">
        <f t="shared" si="9"/>
        <v>6159.8879443154674</v>
      </c>
      <c r="BY26" s="46">
        <f t="shared" si="10"/>
        <v>73918.655331785616</v>
      </c>
      <c r="BZ26" s="49">
        <f>VLOOKUP($C26,[2]PARAMETROS!$A:$I,7,0)</f>
        <v>43101</v>
      </c>
      <c r="CA26" s="50">
        <f>VLOOKUP($C26,[2]PARAMETROS!$A:$I,8,0)</f>
        <v>0</v>
      </c>
      <c r="CB26" s="50">
        <f>VLOOKUP($C26,[2]PARAMETROS!$A:$I,9,0)</f>
        <v>0</v>
      </c>
    </row>
    <row r="27" spans="1:80">
      <c r="A27" s="42" t="s">
        <v>91</v>
      </c>
      <c r="B27" s="42" t="s">
        <v>114</v>
      </c>
      <c r="C27" s="42" t="s">
        <v>115</v>
      </c>
      <c r="D27" s="43" t="s">
        <v>116</v>
      </c>
      <c r="E27" s="44" t="s">
        <v>62</v>
      </c>
      <c r="F27" s="44" t="s">
        <v>63</v>
      </c>
      <c r="G27" s="44">
        <v>13</v>
      </c>
      <c r="H27" s="45">
        <v>1200.1400000000001</v>
      </c>
      <c r="I27" s="46">
        <v>15601.820000000002</v>
      </c>
      <c r="J27" s="46"/>
      <c r="K27" s="46"/>
      <c r="L27" s="46"/>
      <c r="M27" s="46"/>
      <c r="N27" s="46"/>
      <c r="O27" s="46"/>
      <c r="P27" s="46"/>
      <c r="Q27" s="46">
        <v>15601.820000000002</v>
      </c>
      <c r="R27" s="46">
        <v>3120.3640000000005</v>
      </c>
      <c r="S27" s="46">
        <v>234.02730000000003</v>
      </c>
      <c r="T27" s="46">
        <v>156.01820000000001</v>
      </c>
      <c r="U27" s="46">
        <v>31.203640000000004</v>
      </c>
      <c r="V27" s="46">
        <v>390.04550000000006</v>
      </c>
      <c r="W27" s="46">
        <v>1248.1456000000001</v>
      </c>
      <c r="X27" s="46">
        <v>468.05460000000005</v>
      </c>
      <c r="Y27" s="46">
        <v>93.610920000000007</v>
      </c>
      <c r="Z27" s="46">
        <v>5741.4697600000018</v>
      </c>
      <c r="AA27" s="46">
        <v>1300.1516666666666</v>
      </c>
      <c r="AB27" s="46">
        <v>1733.5355555555557</v>
      </c>
      <c r="AC27" s="46">
        <v>1116.3968977777781</v>
      </c>
      <c r="AD27" s="46">
        <v>4150.0841200000004</v>
      </c>
      <c r="AE27" s="46">
        <v>2651.8908000000001</v>
      </c>
      <c r="AF27" s="46">
        <v>5161</v>
      </c>
      <c r="AG27" s="46">
        <v>0</v>
      </c>
      <c r="AH27" s="46">
        <v>368.16</v>
      </c>
      <c r="AI27" s="46">
        <v>0</v>
      </c>
      <c r="AJ27" s="46">
        <v>0</v>
      </c>
      <c r="AK27" s="46">
        <v>61.36</v>
      </c>
      <c r="AL27" s="46">
        <v>893.2299999999999</v>
      </c>
      <c r="AM27" s="46">
        <v>9135.6407999999992</v>
      </c>
      <c r="AN27" s="46">
        <v>19027.194680000001</v>
      </c>
      <c r="AO27" s="46">
        <v>78.295012982253098</v>
      </c>
      <c r="AP27" s="46">
        <v>6.2636010385802479</v>
      </c>
      <c r="AQ27" s="46">
        <v>3.1318005192901239</v>
      </c>
      <c r="AR27" s="46">
        <v>54.606370000000013</v>
      </c>
      <c r="AS27" s="46">
        <v>20.095144160000011</v>
      </c>
      <c r="AT27" s="46">
        <v>670.87826000000007</v>
      </c>
      <c r="AU27" s="46">
        <v>26.003033333333338</v>
      </c>
      <c r="AV27" s="46">
        <v>859.27322203345682</v>
      </c>
      <c r="AW27" s="46">
        <v>216.69194444444446</v>
      </c>
      <c r="AX27" s="46">
        <v>128.28163111111112</v>
      </c>
      <c r="AY27" s="46">
        <v>3.2503791666666668</v>
      </c>
      <c r="AZ27" s="46">
        <v>52.006066666666676</v>
      </c>
      <c r="BA27" s="46">
        <v>20.224581481481483</v>
      </c>
      <c r="BB27" s="46">
        <v>154.72729385629634</v>
      </c>
      <c r="BC27" s="46">
        <v>575.18189672666676</v>
      </c>
      <c r="BD27" s="46"/>
      <c r="BE27" s="46">
        <v>0</v>
      </c>
      <c r="BF27" s="46">
        <v>575.18189672666676</v>
      </c>
      <c r="BG27" s="46">
        <v>583.38041666666663</v>
      </c>
      <c r="BH27" s="46"/>
      <c r="BI27" s="46">
        <v>0</v>
      </c>
      <c r="BJ27" s="46"/>
      <c r="BK27" s="46"/>
      <c r="BL27" s="46">
        <v>583.38041666666663</v>
      </c>
      <c r="BM27" s="46">
        <v>36646.850215426792</v>
      </c>
      <c r="BN27" s="46">
        <f t="shared" si="0"/>
        <v>3191.5077057792951</v>
      </c>
      <c r="BO27" s="46">
        <f t="shared" si="1"/>
        <v>2255.3321120840346</v>
      </c>
      <c r="BP27" s="47">
        <f t="shared" si="4"/>
        <v>8.8629737609329435</v>
      </c>
      <c r="BQ27" s="47">
        <f t="shared" si="2"/>
        <v>1.9241982507288626</v>
      </c>
      <c r="BR27" s="48">
        <v>5</v>
      </c>
      <c r="BS27" s="47">
        <f t="shared" si="5"/>
        <v>5.8309037900874632</v>
      </c>
      <c r="BT27" s="47">
        <f t="shared" si="6"/>
        <v>14.25</v>
      </c>
      <c r="BU27" s="47">
        <f t="shared" si="7"/>
        <v>16.618075801749271</v>
      </c>
      <c r="BV27" s="46">
        <f t="shared" si="3"/>
        <v>6995.1613174855302</v>
      </c>
      <c r="BW27" s="46">
        <f t="shared" si="8"/>
        <v>12442.001135348859</v>
      </c>
      <c r="BX27" s="46">
        <f t="shared" si="9"/>
        <v>49088.851350775651</v>
      </c>
      <c r="BY27" s="46">
        <f t="shared" si="10"/>
        <v>589066.21620930778</v>
      </c>
      <c r="BZ27" s="49">
        <f>VLOOKUP($C27,[2]PARAMETROS!$A:$I,7,0)</f>
        <v>43101</v>
      </c>
      <c r="CA27" s="50">
        <f>VLOOKUP($C27,[2]PARAMETROS!$A:$I,8,0)</f>
        <v>0</v>
      </c>
      <c r="CB27" s="50">
        <f>VLOOKUP($C27,[2]PARAMETROS!$A:$I,9,0)</f>
        <v>0</v>
      </c>
    </row>
    <row r="28" spans="1:80">
      <c r="A28" s="42" t="s">
        <v>91</v>
      </c>
      <c r="B28" s="42" t="s">
        <v>9</v>
      </c>
      <c r="C28" s="42" t="s">
        <v>93</v>
      </c>
      <c r="D28" s="43" t="s">
        <v>117</v>
      </c>
      <c r="E28" s="44" t="s">
        <v>62</v>
      </c>
      <c r="F28" s="44" t="s">
        <v>63</v>
      </c>
      <c r="G28" s="44">
        <v>10</v>
      </c>
      <c r="H28" s="45">
        <v>2397.23</v>
      </c>
      <c r="I28" s="46">
        <v>23972.3</v>
      </c>
      <c r="J28" s="46">
        <v>7191.69</v>
      </c>
      <c r="K28" s="46"/>
      <c r="L28" s="46"/>
      <c r="M28" s="46"/>
      <c r="N28" s="46"/>
      <c r="O28" s="46"/>
      <c r="P28" s="46"/>
      <c r="Q28" s="46">
        <v>31163.989999999998</v>
      </c>
      <c r="R28" s="46">
        <v>6232.7979999999998</v>
      </c>
      <c r="S28" s="46">
        <v>467.45984999999996</v>
      </c>
      <c r="T28" s="46">
        <v>311.63990000000001</v>
      </c>
      <c r="U28" s="46">
        <v>62.327979999999997</v>
      </c>
      <c r="V28" s="46">
        <v>779.09974999999997</v>
      </c>
      <c r="W28" s="46">
        <v>2493.1192000000001</v>
      </c>
      <c r="X28" s="46">
        <v>934.91969999999992</v>
      </c>
      <c r="Y28" s="46">
        <v>186.98393999999999</v>
      </c>
      <c r="Z28" s="46">
        <v>11468.348320000001</v>
      </c>
      <c r="AA28" s="46">
        <v>2596.9991666666665</v>
      </c>
      <c r="AB28" s="46">
        <v>3462.6655555555553</v>
      </c>
      <c r="AC28" s="46">
        <v>2229.9566177777779</v>
      </c>
      <c r="AD28" s="46">
        <v>8289.6213399999997</v>
      </c>
      <c r="AE28" s="46">
        <v>1321.662</v>
      </c>
      <c r="AF28" s="46">
        <v>3970</v>
      </c>
      <c r="AG28" s="46">
        <v>0</v>
      </c>
      <c r="AH28" s="46">
        <v>485.79999999999995</v>
      </c>
      <c r="AI28" s="46">
        <v>0</v>
      </c>
      <c r="AJ28" s="46">
        <v>0</v>
      </c>
      <c r="AK28" s="46">
        <v>47.199999999999996</v>
      </c>
      <c r="AL28" s="46">
        <v>687.09999999999991</v>
      </c>
      <c r="AM28" s="46">
        <v>6511.7620000000006</v>
      </c>
      <c r="AN28" s="46">
        <v>26269.731660000001</v>
      </c>
      <c r="AO28" s="46">
        <v>156.39104935378086</v>
      </c>
      <c r="AP28" s="46">
        <v>12.51128394830247</v>
      </c>
      <c r="AQ28" s="46">
        <v>6.255641974151235</v>
      </c>
      <c r="AR28" s="46">
        <v>109.07396500000002</v>
      </c>
      <c r="AS28" s="46">
        <v>40.139219120000014</v>
      </c>
      <c r="AT28" s="46">
        <v>1340.0515699999999</v>
      </c>
      <c r="AU28" s="46">
        <v>51.939983333333331</v>
      </c>
      <c r="AV28" s="46">
        <v>1716.3627127295679</v>
      </c>
      <c r="AW28" s="46">
        <v>432.83319444444442</v>
      </c>
      <c r="AX28" s="46">
        <v>256.23725111111111</v>
      </c>
      <c r="AY28" s="46">
        <v>6.4924979166666654</v>
      </c>
      <c r="AZ28" s="46">
        <v>103.87996666666666</v>
      </c>
      <c r="BA28" s="46">
        <v>40.397764814814813</v>
      </c>
      <c r="BB28" s="46">
        <v>309.061368382963</v>
      </c>
      <c r="BC28" s="46">
        <v>1148.9020433366668</v>
      </c>
      <c r="BD28" s="46"/>
      <c r="BE28" s="46">
        <v>0</v>
      </c>
      <c r="BF28" s="46">
        <v>1148.9020433366668</v>
      </c>
      <c r="BG28" s="46">
        <v>994.36663636363619</v>
      </c>
      <c r="BH28" s="46"/>
      <c r="BI28" s="46">
        <v>0</v>
      </c>
      <c r="BJ28" s="46"/>
      <c r="BK28" s="46"/>
      <c r="BL28" s="46">
        <v>994.36663636363619</v>
      </c>
      <c r="BM28" s="46">
        <v>61293.353052429869</v>
      </c>
      <c r="BN28" s="46">
        <f t="shared" si="0"/>
        <v>2455.0059275225349</v>
      </c>
      <c r="BO28" s="46">
        <f t="shared" si="1"/>
        <v>1734.8708554492575</v>
      </c>
      <c r="BP28" s="47">
        <f t="shared" si="4"/>
        <v>8.8629737609329435</v>
      </c>
      <c r="BQ28" s="47">
        <f t="shared" si="2"/>
        <v>1.9241982507288626</v>
      </c>
      <c r="BR28" s="48">
        <v>5</v>
      </c>
      <c r="BS28" s="47">
        <f t="shared" si="5"/>
        <v>5.8309037900874632</v>
      </c>
      <c r="BT28" s="47">
        <f t="shared" si="6"/>
        <v>14.25</v>
      </c>
      <c r="BU28" s="47">
        <f t="shared" si="7"/>
        <v>16.618075801749271</v>
      </c>
      <c r="BV28" s="46">
        <f t="shared" si="3"/>
        <v>10882.052771480743</v>
      </c>
      <c r="BW28" s="46">
        <f t="shared" si="8"/>
        <v>15071.929554452536</v>
      </c>
      <c r="BX28" s="46">
        <f t="shared" si="9"/>
        <v>76365.282606882407</v>
      </c>
      <c r="BY28" s="46">
        <f t="shared" si="10"/>
        <v>916383.39128258894</v>
      </c>
      <c r="BZ28" s="49">
        <f>VLOOKUP($C28,[2]PARAMETROS!$A:$I,7,0)</f>
        <v>43101</v>
      </c>
      <c r="CA28" s="50">
        <f>VLOOKUP($C28,[2]PARAMETROS!$A:$I,8,0)</f>
        <v>0</v>
      </c>
      <c r="CB28" s="50">
        <f>VLOOKUP($C28,[2]PARAMETROS!$A:$I,9,0)</f>
        <v>0</v>
      </c>
    </row>
    <row r="29" spans="1:80">
      <c r="A29" s="42" t="s">
        <v>91</v>
      </c>
      <c r="B29" s="42" t="s">
        <v>118</v>
      </c>
      <c r="C29" s="42" t="s">
        <v>93</v>
      </c>
      <c r="D29" s="43" t="s">
        <v>119</v>
      </c>
      <c r="E29" s="44" t="s">
        <v>62</v>
      </c>
      <c r="F29" s="44" t="s">
        <v>63</v>
      </c>
      <c r="G29" s="44">
        <v>2</v>
      </c>
      <c r="H29" s="45">
        <v>2000</v>
      </c>
      <c r="I29" s="46">
        <v>4000</v>
      </c>
      <c r="J29" s="46"/>
      <c r="K29" s="46"/>
      <c r="L29" s="46"/>
      <c r="M29" s="46"/>
      <c r="N29" s="46"/>
      <c r="O29" s="46"/>
      <c r="P29" s="46"/>
      <c r="Q29" s="46">
        <v>4000</v>
      </c>
      <c r="R29" s="46">
        <v>800</v>
      </c>
      <c r="S29" s="46">
        <v>60</v>
      </c>
      <c r="T29" s="46">
        <v>40</v>
      </c>
      <c r="U29" s="46">
        <v>8</v>
      </c>
      <c r="V29" s="46">
        <v>100</v>
      </c>
      <c r="W29" s="46">
        <v>320</v>
      </c>
      <c r="X29" s="46">
        <v>120</v>
      </c>
      <c r="Y29" s="46">
        <v>24</v>
      </c>
      <c r="Z29" s="46">
        <v>1472</v>
      </c>
      <c r="AA29" s="46">
        <v>333.33333333333331</v>
      </c>
      <c r="AB29" s="46">
        <v>444.4444444444444</v>
      </c>
      <c r="AC29" s="46">
        <v>286.22222222222229</v>
      </c>
      <c r="AD29" s="46">
        <v>1064</v>
      </c>
      <c r="AE29" s="46">
        <v>312</v>
      </c>
      <c r="AF29" s="46">
        <v>794</v>
      </c>
      <c r="AG29" s="46">
        <v>0</v>
      </c>
      <c r="AH29" s="46">
        <v>97.16</v>
      </c>
      <c r="AI29" s="46">
        <v>0</v>
      </c>
      <c r="AJ29" s="46">
        <v>0</v>
      </c>
      <c r="AK29" s="46">
        <v>9.44</v>
      </c>
      <c r="AL29" s="46">
        <v>137.41999999999999</v>
      </c>
      <c r="AM29" s="46">
        <v>1350.0200000000002</v>
      </c>
      <c r="AN29" s="46">
        <v>3886.0200000000004</v>
      </c>
      <c r="AO29" s="46">
        <v>20.073302469135804</v>
      </c>
      <c r="AP29" s="46">
        <v>1.6058641975308643</v>
      </c>
      <c r="AQ29" s="46">
        <v>0.80293209876543215</v>
      </c>
      <c r="AR29" s="46">
        <v>14.000000000000002</v>
      </c>
      <c r="AS29" s="46">
        <v>5.1520000000000019</v>
      </c>
      <c r="AT29" s="46">
        <v>172</v>
      </c>
      <c r="AU29" s="46">
        <v>6.666666666666667</v>
      </c>
      <c r="AV29" s="46">
        <v>220.30076543209876</v>
      </c>
      <c r="AW29" s="46">
        <v>55.55555555555555</v>
      </c>
      <c r="AX29" s="46">
        <v>32.888888888888893</v>
      </c>
      <c r="AY29" s="46">
        <v>0.83333333333333326</v>
      </c>
      <c r="AZ29" s="46">
        <v>13.333333333333334</v>
      </c>
      <c r="BA29" s="46">
        <v>5.1851851851851851</v>
      </c>
      <c r="BB29" s="46">
        <v>39.669037037037043</v>
      </c>
      <c r="BC29" s="46">
        <v>147.46533333333332</v>
      </c>
      <c r="BD29" s="46"/>
      <c r="BE29" s="46">
        <v>0</v>
      </c>
      <c r="BF29" s="46">
        <v>147.46533333333332</v>
      </c>
      <c r="BG29" s="46">
        <v>131.20076388888887</v>
      </c>
      <c r="BH29" s="46"/>
      <c r="BI29" s="46">
        <v>0</v>
      </c>
      <c r="BJ29" s="46"/>
      <c r="BK29" s="46"/>
      <c r="BL29" s="46">
        <v>131.20076388888887</v>
      </c>
      <c r="BM29" s="46">
        <v>8384.9868626543212</v>
      </c>
      <c r="BN29" s="46">
        <f t="shared" si="0"/>
        <v>491.00118550450696</v>
      </c>
      <c r="BO29" s="46">
        <f t="shared" si="1"/>
        <v>346.9741710898515</v>
      </c>
      <c r="BP29" s="47">
        <f t="shared" si="4"/>
        <v>8.8629737609329435</v>
      </c>
      <c r="BQ29" s="47">
        <f t="shared" si="2"/>
        <v>1.9241982507288626</v>
      </c>
      <c r="BR29" s="48">
        <v>5</v>
      </c>
      <c r="BS29" s="47">
        <f t="shared" si="5"/>
        <v>5.8309037900874632</v>
      </c>
      <c r="BT29" s="47">
        <f t="shared" si="6"/>
        <v>14.25</v>
      </c>
      <c r="BU29" s="47">
        <f t="shared" si="7"/>
        <v>16.618075801749271</v>
      </c>
      <c r="BV29" s="46">
        <f t="shared" si="3"/>
        <v>1532.6788527614426</v>
      </c>
      <c r="BW29" s="46">
        <f t="shared" si="8"/>
        <v>2370.654209355801</v>
      </c>
      <c r="BX29" s="46">
        <f t="shared" si="9"/>
        <v>10755.641072010123</v>
      </c>
      <c r="BY29" s="46">
        <f t="shared" si="10"/>
        <v>129067.69286412148</v>
      </c>
      <c r="BZ29" s="49">
        <f>VLOOKUP($C29,[2]PARAMETROS!$A:$I,7,0)</f>
        <v>43101</v>
      </c>
      <c r="CA29" s="50">
        <f>VLOOKUP($C29,[2]PARAMETROS!$A:$I,8,0)</f>
        <v>0</v>
      </c>
      <c r="CB29" s="50">
        <f>VLOOKUP($C29,[2]PARAMETROS!$A:$I,9,0)</f>
        <v>0</v>
      </c>
    </row>
    <row r="30" spans="1:80">
      <c r="A30" s="42" t="s">
        <v>91</v>
      </c>
      <c r="B30" s="42" t="s">
        <v>120</v>
      </c>
      <c r="C30" s="42" t="s">
        <v>93</v>
      </c>
      <c r="D30" s="43" t="s">
        <v>121</v>
      </c>
      <c r="E30" s="44" t="s">
        <v>62</v>
      </c>
      <c r="F30" s="44" t="s">
        <v>63</v>
      </c>
      <c r="G30" s="44">
        <v>12</v>
      </c>
      <c r="H30" s="45">
        <v>2403.7199999999998</v>
      </c>
      <c r="I30" s="46">
        <v>28844.639999999999</v>
      </c>
      <c r="J30" s="46"/>
      <c r="K30" s="46"/>
      <c r="L30" s="46"/>
      <c r="M30" s="46"/>
      <c r="N30" s="46"/>
      <c r="O30" s="46"/>
      <c r="P30" s="46"/>
      <c r="Q30" s="46">
        <v>28844.639999999999</v>
      </c>
      <c r="R30" s="46">
        <v>5768.9279999999999</v>
      </c>
      <c r="S30" s="46">
        <v>432.6696</v>
      </c>
      <c r="T30" s="46">
        <v>288.44639999999998</v>
      </c>
      <c r="U30" s="46">
        <v>57.689279999999997</v>
      </c>
      <c r="V30" s="46">
        <v>721.11599999999999</v>
      </c>
      <c r="W30" s="46">
        <v>2307.5711999999999</v>
      </c>
      <c r="X30" s="46">
        <v>865.33920000000001</v>
      </c>
      <c r="Y30" s="46">
        <v>173.06783999999999</v>
      </c>
      <c r="Z30" s="46">
        <v>10614.827519999999</v>
      </c>
      <c r="AA30" s="46">
        <v>2403.7199999999998</v>
      </c>
      <c r="AB30" s="46">
        <v>3204.9599999999996</v>
      </c>
      <c r="AC30" s="46">
        <v>2063.9942400000004</v>
      </c>
      <c r="AD30" s="46">
        <v>7672.6742400000003</v>
      </c>
      <c r="AE30" s="46">
        <v>1581.3216</v>
      </c>
      <c r="AF30" s="46">
        <v>4764</v>
      </c>
      <c r="AG30" s="46">
        <v>0</v>
      </c>
      <c r="AH30" s="46">
        <v>582.96</v>
      </c>
      <c r="AI30" s="46">
        <v>0</v>
      </c>
      <c r="AJ30" s="46">
        <v>0</v>
      </c>
      <c r="AK30" s="46">
        <v>56.64</v>
      </c>
      <c r="AL30" s="46">
        <v>824.52</v>
      </c>
      <c r="AM30" s="46">
        <v>7809.4416000000001</v>
      </c>
      <c r="AN30" s="46">
        <v>26096.943359999997</v>
      </c>
      <c r="AO30" s="46">
        <v>144.75179583333335</v>
      </c>
      <c r="AP30" s="46">
        <v>11.580143666666666</v>
      </c>
      <c r="AQ30" s="46">
        <v>5.7900718333333332</v>
      </c>
      <c r="AR30" s="46">
        <v>100.95624000000001</v>
      </c>
      <c r="AS30" s="46">
        <v>37.151896320000013</v>
      </c>
      <c r="AT30" s="46">
        <v>1240.3195199999998</v>
      </c>
      <c r="AU30" s="46">
        <v>48.074400000000004</v>
      </c>
      <c r="AV30" s="46">
        <v>1588.624067653333</v>
      </c>
      <c r="AW30" s="46">
        <v>400.61999999999995</v>
      </c>
      <c r="AX30" s="46">
        <v>237.16704000000001</v>
      </c>
      <c r="AY30" s="46">
        <v>6.0092999999999996</v>
      </c>
      <c r="AZ30" s="46">
        <v>96.148800000000008</v>
      </c>
      <c r="BA30" s="46">
        <v>37.391199999999998</v>
      </c>
      <c r="BB30" s="46">
        <v>286.05977312000005</v>
      </c>
      <c r="BC30" s="46">
        <v>1063.3961131200001</v>
      </c>
      <c r="BD30" s="46"/>
      <c r="BE30" s="46">
        <v>0</v>
      </c>
      <c r="BF30" s="46">
        <v>1063.3961131200001</v>
      </c>
      <c r="BG30" s="46">
        <v>887.65083333333314</v>
      </c>
      <c r="BH30" s="46"/>
      <c r="BI30" s="46">
        <v>0</v>
      </c>
      <c r="BJ30" s="46"/>
      <c r="BK30" s="46"/>
      <c r="BL30" s="46">
        <v>887.65083333333314</v>
      </c>
      <c r="BM30" s="46">
        <v>58481.254374106662</v>
      </c>
      <c r="BN30" s="46">
        <f t="shared" si="0"/>
        <v>2946.0071130270417</v>
      </c>
      <c r="BO30" s="46">
        <f t="shared" si="1"/>
        <v>2081.8450265391089</v>
      </c>
      <c r="BP30" s="47">
        <f t="shared" si="4"/>
        <v>8.8629737609329435</v>
      </c>
      <c r="BQ30" s="47">
        <f t="shared" si="2"/>
        <v>1.9241982507288626</v>
      </c>
      <c r="BR30" s="48">
        <v>5</v>
      </c>
      <c r="BS30" s="47">
        <f t="shared" si="5"/>
        <v>5.8309037900874632</v>
      </c>
      <c r="BT30" s="47">
        <f t="shared" si="6"/>
        <v>14.25</v>
      </c>
      <c r="BU30" s="47">
        <f t="shared" si="7"/>
        <v>16.618075801749271</v>
      </c>
      <c r="BV30" s="46">
        <f t="shared" si="3"/>
        <v>10553.991461455831</v>
      </c>
      <c r="BW30" s="46">
        <f t="shared" si="8"/>
        <v>15581.843601021981</v>
      </c>
      <c r="BX30" s="46">
        <f t="shared" si="9"/>
        <v>74063.09797512865</v>
      </c>
      <c r="BY30" s="46">
        <f t="shared" si="10"/>
        <v>888757.17570154381</v>
      </c>
      <c r="BZ30" s="49">
        <f>VLOOKUP($C30,[2]PARAMETROS!$A:$I,7,0)</f>
        <v>43101</v>
      </c>
      <c r="CA30" s="50">
        <f>VLOOKUP($C30,[2]PARAMETROS!$A:$I,8,0)</f>
        <v>0</v>
      </c>
      <c r="CB30" s="50">
        <f>VLOOKUP($C30,[2]PARAMETROS!$A:$I,9,0)</f>
        <v>0</v>
      </c>
    </row>
    <row r="31" spans="1:80">
      <c r="A31" s="42" t="s">
        <v>91</v>
      </c>
      <c r="B31" s="42" t="s">
        <v>10</v>
      </c>
      <c r="C31" s="42" t="s">
        <v>93</v>
      </c>
      <c r="D31" s="43" t="s">
        <v>122</v>
      </c>
      <c r="E31" s="44" t="s">
        <v>62</v>
      </c>
      <c r="F31" s="44" t="s">
        <v>63</v>
      </c>
      <c r="G31" s="44">
        <v>2</v>
      </c>
      <c r="H31" s="45">
        <v>1498.3</v>
      </c>
      <c r="I31" s="46">
        <v>2996.6</v>
      </c>
      <c r="J31" s="46"/>
      <c r="K31" s="46">
        <v>381.6</v>
      </c>
      <c r="L31" s="46"/>
      <c r="M31" s="46"/>
      <c r="N31" s="46"/>
      <c r="O31" s="46"/>
      <c r="P31" s="46"/>
      <c r="Q31" s="46">
        <v>3378.2</v>
      </c>
      <c r="R31" s="46">
        <v>675.64</v>
      </c>
      <c r="S31" s="46">
        <v>50.672999999999995</v>
      </c>
      <c r="T31" s="46">
        <v>33.781999999999996</v>
      </c>
      <c r="U31" s="46">
        <v>6.7564000000000002</v>
      </c>
      <c r="V31" s="46">
        <v>84.454999999999998</v>
      </c>
      <c r="W31" s="46">
        <v>270.25599999999997</v>
      </c>
      <c r="X31" s="46">
        <v>101.34599999999999</v>
      </c>
      <c r="Y31" s="46">
        <v>20.269199999999998</v>
      </c>
      <c r="Z31" s="46">
        <v>1243.1776</v>
      </c>
      <c r="AA31" s="46">
        <v>281.51666666666665</v>
      </c>
      <c r="AB31" s="46">
        <v>375.3555555555555</v>
      </c>
      <c r="AC31" s="46">
        <v>241.7289777777778</v>
      </c>
      <c r="AD31" s="46">
        <v>898.60119999999995</v>
      </c>
      <c r="AE31" s="46">
        <v>372.20400000000001</v>
      </c>
      <c r="AF31" s="46">
        <v>794</v>
      </c>
      <c r="AG31" s="46">
        <v>0</v>
      </c>
      <c r="AH31" s="46">
        <v>97.16</v>
      </c>
      <c r="AI31" s="46">
        <v>0</v>
      </c>
      <c r="AJ31" s="46">
        <v>0</v>
      </c>
      <c r="AK31" s="46">
        <v>9.44</v>
      </c>
      <c r="AL31" s="46">
        <v>137.41999999999999</v>
      </c>
      <c r="AM31" s="46">
        <v>1410.2240000000002</v>
      </c>
      <c r="AN31" s="46">
        <v>3552.0028000000002</v>
      </c>
      <c r="AO31" s="46">
        <v>16.952907600308642</v>
      </c>
      <c r="AP31" s="46">
        <v>1.3562326080246914</v>
      </c>
      <c r="AQ31" s="46">
        <v>0.67811630401234568</v>
      </c>
      <c r="AR31" s="46">
        <v>11.823700000000001</v>
      </c>
      <c r="AS31" s="46">
        <v>4.3511216000000017</v>
      </c>
      <c r="AT31" s="46">
        <v>145.26259999999999</v>
      </c>
      <c r="AU31" s="46">
        <v>5.6303333333333336</v>
      </c>
      <c r="AV31" s="46">
        <v>186.05501144567901</v>
      </c>
      <c r="AW31" s="46">
        <v>46.919444444444437</v>
      </c>
      <c r="AX31" s="46">
        <v>27.776311111111113</v>
      </c>
      <c r="AY31" s="46">
        <v>0.70379166666666659</v>
      </c>
      <c r="AZ31" s="46">
        <v>11.260666666666667</v>
      </c>
      <c r="BA31" s="46">
        <v>4.3791481481481478</v>
      </c>
      <c r="BB31" s="46">
        <v>33.502485229629634</v>
      </c>
      <c r="BC31" s="46">
        <v>124.54184726666665</v>
      </c>
      <c r="BD31" s="46"/>
      <c r="BE31" s="46">
        <v>0</v>
      </c>
      <c r="BF31" s="46">
        <v>124.54184726666665</v>
      </c>
      <c r="BG31" s="46">
        <v>132.57748333333333</v>
      </c>
      <c r="BH31" s="46"/>
      <c r="BI31" s="46">
        <v>77.535666666666671</v>
      </c>
      <c r="BJ31" s="46"/>
      <c r="BK31" s="46"/>
      <c r="BL31" s="46">
        <v>210.11315000000002</v>
      </c>
      <c r="BM31" s="46">
        <v>7450.9128087123463</v>
      </c>
      <c r="BN31" s="46">
        <f t="shared" si="0"/>
        <v>491.00118550450696</v>
      </c>
      <c r="BO31" s="46">
        <f t="shared" si="1"/>
        <v>346.9741710898515</v>
      </c>
      <c r="BP31" s="47">
        <f t="shared" si="4"/>
        <v>8.8629737609329435</v>
      </c>
      <c r="BQ31" s="47">
        <f t="shared" si="2"/>
        <v>1.9241982507288626</v>
      </c>
      <c r="BR31" s="48">
        <v>5</v>
      </c>
      <c r="BS31" s="47">
        <f t="shared" si="5"/>
        <v>5.8309037900874632</v>
      </c>
      <c r="BT31" s="47">
        <f t="shared" si="6"/>
        <v>14.25</v>
      </c>
      <c r="BU31" s="47">
        <f t="shared" si="7"/>
        <v>16.618075801749271</v>
      </c>
      <c r="BV31" s="46">
        <f t="shared" si="3"/>
        <v>1377.4537184328926</v>
      </c>
      <c r="BW31" s="46">
        <f t="shared" si="8"/>
        <v>2215.4290750272512</v>
      </c>
      <c r="BX31" s="46">
        <f t="shared" si="9"/>
        <v>9666.3418837395984</v>
      </c>
      <c r="BY31" s="46">
        <f t="shared" si="10"/>
        <v>115996.10260487518</v>
      </c>
      <c r="BZ31" s="49">
        <f>VLOOKUP($C31,[2]PARAMETROS!$A:$I,7,0)</f>
        <v>43101</v>
      </c>
      <c r="CA31" s="50">
        <f>VLOOKUP($C31,[2]PARAMETROS!$A:$I,8,0)</f>
        <v>0</v>
      </c>
      <c r="CB31" s="50">
        <f>VLOOKUP($C31,[2]PARAMETROS!$A:$I,9,0)</f>
        <v>0</v>
      </c>
    </row>
    <row r="32" spans="1:80">
      <c r="A32" s="42" t="s">
        <v>91</v>
      </c>
      <c r="B32" s="42" t="s">
        <v>123</v>
      </c>
      <c r="C32" s="42" t="s">
        <v>93</v>
      </c>
      <c r="D32" s="43" t="s">
        <v>124</v>
      </c>
      <c r="E32" s="44" t="s">
        <v>62</v>
      </c>
      <c r="F32" s="44" t="s">
        <v>63</v>
      </c>
      <c r="G32" s="44">
        <v>2</v>
      </c>
      <c r="H32" s="45">
        <v>1076.08</v>
      </c>
      <c r="I32" s="46">
        <v>2152.16</v>
      </c>
      <c r="J32" s="46"/>
      <c r="K32" s="46">
        <v>381.6</v>
      </c>
      <c r="L32" s="46"/>
      <c r="M32" s="46"/>
      <c r="N32" s="46"/>
      <c r="O32" s="46"/>
      <c r="P32" s="46"/>
      <c r="Q32" s="46">
        <v>2533.7599999999998</v>
      </c>
      <c r="R32" s="46">
        <v>506.75199999999995</v>
      </c>
      <c r="S32" s="46">
        <v>38.006399999999992</v>
      </c>
      <c r="T32" s="46">
        <v>25.337599999999998</v>
      </c>
      <c r="U32" s="46">
        <v>5.06752</v>
      </c>
      <c r="V32" s="46">
        <v>63.343999999999994</v>
      </c>
      <c r="W32" s="46">
        <v>202.70079999999999</v>
      </c>
      <c r="X32" s="46">
        <v>76.012799999999984</v>
      </c>
      <c r="Y32" s="46">
        <v>15.202559999999998</v>
      </c>
      <c r="Z32" s="46">
        <v>932.42367999999976</v>
      </c>
      <c r="AA32" s="46">
        <v>211.14666666666665</v>
      </c>
      <c r="AB32" s="46">
        <v>281.52888888888884</v>
      </c>
      <c r="AC32" s="46">
        <v>181.30460444444446</v>
      </c>
      <c r="AD32" s="46">
        <v>673.98015999999996</v>
      </c>
      <c r="AE32" s="46">
        <v>422.87040000000002</v>
      </c>
      <c r="AF32" s="46">
        <v>794</v>
      </c>
      <c r="AG32" s="46">
        <v>0</v>
      </c>
      <c r="AH32" s="46">
        <v>97.16</v>
      </c>
      <c r="AI32" s="46">
        <v>0</v>
      </c>
      <c r="AJ32" s="46">
        <v>0</v>
      </c>
      <c r="AK32" s="46">
        <v>9.44</v>
      </c>
      <c r="AL32" s="46">
        <v>137.41999999999999</v>
      </c>
      <c r="AM32" s="46">
        <v>1460.8904000000002</v>
      </c>
      <c r="AN32" s="46">
        <v>3067.2942400000002</v>
      </c>
      <c r="AO32" s="46">
        <v>12.715232716049382</v>
      </c>
      <c r="AP32" s="46">
        <v>1.0172186172839506</v>
      </c>
      <c r="AQ32" s="46">
        <v>0.50860930864197529</v>
      </c>
      <c r="AR32" s="46">
        <v>8.8681599999999996</v>
      </c>
      <c r="AS32" s="46">
        <v>3.2634828800000011</v>
      </c>
      <c r="AT32" s="46">
        <v>108.95167999999998</v>
      </c>
      <c r="AU32" s="46">
        <v>4.2229333333333336</v>
      </c>
      <c r="AV32" s="46">
        <v>139.54731685530862</v>
      </c>
      <c r="AW32" s="46">
        <v>35.191111111111105</v>
      </c>
      <c r="AX32" s="46">
        <v>20.833137777777779</v>
      </c>
      <c r="AY32" s="46">
        <v>0.5278666666666666</v>
      </c>
      <c r="AZ32" s="46">
        <v>8.4458666666666673</v>
      </c>
      <c r="BA32" s="46">
        <v>3.2845037037037033</v>
      </c>
      <c r="BB32" s="46">
        <v>25.127954820740744</v>
      </c>
      <c r="BC32" s="46">
        <v>93.410440746666666</v>
      </c>
      <c r="BD32" s="46"/>
      <c r="BE32" s="46">
        <v>0</v>
      </c>
      <c r="BF32" s="46">
        <v>93.410440746666666</v>
      </c>
      <c r="BG32" s="46">
        <v>150.66061666666667</v>
      </c>
      <c r="BH32" s="46"/>
      <c r="BI32" s="46">
        <v>0</v>
      </c>
      <c r="BJ32" s="46"/>
      <c r="BK32" s="46"/>
      <c r="BL32" s="46">
        <v>150.66061666666667</v>
      </c>
      <c r="BM32" s="46">
        <v>5984.6726142686421</v>
      </c>
      <c r="BN32" s="46">
        <f t="shared" si="0"/>
        <v>491.00118550450696</v>
      </c>
      <c r="BO32" s="46">
        <f t="shared" si="1"/>
        <v>346.9741710898515</v>
      </c>
      <c r="BP32" s="47">
        <f t="shared" si="4"/>
        <v>8.8629737609329435</v>
      </c>
      <c r="BQ32" s="47">
        <f t="shared" si="2"/>
        <v>1.9241982507288626</v>
      </c>
      <c r="BR32" s="48">
        <v>5</v>
      </c>
      <c r="BS32" s="47">
        <f t="shared" si="5"/>
        <v>5.8309037900874632</v>
      </c>
      <c r="BT32" s="47">
        <f t="shared" si="6"/>
        <v>14.25</v>
      </c>
      <c r="BU32" s="47">
        <f t="shared" si="7"/>
        <v>16.618075801749271</v>
      </c>
      <c r="BV32" s="46">
        <f t="shared" si="3"/>
        <v>1133.792811484522</v>
      </c>
      <c r="BW32" s="46">
        <f t="shared" si="8"/>
        <v>1971.7681680788805</v>
      </c>
      <c r="BX32" s="46">
        <f t="shared" si="9"/>
        <v>7956.4407823475231</v>
      </c>
      <c r="BY32" s="46">
        <f t="shared" si="10"/>
        <v>95477.289388170277</v>
      </c>
      <c r="BZ32" s="49">
        <f>VLOOKUP($C32,[2]PARAMETROS!$A:$I,7,0)</f>
        <v>43101</v>
      </c>
      <c r="CA32" s="50">
        <f>VLOOKUP($C32,[2]PARAMETROS!$A:$I,8,0)</f>
        <v>0</v>
      </c>
      <c r="CB32" s="50">
        <f>VLOOKUP($C32,[2]PARAMETROS!$A:$I,9,0)</f>
        <v>0</v>
      </c>
    </row>
    <row r="33" spans="1:80">
      <c r="A33" s="42" t="s">
        <v>91</v>
      </c>
      <c r="B33" s="42" t="s">
        <v>125</v>
      </c>
      <c r="C33" s="42" t="s">
        <v>93</v>
      </c>
      <c r="D33" s="43" t="s">
        <v>126</v>
      </c>
      <c r="E33" s="44" t="s">
        <v>62</v>
      </c>
      <c r="F33" s="44" t="s">
        <v>63</v>
      </c>
      <c r="G33" s="44">
        <v>6</v>
      </c>
      <c r="H33" s="45">
        <v>1607.34</v>
      </c>
      <c r="I33" s="46">
        <v>9644.0399999999991</v>
      </c>
      <c r="J33" s="46"/>
      <c r="K33" s="46"/>
      <c r="L33" s="46"/>
      <c r="M33" s="46"/>
      <c r="N33" s="46"/>
      <c r="O33" s="46"/>
      <c r="P33" s="46"/>
      <c r="Q33" s="46">
        <v>9644.0399999999991</v>
      </c>
      <c r="R33" s="46">
        <v>1928.808</v>
      </c>
      <c r="S33" s="46">
        <v>144.66059999999999</v>
      </c>
      <c r="T33" s="46">
        <v>96.440399999999997</v>
      </c>
      <c r="U33" s="46">
        <v>19.288079999999997</v>
      </c>
      <c r="V33" s="46">
        <v>241.101</v>
      </c>
      <c r="W33" s="46">
        <v>771.52319999999997</v>
      </c>
      <c r="X33" s="46">
        <v>289.32119999999998</v>
      </c>
      <c r="Y33" s="46">
        <v>57.864239999999995</v>
      </c>
      <c r="Z33" s="46">
        <v>3549.0067199999999</v>
      </c>
      <c r="AA33" s="46">
        <v>803.66999999999985</v>
      </c>
      <c r="AB33" s="46">
        <v>1071.56</v>
      </c>
      <c r="AC33" s="46">
        <v>690.08464000000004</v>
      </c>
      <c r="AD33" s="46">
        <v>2565.3146399999996</v>
      </c>
      <c r="AE33" s="46">
        <v>1077.3576</v>
      </c>
      <c r="AF33" s="46">
        <v>2382</v>
      </c>
      <c r="AG33" s="46">
        <v>0</v>
      </c>
      <c r="AH33" s="46">
        <v>291.48</v>
      </c>
      <c r="AI33" s="46">
        <v>0</v>
      </c>
      <c r="AJ33" s="46">
        <v>0</v>
      </c>
      <c r="AK33" s="46">
        <v>28.32</v>
      </c>
      <c r="AL33" s="46">
        <v>412.26</v>
      </c>
      <c r="AM33" s="46">
        <v>4191.4176000000007</v>
      </c>
      <c r="AN33" s="46">
        <v>10305.738960000001</v>
      </c>
      <c r="AO33" s="46">
        <v>48.396932986111111</v>
      </c>
      <c r="AP33" s="46">
        <v>3.8717546388888886</v>
      </c>
      <c r="AQ33" s="46">
        <v>1.9358773194444443</v>
      </c>
      <c r="AR33" s="46">
        <v>33.75414</v>
      </c>
      <c r="AS33" s="46">
        <v>12.421523520000004</v>
      </c>
      <c r="AT33" s="46">
        <v>414.69371999999993</v>
      </c>
      <c r="AU33" s="46">
        <v>16.073399999999999</v>
      </c>
      <c r="AV33" s="46">
        <v>531.14734846444435</v>
      </c>
      <c r="AW33" s="46">
        <v>133.94499999999999</v>
      </c>
      <c r="AX33" s="46">
        <v>79.295439999999999</v>
      </c>
      <c r="AY33" s="46">
        <v>2.0091749999999995</v>
      </c>
      <c r="AZ33" s="46">
        <v>32.146799999999999</v>
      </c>
      <c r="BA33" s="46">
        <v>12.501533333333331</v>
      </c>
      <c r="BB33" s="46">
        <v>95.642444986666675</v>
      </c>
      <c r="BC33" s="46">
        <v>355.54039332000002</v>
      </c>
      <c r="BD33" s="46"/>
      <c r="BE33" s="46">
        <v>0</v>
      </c>
      <c r="BF33" s="46">
        <v>355.54039332000002</v>
      </c>
      <c r="BG33" s="46">
        <v>328.9041666666667</v>
      </c>
      <c r="BH33" s="46"/>
      <c r="BI33" s="46">
        <v>0</v>
      </c>
      <c r="BJ33" s="46"/>
      <c r="BK33" s="46"/>
      <c r="BL33" s="46">
        <v>328.9041666666667</v>
      </c>
      <c r="BM33" s="46">
        <v>21165.370868451111</v>
      </c>
      <c r="BN33" s="46">
        <f t="shared" si="0"/>
        <v>1473.0035565135208</v>
      </c>
      <c r="BO33" s="46">
        <f t="shared" si="1"/>
        <v>1040.9225132695544</v>
      </c>
      <c r="BP33" s="47">
        <f t="shared" si="4"/>
        <v>8.8629737609329435</v>
      </c>
      <c r="BQ33" s="47">
        <f t="shared" si="2"/>
        <v>1.9241982507288626</v>
      </c>
      <c r="BR33" s="48">
        <v>5</v>
      </c>
      <c r="BS33" s="47">
        <f t="shared" si="5"/>
        <v>5.8309037900874632</v>
      </c>
      <c r="BT33" s="47">
        <f t="shared" si="6"/>
        <v>14.25</v>
      </c>
      <c r="BU33" s="47">
        <f t="shared" si="7"/>
        <v>16.618075801749271</v>
      </c>
      <c r="BV33" s="46">
        <f t="shared" si="3"/>
        <v>3935.0435145170513</v>
      </c>
      <c r="BW33" s="46">
        <f t="shared" si="8"/>
        <v>6448.9695843001264</v>
      </c>
      <c r="BX33" s="46">
        <f t="shared" si="9"/>
        <v>27614.340452751239</v>
      </c>
      <c r="BY33" s="46">
        <f t="shared" si="10"/>
        <v>331372.0854330149</v>
      </c>
      <c r="BZ33" s="49">
        <f>VLOOKUP($C33,[2]PARAMETROS!$A:$I,7,0)</f>
        <v>43101</v>
      </c>
      <c r="CA33" s="50">
        <f>VLOOKUP($C33,[2]PARAMETROS!$A:$I,8,0)</f>
        <v>0</v>
      </c>
      <c r="CB33" s="50">
        <f>VLOOKUP($C33,[2]PARAMETROS!$A:$I,9,0)</f>
        <v>0</v>
      </c>
    </row>
    <row r="34" spans="1:80">
      <c r="A34" s="42" t="s">
        <v>91</v>
      </c>
      <c r="B34" s="42" t="s">
        <v>11</v>
      </c>
      <c r="C34" s="42" t="s">
        <v>93</v>
      </c>
      <c r="D34" s="43" t="s">
        <v>127</v>
      </c>
      <c r="E34" s="44" t="s">
        <v>62</v>
      </c>
      <c r="F34" s="44" t="s">
        <v>63</v>
      </c>
      <c r="G34" s="44">
        <v>8</v>
      </c>
      <c r="H34" s="45">
        <v>2397.23</v>
      </c>
      <c r="I34" s="46">
        <v>19177.84</v>
      </c>
      <c r="J34" s="46"/>
      <c r="K34" s="46">
        <v>1526.4</v>
      </c>
      <c r="L34" s="46"/>
      <c r="M34" s="46"/>
      <c r="N34" s="46"/>
      <c r="O34" s="46"/>
      <c r="P34" s="46"/>
      <c r="Q34" s="46">
        <v>20704.240000000002</v>
      </c>
      <c r="R34" s="46">
        <v>4140.8480000000009</v>
      </c>
      <c r="S34" s="46">
        <v>310.56360000000001</v>
      </c>
      <c r="T34" s="46">
        <v>207.04240000000001</v>
      </c>
      <c r="U34" s="46">
        <v>41.408480000000004</v>
      </c>
      <c r="V34" s="46">
        <v>517.60600000000011</v>
      </c>
      <c r="W34" s="46">
        <v>1656.3392000000001</v>
      </c>
      <c r="X34" s="46">
        <v>621.12720000000002</v>
      </c>
      <c r="Y34" s="46">
        <v>124.22544000000001</v>
      </c>
      <c r="Z34" s="46">
        <v>7619.1603200000018</v>
      </c>
      <c r="AA34" s="46">
        <v>1725.3533333333335</v>
      </c>
      <c r="AB34" s="46">
        <v>2300.471111111111</v>
      </c>
      <c r="AC34" s="46">
        <v>1481.5033955555559</v>
      </c>
      <c r="AD34" s="46">
        <v>5507.3278399999999</v>
      </c>
      <c r="AE34" s="46">
        <v>1057.3296</v>
      </c>
      <c r="AF34" s="46">
        <v>3176</v>
      </c>
      <c r="AG34" s="46">
        <v>0</v>
      </c>
      <c r="AH34" s="46">
        <v>388.64</v>
      </c>
      <c r="AI34" s="46">
        <v>0</v>
      </c>
      <c r="AJ34" s="46">
        <v>0</v>
      </c>
      <c r="AK34" s="46">
        <v>37.76</v>
      </c>
      <c r="AL34" s="46">
        <v>549.67999999999995</v>
      </c>
      <c r="AM34" s="46">
        <v>5209.4096000000009</v>
      </c>
      <c r="AN34" s="46">
        <v>18335.897760000003</v>
      </c>
      <c r="AO34" s="46">
        <v>103.90061797839508</v>
      </c>
      <c r="AP34" s="46">
        <v>8.3120494382716057</v>
      </c>
      <c r="AQ34" s="46">
        <v>4.1560247191358028</v>
      </c>
      <c r="AR34" s="46">
        <v>72.464840000000009</v>
      </c>
      <c r="AS34" s="46">
        <v>26.667061120000014</v>
      </c>
      <c r="AT34" s="46">
        <v>890.28232000000003</v>
      </c>
      <c r="AU34" s="46">
        <v>34.507066666666674</v>
      </c>
      <c r="AV34" s="46">
        <v>1140.2899799224692</v>
      </c>
      <c r="AW34" s="46">
        <v>287.55888888888887</v>
      </c>
      <c r="AX34" s="46">
        <v>170.23486222222223</v>
      </c>
      <c r="AY34" s="46">
        <v>4.3133833333333333</v>
      </c>
      <c r="AZ34" s="46">
        <v>69.014133333333348</v>
      </c>
      <c r="BA34" s="46">
        <v>26.838829629629632</v>
      </c>
      <c r="BB34" s="46">
        <v>205.32931584592598</v>
      </c>
      <c r="BC34" s="46">
        <v>763.28941325333346</v>
      </c>
      <c r="BD34" s="46"/>
      <c r="BE34" s="46">
        <v>0</v>
      </c>
      <c r="BF34" s="46">
        <v>763.28941325333346</v>
      </c>
      <c r="BG34" s="46">
        <v>520.03533333333337</v>
      </c>
      <c r="BH34" s="46"/>
      <c r="BI34" s="46">
        <v>0</v>
      </c>
      <c r="BJ34" s="46"/>
      <c r="BK34" s="46"/>
      <c r="BL34" s="46">
        <v>520.03533333333337</v>
      </c>
      <c r="BM34" s="46">
        <v>41463.75248650914</v>
      </c>
      <c r="BN34" s="46">
        <f t="shared" si="0"/>
        <v>1964.0047420180279</v>
      </c>
      <c r="BO34" s="46">
        <f t="shared" si="1"/>
        <v>1387.896684359406</v>
      </c>
      <c r="BP34" s="47">
        <f t="shared" si="4"/>
        <v>8.8629737609329435</v>
      </c>
      <c r="BQ34" s="47">
        <f t="shared" si="2"/>
        <v>1.9241982507288626</v>
      </c>
      <c r="BR34" s="48">
        <v>5</v>
      </c>
      <c r="BS34" s="47">
        <f t="shared" si="5"/>
        <v>5.8309037900874632</v>
      </c>
      <c r="BT34" s="47">
        <f t="shared" si="6"/>
        <v>14.25</v>
      </c>
      <c r="BU34" s="47">
        <f t="shared" si="7"/>
        <v>16.618075801749271</v>
      </c>
      <c r="BV34" s="46">
        <f t="shared" si="3"/>
        <v>7447.4993382931043</v>
      </c>
      <c r="BW34" s="46">
        <f t="shared" si="8"/>
        <v>10799.400764670538</v>
      </c>
      <c r="BX34" s="46">
        <f t="shared" si="9"/>
        <v>52263.153251179676</v>
      </c>
      <c r="BY34" s="46">
        <f t="shared" si="10"/>
        <v>627157.83901415614</v>
      </c>
      <c r="BZ34" s="49">
        <f>VLOOKUP($C34,[2]PARAMETROS!$A:$I,7,0)</f>
        <v>43101</v>
      </c>
      <c r="CA34" s="50">
        <f>VLOOKUP($C34,[2]PARAMETROS!$A:$I,8,0)</f>
        <v>0</v>
      </c>
      <c r="CB34" s="50">
        <f>VLOOKUP($C34,[2]PARAMETROS!$A:$I,9,0)</f>
        <v>0</v>
      </c>
    </row>
    <row r="35" spans="1:80">
      <c r="A35" s="42" t="s">
        <v>91</v>
      </c>
      <c r="B35" s="42" t="s">
        <v>78</v>
      </c>
      <c r="C35" s="42" t="s">
        <v>128</v>
      </c>
      <c r="D35" s="43" t="s">
        <v>129</v>
      </c>
      <c r="E35" s="44" t="s">
        <v>62</v>
      </c>
      <c r="F35" s="44" t="s">
        <v>63</v>
      </c>
      <c r="G35" s="44">
        <v>60</v>
      </c>
      <c r="H35" s="45">
        <v>2973.68</v>
      </c>
      <c r="I35" s="46">
        <v>178420.8</v>
      </c>
      <c r="J35" s="46"/>
      <c r="K35" s="46"/>
      <c r="L35" s="46"/>
      <c r="M35" s="46"/>
      <c r="N35" s="46"/>
      <c r="O35" s="46"/>
      <c r="P35" s="46"/>
      <c r="Q35" s="46">
        <v>178420.8</v>
      </c>
      <c r="R35" s="46">
        <v>35684.159999999996</v>
      </c>
      <c r="S35" s="46">
        <v>2676.3119999999999</v>
      </c>
      <c r="T35" s="46">
        <v>1784.2079999999999</v>
      </c>
      <c r="U35" s="46">
        <v>356.84159999999997</v>
      </c>
      <c r="V35" s="46">
        <v>4460.5199999999995</v>
      </c>
      <c r="W35" s="46">
        <v>14273.663999999999</v>
      </c>
      <c r="X35" s="46">
        <v>5352.6239999999998</v>
      </c>
      <c r="Y35" s="46">
        <v>1070.5247999999999</v>
      </c>
      <c r="Z35" s="46">
        <v>65658.854399999982</v>
      </c>
      <c r="AA35" s="46">
        <v>14868.399999999998</v>
      </c>
      <c r="AB35" s="46">
        <v>19824.533333333329</v>
      </c>
      <c r="AC35" s="46">
        <v>12766.999466666668</v>
      </c>
      <c r="AD35" s="46">
        <v>47459.932799999995</v>
      </c>
      <c r="AE35" s="46">
        <v>5854.7520000000004</v>
      </c>
      <c r="AF35" s="46">
        <v>19464</v>
      </c>
      <c r="AG35" s="46">
        <v>0</v>
      </c>
      <c r="AH35" s="46">
        <v>0</v>
      </c>
      <c r="AI35" s="46">
        <v>0</v>
      </c>
      <c r="AJ35" s="46">
        <v>0</v>
      </c>
      <c r="AK35" s="46">
        <v>283.2</v>
      </c>
      <c r="AL35" s="46">
        <v>17632.8</v>
      </c>
      <c r="AM35" s="46">
        <v>43234.752</v>
      </c>
      <c r="AN35" s="46">
        <v>156353.53919999997</v>
      </c>
      <c r="AO35" s="46">
        <v>895.37367129629627</v>
      </c>
      <c r="AP35" s="46">
        <v>71.629893703703701</v>
      </c>
      <c r="AQ35" s="46">
        <v>35.81494685185185</v>
      </c>
      <c r="AR35" s="46">
        <v>624.47280000000001</v>
      </c>
      <c r="AS35" s="46">
        <v>229.80599040000007</v>
      </c>
      <c r="AT35" s="46">
        <v>7672.094399999999</v>
      </c>
      <c r="AU35" s="46">
        <v>297.36799999999999</v>
      </c>
      <c r="AV35" s="46">
        <v>9826.5597022518505</v>
      </c>
      <c r="AW35" s="46">
        <v>2478.0666666666662</v>
      </c>
      <c r="AX35" s="46">
        <v>1467.0154666666667</v>
      </c>
      <c r="AY35" s="46">
        <v>37.170999999999992</v>
      </c>
      <c r="AZ35" s="46">
        <v>594.73599999999999</v>
      </c>
      <c r="BA35" s="46">
        <v>231.28622222222219</v>
      </c>
      <c r="BB35" s="46">
        <v>1769.4453308444447</v>
      </c>
      <c r="BC35" s="46">
        <v>6577.7206863999991</v>
      </c>
      <c r="BD35" s="46"/>
      <c r="BE35" s="46">
        <v>0</v>
      </c>
      <c r="BF35" s="46">
        <v>6577.7206863999991</v>
      </c>
      <c r="BG35" s="46">
        <v>5662.8291666666664</v>
      </c>
      <c r="BH35" s="46"/>
      <c r="BI35" s="46">
        <v>0</v>
      </c>
      <c r="BJ35" s="46"/>
      <c r="BK35" s="46"/>
      <c r="BL35" s="46">
        <v>5662.8291666666664</v>
      </c>
      <c r="BM35" s="46">
        <v>356841.44875531847</v>
      </c>
      <c r="BN35" s="46">
        <f t="shared" si="0"/>
        <v>14730.035565135209</v>
      </c>
      <c r="BO35" s="46">
        <f t="shared" si="1"/>
        <v>10409.225132695545</v>
      </c>
      <c r="BP35" s="47">
        <f t="shared" si="4"/>
        <v>8.8629737609329435</v>
      </c>
      <c r="BQ35" s="47">
        <f t="shared" si="2"/>
        <v>1.9241982507288626</v>
      </c>
      <c r="BR35" s="48">
        <v>5</v>
      </c>
      <c r="BS35" s="47">
        <f t="shared" si="5"/>
        <v>5.8309037900874632</v>
      </c>
      <c r="BT35" s="47">
        <f t="shared" si="6"/>
        <v>14.25</v>
      </c>
      <c r="BU35" s="47">
        <f t="shared" si="7"/>
        <v>16.618075801749271</v>
      </c>
      <c r="BV35" s="46">
        <f t="shared" si="3"/>
        <v>63477.843844983981</v>
      </c>
      <c r="BW35" s="46">
        <f t="shared" si="8"/>
        <v>88617.104542814734</v>
      </c>
      <c r="BX35" s="46">
        <f t="shared" si="9"/>
        <v>445458.55329813319</v>
      </c>
      <c r="BY35" s="46">
        <f t="shared" si="10"/>
        <v>5345502.6395775983</v>
      </c>
      <c r="BZ35" s="51">
        <f>VLOOKUP($C35,[2]PARAMETROS!$A:$I,7,0)</f>
        <v>42736</v>
      </c>
      <c r="CA35" s="50">
        <f>VLOOKUP($C35,[2]PARAMETROS!$A:$I,8,0)</f>
        <v>0</v>
      </c>
      <c r="CB35" s="50">
        <f>VLOOKUP($C35,[2]PARAMETROS!$A:$I,9,0)</f>
        <v>0</v>
      </c>
    </row>
    <row r="36" spans="1:80">
      <c r="A36" s="42" t="s">
        <v>91</v>
      </c>
      <c r="B36" s="42" t="s">
        <v>78</v>
      </c>
      <c r="C36" s="42" t="s">
        <v>128</v>
      </c>
      <c r="D36" s="43" t="s">
        <v>130</v>
      </c>
      <c r="E36" s="44" t="s">
        <v>62</v>
      </c>
      <c r="F36" s="44" t="s">
        <v>64</v>
      </c>
      <c r="G36" s="44">
        <v>7</v>
      </c>
      <c r="H36" s="45">
        <v>2973.68</v>
      </c>
      <c r="I36" s="46">
        <v>20815.759999999998</v>
      </c>
      <c r="J36" s="46"/>
      <c r="K36" s="46"/>
      <c r="L36" s="46"/>
      <c r="M36" s="46"/>
      <c r="N36" s="46"/>
      <c r="O36" s="46"/>
      <c r="P36" s="46"/>
      <c r="Q36" s="46">
        <v>20815.759999999998</v>
      </c>
      <c r="R36" s="46">
        <v>4163.152</v>
      </c>
      <c r="S36" s="46">
        <v>312.23639999999995</v>
      </c>
      <c r="T36" s="46">
        <v>208.1576</v>
      </c>
      <c r="U36" s="46">
        <v>41.631519999999995</v>
      </c>
      <c r="V36" s="46">
        <v>520.39400000000001</v>
      </c>
      <c r="W36" s="46">
        <v>1665.2608</v>
      </c>
      <c r="X36" s="46">
        <v>624.47279999999989</v>
      </c>
      <c r="Y36" s="46">
        <v>124.89456</v>
      </c>
      <c r="Z36" s="46">
        <v>7660.1996799999997</v>
      </c>
      <c r="AA36" s="46">
        <v>1734.6466666666665</v>
      </c>
      <c r="AB36" s="46">
        <v>2312.862222222222</v>
      </c>
      <c r="AC36" s="46">
        <v>1489.4832711111112</v>
      </c>
      <c r="AD36" s="46">
        <v>5536.9921599999998</v>
      </c>
      <c r="AE36" s="46">
        <v>683.05440000000021</v>
      </c>
      <c r="AF36" s="46">
        <v>2270.7999999999997</v>
      </c>
      <c r="AG36" s="46">
        <v>0</v>
      </c>
      <c r="AH36" s="46">
        <v>0</v>
      </c>
      <c r="AI36" s="46">
        <v>0</v>
      </c>
      <c r="AJ36" s="46">
        <v>0</v>
      </c>
      <c r="AK36" s="46">
        <v>33.04</v>
      </c>
      <c r="AL36" s="46">
        <v>2057.16</v>
      </c>
      <c r="AM36" s="46">
        <v>5044.0544</v>
      </c>
      <c r="AN36" s="46">
        <v>18241.24624</v>
      </c>
      <c r="AO36" s="46">
        <v>104.46026165123457</v>
      </c>
      <c r="AP36" s="46">
        <v>8.3568209320987652</v>
      </c>
      <c r="AQ36" s="46">
        <v>4.1784104660493826</v>
      </c>
      <c r="AR36" s="46">
        <v>72.855159999999998</v>
      </c>
      <c r="AS36" s="46">
        <v>26.810698880000007</v>
      </c>
      <c r="AT36" s="46">
        <v>895.07767999999987</v>
      </c>
      <c r="AU36" s="46">
        <v>34.692933333333336</v>
      </c>
      <c r="AV36" s="46">
        <v>1146.4319652627159</v>
      </c>
      <c r="AW36" s="46">
        <v>289.10777777777776</v>
      </c>
      <c r="AX36" s="46">
        <v>171.15180444444445</v>
      </c>
      <c r="AY36" s="46">
        <v>4.3366166666666661</v>
      </c>
      <c r="AZ36" s="46">
        <v>69.385866666666672</v>
      </c>
      <c r="BA36" s="46">
        <v>26.98339259259259</v>
      </c>
      <c r="BB36" s="46">
        <v>206.43528859851855</v>
      </c>
      <c r="BC36" s="46">
        <v>767.40074674666675</v>
      </c>
      <c r="BD36" s="46"/>
      <c r="BE36" s="46">
        <v>0</v>
      </c>
      <c r="BF36" s="46">
        <v>767.40074674666675</v>
      </c>
      <c r="BG36" s="46">
        <v>660.66340277777772</v>
      </c>
      <c r="BH36" s="46"/>
      <c r="BI36" s="46">
        <v>0</v>
      </c>
      <c r="BJ36" s="46"/>
      <c r="BK36" s="46"/>
      <c r="BL36" s="46">
        <v>660.66340277777772</v>
      </c>
      <c r="BM36" s="46">
        <v>41631.502354787161</v>
      </c>
      <c r="BN36" s="46">
        <f t="shared" si="0"/>
        <v>1718.5041492657745</v>
      </c>
      <c r="BO36" s="46">
        <f t="shared" si="1"/>
        <v>1214.4095988144802</v>
      </c>
      <c r="BP36" s="47">
        <f t="shared" si="4"/>
        <v>8.8629737609329435</v>
      </c>
      <c r="BQ36" s="47">
        <f t="shared" si="2"/>
        <v>1.9241982507288626</v>
      </c>
      <c r="BR36" s="48">
        <v>5</v>
      </c>
      <c r="BS36" s="47">
        <f t="shared" si="5"/>
        <v>5.8309037900874632</v>
      </c>
      <c r="BT36" s="47">
        <f t="shared" si="6"/>
        <v>14.25</v>
      </c>
      <c r="BU36" s="47">
        <f t="shared" si="7"/>
        <v>16.618075801749271</v>
      </c>
      <c r="BV36" s="46">
        <f t="shared" si="3"/>
        <v>7405.7484485814648</v>
      </c>
      <c r="BW36" s="46">
        <f t="shared" si="8"/>
        <v>10338.66219666172</v>
      </c>
      <c r="BX36" s="46">
        <f t="shared" si="9"/>
        <v>51970.164551448877</v>
      </c>
      <c r="BY36" s="46">
        <f t="shared" si="10"/>
        <v>623641.97461738647</v>
      </c>
      <c r="BZ36" s="51">
        <f>VLOOKUP($C36,[2]PARAMETROS!$A:$I,7,0)</f>
        <v>42736</v>
      </c>
      <c r="CA36" s="50">
        <f>VLOOKUP($C36,[2]PARAMETROS!$A:$I,8,0)</f>
        <v>0</v>
      </c>
      <c r="CB36" s="50">
        <f>VLOOKUP($C36,[2]PARAMETROS!$A:$I,9,0)</f>
        <v>0</v>
      </c>
    </row>
    <row r="37" spans="1:80">
      <c r="A37" s="42" t="s">
        <v>91</v>
      </c>
      <c r="B37" s="42" t="s">
        <v>131</v>
      </c>
      <c r="C37" s="42" t="s">
        <v>115</v>
      </c>
      <c r="D37" s="43" t="s">
        <v>132</v>
      </c>
      <c r="E37" s="44" t="s">
        <v>62</v>
      </c>
      <c r="F37" s="44" t="s">
        <v>63</v>
      </c>
      <c r="G37" s="44">
        <v>3</v>
      </c>
      <c r="H37" s="45">
        <v>1198.3399999999999</v>
      </c>
      <c r="I37" s="46">
        <v>3595.0199999999995</v>
      </c>
      <c r="J37" s="46"/>
      <c r="K37" s="46"/>
      <c r="L37" s="46"/>
      <c r="M37" s="46"/>
      <c r="N37" s="46"/>
      <c r="O37" s="46"/>
      <c r="P37" s="46"/>
      <c r="Q37" s="46">
        <v>3595.0199999999995</v>
      </c>
      <c r="R37" s="46">
        <v>719.00399999999991</v>
      </c>
      <c r="S37" s="46">
        <v>53.925299999999993</v>
      </c>
      <c r="T37" s="46">
        <v>35.950199999999995</v>
      </c>
      <c r="U37" s="46">
        <v>7.1900399999999989</v>
      </c>
      <c r="V37" s="46">
        <v>89.875499999999988</v>
      </c>
      <c r="W37" s="46">
        <v>287.60159999999996</v>
      </c>
      <c r="X37" s="46">
        <v>107.85059999999999</v>
      </c>
      <c r="Y37" s="46">
        <v>21.570119999999999</v>
      </c>
      <c r="Z37" s="46">
        <v>1322.9673599999999</v>
      </c>
      <c r="AA37" s="46">
        <v>299.58499999999992</v>
      </c>
      <c r="AB37" s="46">
        <v>399.4466666666666</v>
      </c>
      <c r="AC37" s="46">
        <v>257.24365333333333</v>
      </c>
      <c r="AD37" s="46">
        <v>956.27531999999985</v>
      </c>
      <c r="AE37" s="46">
        <v>612.29880000000003</v>
      </c>
      <c r="AF37" s="46">
        <v>1191</v>
      </c>
      <c r="AG37" s="46">
        <v>0</v>
      </c>
      <c r="AH37" s="46">
        <v>84.960000000000008</v>
      </c>
      <c r="AI37" s="46">
        <v>0</v>
      </c>
      <c r="AJ37" s="46">
        <v>0</v>
      </c>
      <c r="AK37" s="46">
        <v>14.16</v>
      </c>
      <c r="AL37" s="46">
        <v>206.13</v>
      </c>
      <c r="AM37" s="46">
        <v>2108.5488</v>
      </c>
      <c r="AN37" s="46">
        <v>4387.7914799999999</v>
      </c>
      <c r="AO37" s="46">
        <v>18.040980960648149</v>
      </c>
      <c r="AP37" s="46">
        <v>1.4432784768518518</v>
      </c>
      <c r="AQ37" s="46">
        <v>0.72163923842592592</v>
      </c>
      <c r="AR37" s="46">
        <v>12.58257</v>
      </c>
      <c r="AS37" s="46">
        <v>4.6303857600000011</v>
      </c>
      <c r="AT37" s="46">
        <v>154.58585999999997</v>
      </c>
      <c r="AU37" s="46">
        <v>5.9916999999999998</v>
      </c>
      <c r="AV37" s="46">
        <v>197.99641443592591</v>
      </c>
      <c r="AW37" s="46">
        <v>49.930833333333325</v>
      </c>
      <c r="AX37" s="46">
        <v>29.559053333333331</v>
      </c>
      <c r="AY37" s="46">
        <v>0.74896249999999986</v>
      </c>
      <c r="AZ37" s="46">
        <v>11.9834</v>
      </c>
      <c r="BA37" s="46">
        <v>4.66021111111111</v>
      </c>
      <c r="BB37" s="46">
        <v>35.652745382222221</v>
      </c>
      <c r="BC37" s="46">
        <v>132.53520565999997</v>
      </c>
      <c r="BD37" s="46"/>
      <c r="BE37" s="46">
        <v>0</v>
      </c>
      <c r="BF37" s="46">
        <v>132.53520565999997</v>
      </c>
      <c r="BG37" s="46">
        <v>134.62625</v>
      </c>
      <c r="BH37" s="46"/>
      <c r="BI37" s="46">
        <v>0</v>
      </c>
      <c r="BJ37" s="46"/>
      <c r="BK37" s="46"/>
      <c r="BL37" s="46">
        <v>134.62625</v>
      </c>
      <c r="BM37" s="46">
        <v>8447.9693500959238</v>
      </c>
      <c r="BN37" s="46">
        <f t="shared" si="0"/>
        <v>736.50177825676042</v>
      </c>
      <c r="BO37" s="46">
        <f t="shared" si="1"/>
        <v>520.46125663477721</v>
      </c>
      <c r="BP37" s="47">
        <f t="shared" si="4"/>
        <v>8.8629737609329435</v>
      </c>
      <c r="BQ37" s="47">
        <f t="shared" si="2"/>
        <v>1.9241982507288626</v>
      </c>
      <c r="BR37" s="48">
        <v>5</v>
      </c>
      <c r="BS37" s="47">
        <f t="shared" si="5"/>
        <v>5.8309037900874632</v>
      </c>
      <c r="BT37" s="47">
        <f t="shared" si="6"/>
        <v>14.25</v>
      </c>
      <c r="BU37" s="47">
        <f t="shared" si="7"/>
        <v>16.618075801749271</v>
      </c>
      <c r="BV37" s="46">
        <f t="shared" si="3"/>
        <v>1612.7730202457296</v>
      </c>
      <c r="BW37" s="46">
        <f t="shared" si="8"/>
        <v>2869.7360551372672</v>
      </c>
      <c r="BX37" s="46">
        <f t="shared" si="9"/>
        <v>11317.705405233191</v>
      </c>
      <c r="BY37" s="46">
        <f t="shared" si="10"/>
        <v>135812.46486279828</v>
      </c>
      <c r="BZ37" s="49">
        <f>VLOOKUP($C37,[2]PARAMETROS!$A:$I,7,0)</f>
        <v>43101</v>
      </c>
      <c r="CA37" s="50">
        <f>VLOOKUP($C37,[2]PARAMETROS!$A:$I,8,0)</f>
        <v>0</v>
      </c>
      <c r="CB37" s="50">
        <f>VLOOKUP($C37,[2]PARAMETROS!$A:$I,9,0)</f>
        <v>0</v>
      </c>
    </row>
    <row r="38" spans="1:80">
      <c r="A38" s="42" t="s">
        <v>91</v>
      </c>
      <c r="B38" s="42" t="s">
        <v>12</v>
      </c>
      <c r="C38" s="42" t="s">
        <v>93</v>
      </c>
      <c r="D38" s="43" t="s">
        <v>133</v>
      </c>
      <c r="E38" s="44" t="s">
        <v>62</v>
      </c>
      <c r="F38" s="44" t="s">
        <v>63</v>
      </c>
      <c r="G38" s="44">
        <v>2</v>
      </c>
      <c r="H38" s="45">
        <v>2397.23</v>
      </c>
      <c r="I38" s="46">
        <v>4794.46</v>
      </c>
      <c r="J38" s="46"/>
      <c r="K38" s="46"/>
      <c r="L38" s="46"/>
      <c r="M38" s="46"/>
      <c r="N38" s="46"/>
      <c r="O38" s="46"/>
      <c r="P38" s="46"/>
      <c r="Q38" s="46">
        <v>4794.46</v>
      </c>
      <c r="R38" s="46">
        <v>958.89200000000005</v>
      </c>
      <c r="S38" s="46">
        <v>71.916899999999998</v>
      </c>
      <c r="T38" s="46">
        <v>47.944600000000001</v>
      </c>
      <c r="U38" s="46">
        <v>9.5889199999999999</v>
      </c>
      <c r="V38" s="46">
        <v>119.86150000000001</v>
      </c>
      <c r="W38" s="46">
        <v>383.55680000000001</v>
      </c>
      <c r="X38" s="46">
        <v>143.8338</v>
      </c>
      <c r="Y38" s="46">
        <v>28.766760000000001</v>
      </c>
      <c r="Z38" s="46">
        <v>1764.3612800000001</v>
      </c>
      <c r="AA38" s="46">
        <v>399.5383333333333</v>
      </c>
      <c r="AB38" s="46">
        <v>532.71777777777777</v>
      </c>
      <c r="AC38" s="46">
        <v>343.07024888888895</v>
      </c>
      <c r="AD38" s="46">
        <v>1275.32636</v>
      </c>
      <c r="AE38" s="46">
        <v>264.33240000000001</v>
      </c>
      <c r="AF38" s="46">
        <v>794</v>
      </c>
      <c r="AG38" s="46">
        <v>0</v>
      </c>
      <c r="AH38" s="46">
        <v>97.16</v>
      </c>
      <c r="AI38" s="46">
        <v>0</v>
      </c>
      <c r="AJ38" s="46">
        <v>0</v>
      </c>
      <c r="AK38" s="46">
        <v>9.44</v>
      </c>
      <c r="AL38" s="46">
        <v>137.41999999999999</v>
      </c>
      <c r="AM38" s="46">
        <v>1302.3524000000002</v>
      </c>
      <c r="AN38" s="46">
        <v>4342.0400399999999</v>
      </c>
      <c r="AO38" s="46">
        <v>24.060161439043213</v>
      </c>
      <c r="AP38" s="46">
        <v>1.924812915123457</v>
      </c>
      <c r="AQ38" s="46">
        <v>0.96240645756172849</v>
      </c>
      <c r="AR38" s="46">
        <v>16.780610000000003</v>
      </c>
      <c r="AS38" s="46">
        <v>6.1752644800000027</v>
      </c>
      <c r="AT38" s="46">
        <v>206.16177999999999</v>
      </c>
      <c r="AU38" s="46">
        <v>7.9907666666666675</v>
      </c>
      <c r="AV38" s="46">
        <v>264.05580195839508</v>
      </c>
      <c r="AW38" s="46">
        <v>66.589722222222221</v>
      </c>
      <c r="AX38" s="46">
        <v>39.421115555555559</v>
      </c>
      <c r="AY38" s="46">
        <v>0.99884583333333332</v>
      </c>
      <c r="AZ38" s="46">
        <v>15.981533333333335</v>
      </c>
      <c r="BA38" s="46">
        <v>6.2150407407407409</v>
      </c>
      <c r="BB38" s="46">
        <v>47.54790282814816</v>
      </c>
      <c r="BC38" s="46">
        <v>176.75416051333335</v>
      </c>
      <c r="BD38" s="46"/>
      <c r="BE38" s="46">
        <v>0</v>
      </c>
      <c r="BF38" s="46">
        <v>176.75416051333335</v>
      </c>
      <c r="BG38" s="46">
        <v>125.95811666666664</v>
      </c>
      <c r="BH38" s="46"/>
      <c r="BI38" s="46">
        <v>0</v>
      </c>
      <c r="BJ38" s="46"/>
      <c r="BK38" s="46"/>
      <c r="BL38" s="46">
        <v>125.95811666666664</v>
      </c>
      <c r="BM38" s="46">
        <v>9703.2681191383945</v>
      </c>
      <c r="BN38" s="46">
        <f t="shared" si="0"/>
        <v>491.00118550450696</v>
      </c>
      <c r="BO38" s="46">
        <f t="shared" si="1"/>
        <v>346.9741710898515</v>
      </c>
      <c r="BP38" s="47">
        <f t="shared" si="4"/>
        <v>8.8629737609329435</v>
      </c>
      <c r="BQ38" s="47">
        <f t="shared" si="2"/>
        <v>1.9241982507288626</v>
      </c>
      <c r="BR38" s="48">
        <v>5</v>
      </c>
      <c r="BS38" s="47">
        <f t="shared" si="5"/>
        <v>5.8309037900874632</v>
      </c>
      <c r="BT38" s="47">
        <f t="shared" si="6"/>
        <v>14.25</v>
      </c>
      <c r="BU38" s="47">
        <f t="shared" si="7"/>
        <v>16.618075801749271</v>
      </c>
      <c r="BV38" s="46">
        <f t="shared" si="3"/>
        <v>1751.7518312442187</v>
      </c>
      <c r="BW38" s="46">
        <f t="shared" si="8"/>
        <v>2589.7271878385773</v>
      </c>
      <c r="BX38" s="46">
        <f t="shared" si="9"/>
        <v>12292.995306976973</v>
      </c>
      <c r="BY38" s="46">
        <f t="shared" si="10"/>
        <v>147515.94368372369</v>
      </c>
      <c r="BZ38" s="49">
        <f>VLOOKUP($C38,[2]PARAMETROS!$A:$I,7,0)</f>
        <v>43101</v>
      </c>
      <c r="CA38" s="50">
        <f>VLOOKUP($C38,[2]PARAMETROS!$A:$I,8,0)</f>
        <v>0</v>
      </c>
      <c r="CB38" s="50">
        <f>VLOOKUP($C38,[2]PARAMETROS!$A:$I,9,0)</f>
        <v>0</v>
      </c>
    </row>
    <row r="39" spans="1:80">
      <c r="A39" s="42" t="s">
        <v>91</v>
      </c>
      <c r="B39" s="42" t="s">
        <v>13</v>
      </c>
      <c r="C39" s="42" t="s">
        <v>93</v>
      </c>
      <c r="D39" s="43" t="s">
        <v>134</v>
      </c>
      <c r="E39" s="44" t="s">
        <v>62</v>
      </c>
      <c r="F39" s="44" t="s">
        <v>63</v>
      </c>
      <c r="G39" s="44">
        <v>3</v>
      </c>
      <c r="H39" s="45">
        <v>2397.23</v>
      </c>
      <c r="I39" s="46">
        <v>7191.6900000000005</v>
      </c>
      <c r="J39" s="46"/>
      <c r="K39" s="46">
        <v>572.40000000000009</v>
      </c>
      <c r="L39" s="46"/>
      <c r="M39" s="46"/>
      <c r="N39" s="46"/>
      <c r="O39" s="46"/>
      <c r="P39" s="46"/>
      <c r="Q39" s="46">
        <v>7764.09</v>
      </c>
      <c r="R39" s="46">
        <v>1552.8180000000002</v>
      </c>
      <c r="S39" s="46">
        <v>116.46135</v>
      </c>
      <c r="T39" s="46">
        <v>77.640900000000002</v>
      </c>
      <c r="U39" s="46">
        <v>15.528180000000001</v>
      </c>
      <c r="V39" s="46">
        <v>194.10225000000003</v>
      </c>
      <c r="W39" s="46">
        <v>621.12720000000002</v>
      </c>
      <c r="X39" s="46">
        <v>232.92269999999999</v>
      </c>
      <c r="Y39" s="46">
        <v>46.584540000000004</v>
      </c>
      <c r="Z39" s="46">
        <v>2857.1851200000001</v>
      </c>
      <c r="AA39" s="46">
        <v>647.00749999999994</v>
      </c>
      <c r="AB39" s="46">
        <v>862.67666666666662</v>
      </c>
      <c r="AC39" s="46">
        <v>555.56377333333342</v>
      </c>
      <c r="AD39" s="46">
        <v>2065.2479399999997</v>
      </c>
      <c r="AE39" s="46">
        <v>396.49860000000001</v>
      </c>
      <c r="AF39" s="46">
        <v>1191</v>
      </c>
      <c r="AG39" s="46">
        <v>0</v>
      </c>
      <c r="AH39" s="46">
        <v>145.74</v>
      </c>
      <c r="AI39" s="46">
        <v>0</v>
      </c>
      <c r="AJ39" s="46">
        <v>0</v>
      </c>
      <c r="AK39" s="46">
        <v>14.16</v>
      </c>
      <c r="AL39" s="46">
        <v>206.13</v>
      </c>
      <c r="AM39" s="46">
        <v>1953.5286000000001</v>
      </c>
      <c r="AN39" s="46">
        <v>6875.9616599999999</v>
      </c>
      <c r="AO39" s="46">
        <v>38.962731741898153</v>
      </c>
      <c r="AP39" s="46">
        <v>3.1170185393518519</v>
      </c>
      <c r="AQ39" s="46">
        <v>1.558509269675926</v>
      </c>
      <c r="AR39" s="46">
        <v>27.174315000000004</v>
      </c>
      <c r="AS39" s="46">
        <v>10.000147920000003</v>
      </c>
      <c r="AT39" s="46">
        <v>333.85586999999998</v>
      </c>
      <c r="AU39" s="46">
        <v>12.940150000000001</v>
      </c>
      <c r="AV39" s="46">
        <v>427.6087424709259</v>
      </c>
      <c r="AW39" s="46">
        <v>107.83458333333333</v>
      </c>
      <c r="AX39" s="46">
        <v>63.838073333333341</v>
      </c>
      <c r="AY39" s="46">
        <v>1.6175187499999999</v>
      </c>
      <c r="AZ39" s="46">
        <v>25.880300000000002</v>
      </c>
      <c r="BA39" s="46">
        <v>10.064561111111111</v>
      </c>
      <c r="BB39" s="46">
        <v>76.998493442222241</v>
      </c>
      <c r="BC39" s="46">
        <v>286.23352997000006</v>
      </c>
      <c r="BD39" s="46"/>
      <c r="BE39" s="46">
        <v>0</v>
      </c>
      <c r="BF39" s="46">
        <v>286.23352997000006</v>
      </c>
      <c r="BG39" s="46">
        <v>205.71717500000003</v>
      </c>
      <c r="BH39" s="46"/>
      <c r="BI39" s="46">
        <v>0</v>
      </c>
      <c r="BJ39" s="46"/>
      <c r="BK39" s="46"/>
      <c r="BL39" s="46">
        <v>205.71717500000003</v>
      </c>
      <c r="BM39" s="46">
        <v>15559.611107440927</v>
      </c>
      <c r="BN39" s="46">
        <f t="shared" si="0"/>
        <v>736.50177825676042</v>
      </c>
      <c r="BO39" s="46">
        <f t="shared" si="1"/>
        <v>520.46125663477721</v>
      </c>
      <c r="BP39" s="47">
        <f t="shared" si="4"/>
        <v>8.8629737609329435</v>
      </c>
      <c r="BQ39" s="47">
        <f t="shared" si="2"/>
        <v>1.9241982507288626</v>
      </c>
      <c r="BR39" s="48">
        <v>5</v>
      </c>
      <c r="BS39" s="47">
        <f t="shared" si="5"/>
        <v>5.8309037900874632</v>
      </c>
      <c r="BT39" s="47">
        <f t="shared" si="6"/>
        <v>14.25</v>
      </c>
      <c r="BU39" s="47">
        <f t="shared" si="7"/>
        <v>16.618075801749271</v>
      </c>
      <c r="BV39" s="46">
        <f t="shared" si="3"/>
        <v>2794.5910382301763</v>
      </c>
      <c r="BW39" s="46">
        <f t="shared" si="8"/>
        <v>4051.5540731217138</v>
      </c>
      <c r="BX39" s="46">
        <f t="shared" si="9"/>
        <v>19611.165180562642</v>
      </c>
      <c r="BY39" s="46">
        <f t="shared" si="10"/>
        <v>235333.9821667517</v>
      </c>
      <c r="BZ39" s="49">
        <f>VLOOKUP($C39,[2]PARAMETROS!$A:$I,7,0)</f>
        <v>43101</v>
      </c>
      <c r="CA39" s="50">
        <f>VLOOKUP($C39,[2]PARAMETROS!$A:$I,8,0)</f>
        <v>0</v>
      </c>
      <c r="CB39" s="50">
        <f>VLOOKUP($C39,[2]PARAMETROS!$A:$I,9,0)</f>
        <v>0</v>
      </c>
    </row>
    <row r="40" spans="1:80">
      <c r="A40" s="42" t="s">
        <v>91</v>
      </c>
      <c r="B40" s="42" t="s">
        <v>14</v>
      </c>
      <c r="C40" s="42" t="s">
        <v>93</v>
      </c>
      <c r="D40" s="43" t="s">
        <v>135</v>
      </c>
      <c r="E40" s="44" t="s">
        <v>62</v>
      </c>
      <c r="F40" s="44" t="s">
        <v>63</v>
      </c>
      <c r="G40" s="44">
        <v>16</v>
      </c>
      <c r="H40" s="45">
        <v>1393</v>
      </c>
      <c r="I40" s="46">
        <v>22288</v>
      </c>
      <c r="J40" s="46"/>
      <c r="K40" s="46"/>
      <c r="L40" s="46"/>
      <c r="M40" s="46"/>
      <c r="N40" s="46"/>
      <c r="O40" s="46"/>
      <c r="P40" s="46"/>
      <c r="Q40" s="46">
        <v>22288</v>
      </c>
      <c r="R40" s="46">
        <v>4457.6000000000004</v>
      </c>
      <c r="S40" s="46">
        <v>334.32</v>
      </c>
      <c r="T40" s="46">
        <v>222.88</v>
      </c>
      <c r="U40" s="46">
        <v>44.576000000000001</v>
      </c>
      <c r="V40" s="46">
        <v>557.20000000000005</v>
      </c>
      <c r="W40" s="46">
        <v>1783.04</v>
      </c>
      <c r="X40" s="46">
        <v>668.64</v>
      </c>
      <c r="Y40" s="46">
        <v>133.72800000000001</v>
      </c>
      <c r="Z40" s="46">
        <v>8201.9840000000004</v>
      </c>
      <c r="AA40" s="46">
        <v>1857.3333333333333</v>
      </c>
      <c r="AB40" s="46">
        <v>2476.4444444444443</v>
      </c>
      <c r="AC40" s="46">
        <v>1594.8302222222226</v>
      </c>
      <c r="AD40" s="46">
        <v>5928.6080000000002</v>
      </c>
      <c r="AE40" s="46">
        <v>3078.7200000000003</v>
      </c>
      <c r="AF40" s="46">
        <v>6352</v>
      </c>
      <c r="AG40" s="46">
        <v>0</v>
      </c>
      <c r="AH40" s="46">
        <v>777.28</v>
      </c>
      <c r="AI40" s="46">
        <v>0</v>
      </c>
      <c r="AJ40" s="46">
        <v>0</v>
      </c>
      <c r="AK40" s="46">
        <v>75.52</v>
      </c>
      <c r="AL40" s="46">
        <v>1099.3599999999999</v>
      </c>
      <c r="AM40" s="46">
        <v>11382.880000000003</v>
      </c>
      <c r="AN40" s="46">
        <v>25513.472000000005</v>
      </c>
      <c r="AO40" s="46">
        <v>111.8484413580247</v>
      </c>
      <c r="AP40" s="46">
        <v>8.9478753086419758</v>
      </c>
      <c r="AQ40" s="46">
        <v>4.4739376543209879</v>
      </c>
      <c r="AR40" s="46">
        <v>78.00800000000001</v>
      </c>
      <c r="AS40" s="46">
        <v>28.706944000000011</v>
      </c>
      <c r="AT40" s="46">
        <v>958.3839999999999</v>
      </c>
      <c r="AU40" s="46">
        <v>37.146666666666668</v>
      </c>
      <c r="AV40" s="46">
        <v>1227.5158649876544</v>
      </c>
      <c r="AW40" s="46">
        <v>309.55555555555554</v>
      </c>
      <c r="AX40" s="46">
        <v>183.25688888888891</v>
      </c>
      <c r="AY40" s="46">
        <v>4.6433333333333326</v>
      </c>
      <c r="AZ40" s="46">
        <v>74.293333333333337</v>
      </c>
      <c r="BA40" s="46">
        <v>28.89185185185185</v>
      </c>
      <c r="BB40" s="46">
        <v>221.03587437037041</v>
      </c>
      <c r="BC40" s="46">
        <v>821.67683733333331</v>
      </c>
      <c r="BD40" s="46">
        <v>2467.6000000000004</v>
      </c>
      <c r="BE40" s="46">
        <v>2467.6000000000004</v>
      </c>
      <c r="BF40" s="46">
        <v>3289.2768373333338</v>
      </c>
      <c r="BG40" s="46">
        <v>1057.8477777777778</v>
      </c>
      <c r="BH40" s="46"/>
      <c r="BI40" s="46">
        <v>0</v>
      </c>
      <c r="BJ40" s="46"/>
      <c r="BK40" s="46"/>
      <c r="BL40" s="46">
        <v>1057.8477777777778</v>
      </c>
      <c r="BM40" s="46">
        <v>53376.112480098775</v>
      </c>
      <c r="BN40" s="46">
        <f t="shared" si="0"/>
        <v>3928.0094840360557</v>
      </c>
      <c r="BO40" s="46">
        <f t="shared" si="1"/>
        <v>2775.793368718812</v>
      </c>
      <c r="BP40" s="47">
        <f t="shared" si="4"/>
        <v>8.8629737609329435</v>
      </c>
      <c r="BQ40" s="47">
        <f t="shared" si="2"/>
        <v>1.9241982507288626</v>
      </c>
      <c r="BR40" s="48">
        <v>5</v>
      </c>
      <c r="BS40" s="47">
        <f t="shared" si="5"/>
        <v>5.8309037900874632</v>
      </c>
      <c r="BT40" s="47">
        <f t="shared" si="6"/>
        <v>14.25</v>
      </c>
      <c r="BU40" s="47">
        <f t="shared" si="7"/>
        <v>16.618075801749271</v>
      </c>
      <c r="BV40" s="46">
        <f t="shared" si="3"/>
        <v>9984.1258716404009</v>
      </c>
      <c r="BW40" s="46">
        <f t="shared" si="8"/>
        <v>16687.928724395268</v>
      </c>
      <c r="BX40" s="46">
        <f t="shared" si="9"/>
        <v>70064.041204494046</v>
      </c>
      <c r="BY40" s="46">
        <f t="shared" si="10"/>
        <v>840768.49445392855</v>
      </c>
      <c r="BZ40" s="49">
        <f>VLOOKUP($C40,[2]PARAMETROS!$A:$I,7,0)</f>
        <v>43101</v>
      </c>
      <c r="CA40" s="50">
        <f>VLOOKUP($C40,[2]PARAMETROS!$A:$I,8,0)</f>
        <v>0</v>
      </c>
      <c r="CB40" s="50">
        <f>VLOOKUP($C40,[2]PARAMETROS!$A:$I,9,0)</f>
        <v>0</v>
      </c>
    </row>
    <row r="41" spans="1:80">
      <c r="A41" s="42" t="s">
        <v>91</v>
      </c>
      <c r="B41" s="42" t="s">
        <v>15</v>
      </c>
      <c r="C41" s="42" t="s">
        <v>93</v>
      </c>
      <c r="D41" s="43" t="s">
        <v>136</v>
      </c>
      <c r="E41" s="44" t="s">
        <v>62</v>
      </c>
      <c r="F41" s="44" t="s">
        <v>63</v>
      </c>
      <c r="G41" s="44">
        <v>18</v>
      </c>
      <c r="H41" s="45">
        <v>1393</v>
      </c>
      <c r="I41" s="46">
        <v>25074</v>
      </c>
      <c r="J41" s="46"/>
      <c r="K41" s="46"/>
      <c r="L41" s="46">
        <v>3806.8899000000006</v>
      </c>
      <c r="M41" s="46"/>
      <c r="N41" s="46"/>
      <c r="O41" s="46"/>
      <c r="P41" s="46"/>
      <c r="Q41" s="46">
        <v>28880.889900000002</v>
      </c>
      <c r="R41" s="46">
        <v>5776.1779800000004</v>
      </c>
      <c r="S41" s="46">
        <v>433.2133485</v>
      </c>
      <c r="T41" s="46">
        <v>288.80889900000005</v>
      </c>
      <c r="U41" s="46">
        <v>57.761779800000006</v>
      </c>
      <c r="V41" s="46">
        <v>722.02224750000005</v>
      </c>
      <c r="W41" s="46">
        <v>2310.4711920000004</v>
      </c>
      <c r="X41" s="46">
        <v>866.42669699999999</v>
      </c>
      <c r="Y41" s="46">
        <v>173.28533940000003</v>
      </c>
      <c r="Z41" s="46">
        <v>10628.167483200001</v>
      </c>
      <c r="AA41" s="46">
        <v>2406.7408249999999</v>
      </c>
      <c r="AB41" s="46">
        <v>3208.9877666666666</v>
      </c>
      <c r="AC41" s="46">
        <v>2066.588121733334</v>
      </c>
      <c r="AD41" s="46">
        <v>7682.3167133999996</v>
      </c>
      <c r="AE41" s="46">
        <v>3463.56</v>
      </c>
      <c r="AF41" s="46">
        <v>7146</v>
      </c>
      <c r="AG41" s="46">
        <v>0</v>
      </c>
      <c r="AH41" s="46">
        <v>874.43999999999994</v>
      </c>
      <c r="AI41" s="46">
        <v>0</v>
      </c>
      <c r="AJ41" s="46">
        <v>0</v>
      </c>
      <c r="AK41" s="46">
        <v>84.96</v>
      </c>
      <c r="AL41" s="46">
        <v>1236.78</v>
      </c>
      <c r="AM41" s="46">
        <v>12805.74</v>
      </c>
      <c r="AN41" s="46">
        <v>31116.2241966</v>
      </c>
      <c r="AO41" s="46">
        <v>144.93370963512734</v>
      </c>
      <c r="AP41" s="46">
        <v>11.594696770810186</v>
      </c>
      <c r="AQ41" s="46">
        <v>5.7973483854050931</v>
      </c>
      <c r="AR41" s="46">
        <v>101.08311465000003</v>
      </c>
      <c r="AS41" s="46">
        <v>37.198586191200015</v>
      </c>
      <c r="AT41" s="46">
        <v>1241.8782656999999</v>
      </c>
      <c r="AU41" s="46">
        <v>48.134816500000007</v>
      </c>
      <c r="AV41" s="46">
        <v>1590.6205378325426</v>
      </c>
      <c r="AW41" s="46">
        <v>401.12347083333333</v>
      </c>
      <c r="AX41" s="46">
        <v>237.46509473333336</v>
      </c>
      <c r="AY41" s="46">
        <v>6.0168520624999999</v>
      </c>
      <c r="AZ41" s="46">
        <v>96.269633000000013</v>
      </c>
      <c r="BA41" s="46">
        <v>37.438190611111111</v>
      </c>
      <c r="BB41" s="46">
        <v>286.4192727764223</v>
      </c>
      <c r="BC41" s="46">
        <v>1064.7325140167002</v>
      </c>
      <c r="BD41" s="46">
        <v>3197.5270960714283</v>
      </c>
      <c r="BE41" s="46">
        <v>3197.5270960714283</v>
      </c>
      <c r="BF41" s="46">
        <v>4262.2596100881283</v>
      </c>
      <c r="BG41" s="46">
        <v>1190.0787499999999</v>
      </c>
      <c r="BH41" s="46"/>
      <c r="BI41" s="46">
        <v>0</v>
      </c>
      <c r="BJ41" s="46"/>
      <c r="BK41" s="46"/>
      <c r="BL41" s="46">
        <v>1190.0787499999999</v>
      </c>
      <c r="BM41" s="46">
        <v>67040.072994520669</v>
      </c>
      <c r="BN41" s="46">
        <f t="shared" si="0"/>
        <v>4419.010669540563</v>
      </c>
      <c r="BO41" s="46">
        <f t="shared" si="1"/>
        <v>3122.7675398086635</v>
      </c>
      <c r="BP41" s="47">
        <f t="shared" si="4"/>
        <v>8.8629737609329435</v>
      </c>
      <c r="BQ41" s="47">
        <f t="shared" si="2"/>
        <v>1.9241982507288626</v>
      </c>
      <c r="BR41" s="48">
        <v>5</v>
      </c>
      <c r="BS41" s="47">
        <f t="shared" si="5"/>
        <v>5.8309037900874632</v>
      </c>
      <c r="BT41" s="47">
        <f t="shared" si="6"/>
        <v>14.25</v>
      </c>
      <c r="BU41" s="47">
        <f t="shared" si="7"/>
        <v>16.618075801749271</v>
      </c>
      <c r="BV41" s="46">
        <f t="shared" si="3"/>
        <v>12394.06856740695</v>
      </c>
      <c r="BW41" s="46">
        <f t="shared" si="8"/>
        <v>19935.846776756174</v>
      </c>
      <c r="BX41" s="46">
        <f t="shared" si="9"/>
        <v>86975.919771276851</v>
      </c>
      <c r="BY41" s="46">
        <f t="shared" si="10"/>
        <v>1043711.0372553222</v>
      </c>
      <c r="BZ41" s="49">
        <f>VLOOKUP($C41,[2]PARAMETROS!$A:$I,7,0)</f>
        <v>43101</v>
      </c>
      <c r="CA41" s="50">
        <f>VLOOKUP($C41,[2]PARAMETROS!$A:$I,8,0)</f>
        <v>0</v>
      </c>
      <c r="CB41" s="50">
        <f>VLOOKUP($C41,[2]PARAMETROS!$A:$I,9,0)</f>
        <v>0</v>
      </c>
    </row>
    <row r="42" spans="1:80">
      <c r="A42" s="42" t="s">
        <v>91</v>
      </c>
      <c r="B42" s="42" t="s">
        <v>66</v>
      </c>
      <c r="C42" s="42" t="s">
        <v>93</v>
      </c>
      <c r="D42" s="43" t="s">
        <v>137</v>
      </c>
      <c r="E42" s="44" t="s">
        <v>62</v>
      </c>
      <c r="F42" s="44" t="s">
        <v>63</v>
      </c>
      <c r="G42" s="44">
        <v>4</v>
      </c>
      <c r="H42" s="45">
        <v>1393</v>
      </c>
      <c r="I42" s="46">
        <v>5572</v>
      </c>
      <c r="J42" s="46"/>
      <c r="K42" s="46"/>
      <c r="L42" s="46"/>
      <c r="M42" s="46"/>
      <c r="N42" s="46"/>
      <c r="O42" s="46"/>
      <c r="P42" s="46"/>
      <c r="Q42" s="46">
        <v>5572</v>
      </c>
      <c r="R42" s="46">
        <v>1114.4000000000001</v>
      </c>
      <c r="S42" s="46">
        <v>83.58</v>
      </c>
      <c r="T42" s="46">
        <v>55.72</v>
      </c>
      <c r="U42" s="46">
        <v>11.144</v>
      </c>
      <c r="V42" s="46">
        <v>139.30000000000001</v>
      </c>
      <c r="W42" s="46">
        <v>445.76</v>
      </c>
      <c r="X42" s="46">
        <v>167.16</v>
      </c>
      <c r="Y42" s="46">
        <v>33.432000000000002</v>
      </c>
      <c r="Z42" s="46">
        <v>2050.4960000000001</v>
      </c>
      <c r="AA42" s="46">
        <v>464.33333333333331</v>
      </c>
      <c r="AB42" s="46">
        <v>619.11111111111109</v>
      </c>
      <c r="AC42" s="46">
        <v>398.70755555555564</v>
      </c>
      <c r="AD42" s="46">
        <v>1482.152</v>
      </c>
      <c r="AE42" s="46">
        <v>769.68000000000006</v>
      </c>
      <c r="AF42" s="46">
        <v>1588</v>
      </c>
      <c r="AG42" s="46">
        <v>0</v>
      </c>
      <c r="AH42" s="46">
        <v>194.32</v>
      </c>
      <c r="AI42" s="46">
        <v>0</v>
      </c>
      <c r="AJ42" s="46">
        <v>0</v>
      </c>
      <c r="AK42" s="46">
        <v>18.88</v>
      </c>
      <c r="AL42" s="46">
        <v>274.83999999999997</v>
      </c>
      <c r="AM42" s="46">
        <v>2845.7200000000007</v>
      </c>
      <c r="AN42" s="46">
        <v>6378.3680000000013</v>
      </c>
      <c r="AO42" s="46">
        <v>27.962110339506175</v>
      </c>
      <c r="AP42" s="46">
        <v>2.2369688271604939</v>
      </c>
      <c r="AQ42" s="46">
        <v>1.118484413580247</v>
      </c>
      <c r="AR42" s="46">
        <v>19.502000000000002</v>
      </c>
      <c r="AS42" s="46">
        <v>7.1767360000000027</v>
      </c>
      <c r="AT42" s="46">
        <v>239.59599999999998</v>
      </c>
      <c r="AU42" s="46">
        <v>9.2866666666666671</v>
      </c>
      <c r="AV42" s="46">
        <v>306.87896624691359</v>
      </c>
      <c r="AW42" s="46">
        <v>77.388888888888886</v>
      </c>
      <c r="AX42" s="46">
        <v>45.814222222222227</v>
      </c>
      <c r="AY42" s="46">
        <v>1.1608333333333332</v>
      </c>
      <c r="AZ42" s="46">
        <v>18.573333333333334</v>
      </c>
      <c r="BA42" s="46">
        <v>7.2229629629629626</v>
      </c>
      <c r="BB42" s="46">
        <v>55.258968592592602</v>
      </c>
      <c r="BC42" s="46">
        <v>205.41920933333333</v>
      </c>
      <c r="BD42" s="46">
        <v>759.81818181818187</v>
      </c>
      <c r="BE42" s="46">
        <v>759.81818181818187</v>
      </c>
      <c r="BF42" s="46">
        <v>965.23739115151523</v>
      </c>
      <c r="BG42" s="46">
        <v>264.46194444444444</v>
      </c>
      <c r="BH42" s="46"/>
      <c r="BI42" s="46">
        <v>0</v>
      </c>
      <c r="BJ42" s="46"/>
      <c r="BK42" s="46"/>
      <c r="BL42" s="46">
        <v>264.46194444444444</v>
      </c>
      <c r="BM42" s="46">
        <v>13486.946301842876</v>
      </c>
      <c r="BN42" s="46">
        <f t="shared" si="0"/>
        <v>982.00237100901393</v>
      </c>
      <c r="BO42" s="46">
        <f t="shared" si="1"/>
        <v>693.94834217970299</v>
      </c>
      <c r="BP42" s="47">
        <f t="shared" si="4"/>
        <v>8.8629737609329435</v>
      </c>
      <c r="BQ42" s="47">
        <f t="shared" si="2"/>
        <v>1.9241982507288626</v>
      </c>
      <c r="BR42" s="48">
        <v>5</v>
      </c>
      <c r="BS42" s="47">
        <f t="shared" si="5"/>
        <v>5.8309037900874632</v>
      </c>
      <c r="BT42" s="47">
        <f t="shared" si="6"/>
        <v>14.25</v>
      </c>
      <c r="BU42" s="47">
        <f t="shared" si="7"/>
        <v>16.618075801749271</v>
      </c>
      <c r="BV42" s="46">
        <f t="shared" si="3"/>
        <v>2519.7817196991277</v>
      </c>
      <c r="BW42" s="46">
        <f t="shared" si="8"/>
        <v>4195.7324328878449</v>
      </c>
      <c r="BX42" s="46">
        <f t="shared" si="9"/>
        <v>17682.678734730722</v>
      </c>
      <c r="BY42" s="46">
        <f t="shared" si="10"/>
        <v>212192.14481676865</v>
      </c>
      <c r="BZ42" s="49">
        <f>VLOOKUP($C42,[2]PARAMETROS!$A:$I,7,0)</f>
        <v>43101</v>
      </c>
      <c r="CA42" s="50">
        <f>VLOOKUP($C42,[2]PARAMETROS!$A:$I,8,0)</f>
        <v>0</v>
      </c>
      <c r="CB42" s="50">
        <f>VLOOKUP($C42,[2]PARAMETROS!$A:$I,9,0)</f>
        <v>0</v>
      </c>
    </row>
    <row r="43" spans="1:80">
      <c r="A43" s="42" t="s">
        <v>91</v>
      </c>
      <c r="B43" s="42" t="s">
        <v>17</v>
      </c>
      <c r="C43" s="42" t="s">
        <v>93</v>
      </c>
      <c r="D43" s="43" t="s">
        <v>138</v>
      </c>
      <c r="E43" s="44" t="s">
        <v>62</v>
      </c>
      <c r="F43" s="44" t="s">
        <v>63</v>
      </c>
      <c r="G43" s="44">
        <v>3</v>
      </c>
      <c r="H43" s="45">
        <v>1511.38</v>
      </c>
      <c r="I43" s="46">
        <v>4534.1400000000003</v>
      </c>
      <c r="J43" s="46"/>
      <c r="K43" s="46"/>
      <c r="L43" s="46"/>
      <c r="M43" s="46"/>
      <c r="N43" s="46"/>
      <c r="O43" s="46"/>
      <c r="P43" s="46"/>
      <c r="Q43" s="46">
        <v>4534.1400000000003</v>
      </c>
      <c r="R43" s="46">
        <v>906.82800000000009</v>
      </c>
      <c r="S43" s="46">
        <v>68.012100000000004</v>
      </c>
      <c r="T43" s="46">
        <v>45.341400000000007</v>
      </c>
      <c r="U43" s="46">
        <v>9.0682800000000015</v>
      </c>
      <c r="V43" s="46">
        <v>113.35350000000001</v>
      </c>
      <c r="W43" s="46">
        <v>362.73120000000006</v>
      </c>
      <c r="X43" s="46">
        <v>136.02420000000001</v>
      </c>
      <c r="Y43" s="46">
        <v>27.204840000000001</v>
      </c>
      <c r="Z43" s="46">
        <v>1668.5635200000002</v>
      </c>
      <c r="AA43" s="46">
        <v>377.84500000000003</v>
      </c>
      <c r="AB43" s="46">
        <v>503.79333333333335</v>
      </c>
      <c r="AC43" s="46">
        <v>324.44290666666672</v>
      </c>
      <c r="AD43" s="46">
        <v>1206.08124</v>
      </c>
      <c r="AE43" s="46">
        <v>555.95159999999998</v>
      </c>
      <c r="AF43" s="46">
        <v>1191</v>
      </c>
      <c r="AG43" s="46">
        <v>0</v>
      </c>
      <c r="AH43" s="46">
        <v>145.74</v>
      </c>
      <c r="AI43" s="46">
        <v>0</v>
      </c>
      <c r="AJ43" s="46">
        <v>0</v>
      </c>
      <c r="AK43" s="46">
        <v>14.16</v>
      </c>
      <c r="AL43" s="46">
        <v>206.13</v>
      </c>
      <c r="AM43" s="46">
        <v>2112.9816000000001</v>
      </c>
      <c r="AN43" s="46">
        <v>4987.6263600000002</v>
      </c>
      <c r="AO43" s="46">
        <v>22.753790914351857</v>
      </c>
      <c r="AP43" s="46">
        <v>1.8203032731481483</v>
      </c>
      <c r="AQ43" s="46">
        <v>0.91015163657407416</v>
      </c>
      <c r="AR43" s="46">
        <v>15.869490000000004</v>
      </c>
      <c r="AS43" s="46">
        <v>5.8399723200000029</v>
      </c>
      <c r="AT43" s="46">
        <v>194.96802</v>
      </c>
      <c r="AU43" s="46">
        <v>7.5569000000000006</v>
      </c>
      <c r="AV43" s="46">
        <v>249.7186281440741</v>
      </c>
      <c r="AW43" s="46">
        <v>62.974166666666669</v>
      </c>
      <c r="AX43" s="46">
        <v>37.280706666666674</v>
      </c>
      <c r="AY43" s="46">
        <v>0.94461249999999997</v>
      </c>
      <c r="AZ43" s="46">
        <v>15.113800000000001</v>
      </c>
      <c r="BA43" s="46">
        <v>5.877588888888889</v>
      </c>
      <c r="BB43" s="46">
        <v>44.966241897777792</v>
      </c>
      <c r="BC43" s="46">
        <v>167.15711662000001</v>
      </c>
      <c r="BD43" s="46"/>
      <c r="BE43" s="46">
        <v>0</v>
      </c>
      <c r="BF43" s="46">
        <v>167.15711662000001</v>
      </c>
      <c r="BG43" s="46">
        <v>198.34645833333332</v>
      </c>
      <c r="BH43" s="46"/>
      <c r="BI43" s="46">
        <v>0</v>
      </c>
      <c r="BJ43" s="46"/>
      <c r="BK43" s="46"/>
      <c r="BL43" s="46">
        <v>198.34645833333332</v>
      </c>
      <c r="BM43" s="46">
        <v>10136.988563097408</v>
      </c>
      <c r="BN43" s="46">
        <f t="shared" si="0"/>
        <v>736.50177825676042</v>
      </c>
      <c r="BO43" s="46">
        <f t="shared" si="1"/>
        <v>520.46125663477721</v>
      </c>
      <c r="BP43" s="47">
        <f t="shared" si="4"/>
        <v>8.8629737609329435</v>
      </c>
      <c r="BQ43" s="47">
        <f t="shared" si="2"/>
        <v>1.9241982507288626</v>
      </c>
      <c r="BR43" s="48">
        <v>5</v>
      </c>
      <c r="BS43" s="47">
        <f t="shared" si="5"/>
        <v>5.8309037900874632</v>
      </c>
      <c r="BT43" s="47">
        <f t="shared" si="6"/>
        <v>14.25</v>
      </c>
      <c r="BU43" s="47">
        <f t="shared" si="7"/>
        <v>16.618075801749271</v>
      </c>
      <c r="BV43" s="46">
        <f t="shared" si="3"/>
        <v>1893.4555133684253</v>
      </c>
      <c r="BW43" s="46">
        <f t="shared" si="8"/>
        <v>3150.4185482599628</v>
      </c>
      <c r="BX43" s="46">
        <f t="shared" si="9"/>
        <v>13287.40711135737</v>
      </c>
      <c r="BY43" s="46">
        <f t="shared" si="10"/>
        <v>159448.88533628843</v>
      </c>
      <c r="BZ43" s="49">
        <f>VLOOKUP($C43,[2]PARAMETROS!$A:$I,7,0)</f>
        <v>43101</v>
      </c>
      <c r="CA43" s="50">
        <f>VLOOKUP($C43,[2]PARAMETROS!$A:$I,8,0)</f>
        <v>0</v>
      </c>
      <c r="CB43" s="50">
        <f>VLOOKUP($C43,[2]PARAMETROS!$A:$I,9,0)</f>
        <v>0</v>
      </c>
    </row>
    <row r="44" spans="1:80">
      <c r="A44" s="42" t="s">
        <v>91</v>
      </c>
      <c r="B44" s="42" t="s">
        <v>16</v>
      </c>
      <c r="C44" s="42" t="s">
        <v>93</v>
      </c>
      <c r="D44" s="43" t="s">
        <v>139</v>
      </c>
      <c r="E44" s="44" t="s">
        <v>62</v>
      </c>
      <c r="F44" s="44" t="s">
        <v>63</v>
      </c>
      <c r="G44" s="44">
        <v>91</v>
      </c>
      <c r="H44" s="45">
        <v>2216.69</v>
      </c>
      <c r="I44" s="46">
        <v>201718.79</v>
      </c>
      <c r="J44" s="46"/>
      <c r="K44" s="46"/>
      <c r="L44" s="46"/>
      <c r="M44" s="46"/>
      <c r="N44" s="46"/>
      <c r="O44" s="46"/>
      <c r="P44" s="46"/>
      <c r="Q44" s="46">
        <v>201718.79</v>
      </c>
      <c r="R44" s="46">
        <v>40343.758000000002</v>
      </c>
      <c r="S44" s="46">
        <v>3025.7818499999998</v>
      </c>
      <c r="T44" s="46">
        <v>2017.1879000000001</v>
      </c>
      <c r="U44" s="46">
        <v>403.43758000000003</v>
      </c>
      <c r="V44" s="46">
        <v>5042.9697500000002</v>
      </c>
      <c r="W44" s="46">
        <v>16137.503200000001</v>
      </c>
      <c r="X44" s="46">
        <v>6051.5636999999997</v>
      </c>
      <c r="Y44" s="46">
        <v>1210.3127400000001</v>
      </c>
      <c r="Z44" s="46">
        <v>74232.514719999992</v>
      </c>
      <c r="AA44" s="46">
        <v>16809.899166666666</v>
      </c>
      <c r="AB44" s="46">
        <v>22413.198888888888</v>
      </c>
      <c r="AC44" s="46">
        <v>14434.100084444448</v>
      </c>
      <c r="AD44" s="46">
        <v>53657.198140000008</v>
      </c>
      <c r="AE44" s="46">
        <v>13012.872600000001</v>
      </c>
      <c r="AF44" s="46">
        <v>36127</v>
      </c>
      <c r="AG44" s="46">
        <v>0</v>
      </c>
      <c r="AH44" s="46">
        <v>4420.78</v>
      </c>
      <c r="AI44" s="46">
        <v>0</v>
      </c>
      <c r="AJ44" s="46">
        <v>0</v>
      </c>
      <c r="AK44" s="46">
        <v>429.52</v>
      </c>
      <c r="AL44" s="46">
        <v>6252.61</v>
      </c>
      <c r="AM44" s="46">
        <v>60242.782599999999</v>
      </c>
      <c r="AN44" s="46">
        <v>188132.49546000001</v>
      </c>
      <c r="AO44" s="46">
        <v>1012.2905713445217</v>
      </c>
      <c r="AP44" s="46">
        <v>80.983245707561736</v>
      </c>
      <c r="AQ44" s="46">
        <v>40.491622853780868</v>
      </c>
      <c r="AR44" s="46">
        <v>706.0157650000001</v>
      </c>
      <c r="AS44" s="46">
        <v>259.81380152000014</v>
      </c>
      <c r="AT44" s="46">
        <v>8673.9079700000002</v>
      </c>
      <c r="AU44" s="46">
        <v>336.19798333333335</v>
      </c>
      <c r="AV44" s="46">
        <v>11109.700959759199</v>
      </c>
      <c r="AW44" s="46">
        <v>2801.649861111111</v>
      </c>
      <c r="AX44" s="46">
        <v>1658.576717777778</v>
      </c>
      <c r="AY44" s="46">
        <v>42.024747916666662</v>
      </c>
      <c r="AZ44" s="46">
        <v>672.39596666666671</v>
      </c>
      <c r="BA44" s="46">
        <v>261.48732037037036</v>
      </c>
      <c r="BB44" s="46">
        <v>2000.4975378940744</v>
      </c>
      <c r="BC44" s="46">
        <v>7436.6321517366669</v>
      </c>
      <c r="BD44" s="46"/>
      <c r="BE44" s="46">
        <v>0</v>
      </c>
      <c r="BF44" s="46">
        <v>7436.6321517366669</v>
      </c>
      <c r="BG44" s="46">
        <v>6016.509236111111</v>
      </c>
      <c r="BH44" s="46"/>
      <c r="BI44" s="46">
        <v>0</v>
      </c>
      <c r="BJ44" s="46"/>
      <c r="BK44" s="46"/>
      <c r="BL44" s="46">
        <v>6016.509236111111</v>
      </c>
      <c r="BM44" s="46">
        <v>414414.127807607</v>
      </c>
      <c r="BN44" s="46">
        <f t="shared" si="0"/>
        <v>22340.553940455065</v>
      </c>
      <c r="BO44" s="46">
        <f t="shared" si="1"/>
        <v>15787.324784588243</v>
      </c>
      <c r="BP44" s="47">
        <f t="shared" si="4"/>
        <v>8.8629737609329435</v>
      </c>
      <c r="BQ44" s="47">
        <f t="shared" si="2"/>
        <v>1.9241982507288626</v>
      </c>
      <c r="BR44" s="48">
        <v>5</v>
      </c>
      <c r="BS44" s="47">
        <f t="shared" si="5"/>
        <v>5.8309037900874632</v>
      </c>
      <c r="BT44" s="47">
        <f t="shared" si="6"/>
        <v>14.25</v>
      </c>
      <c r="BU44" s="47">
        <f t="shared" si="7"/>
        <v>16.618075801749271</v>
      </c>
      <c r="BV44" s="46">
        <f t="shared" si="3"/>
        <v>75203.77368035297</v>
      </c>
      <c r="BW44" s="46">
        <f t="shared" si="8"/>
        <v>113331.65240539628</v>
      </c>
      <c r="BX44" s="46">
        <f t="shared" si="9"/>
        <v>527745.78021300328</v>
      </c>
      <c r="BY44" s="46">
        <f t="shared" si="10"/>
        <v>6332949.3625560394</v>
      </c>
      <c r="BZ44" s="49">
        <f>VLOOKUP($C44,[2]PARAMETROS!$A:$I,7,0)</f>
        <v>43101</v>
      </c>
      <c r="CA44" s="50">
        <f>VLOOKUP($C44,[2]PARAMETROS!$A:$I,8,0)</f>
        <v>0</v>
      </c>
      <c r="CB44" s="50">
        <f>VLOOKUP($C44,[2]PARAMETROS!$A:$I,9,0)</f>
        <v>0</v>
      </c>
    </row>
    <row r="45" spans="1:80">
      <c r="A45" s="42" t="s">
        <v>91</v>
      </c>
      <c r="B45" s="42" t="s">
        <v>140</v>
      </c>
      <c r="C45" s="42" t="s">
        <v>93</v>
      </c>
      <c r="D45" s="43" t="s">
        <v>141</v>
      </c>
      <c r="E45" s="44" t="s">
        <v>62</v>
      </c>
      <c r="F45" s="44" t="s">
        <v>63</v>
      </c>
      <c r="G45" s="44">
        <v>2</v>
      </c>
      <c r="H45" s="45">
        <v>2904.49</v>
      </c>
      <c r="I45" s="46">
        <v>5808.98</v>
      </c>
      <c r="J45" s="46"/>
      <c r="K45" s="46"/>
      <c r="L45" s="46"/>
      <c r="M45" s="46"/>
      <c r="N45" s="46"/>
      <c r="O45" s="46"/>
      <c r="P45" s="46"/>
      <c r="Q45" s="46">
        <v>5808.98</v>
      </c>
      <c r="R45" s="46">
        <v>1161.796</v>
      </c>
      <c r="S45" s="46">
        <v>87.134699999999995</v>
      </c>
      <c r="T45" s="46">
        <v>58.089799999999997</v>
      </c>
      <c r="U45" s="46">
        <v>11.61796</v>
      </c>
      <c r="V45" s="46">
        <v>145.22450000000001</v>
      </c>
      <c r="W45" s="46">
        <v>464.71839999999997</v>
      </c>
      <c r="X45" s="46">
        <v>174.26939999999999</v>
      </c>
      <c r="Y45" s="46">
        <v>34.853879999999997</v>
      </c>
      <c r="Z45" s="46">
        <v>2137.7046400000004</v>
      </c>
      <c r="AA45" s="46">
        <v>484.08166666666659</v>
      </c>
      <c r="AB45" s="46">
        <v>645.44222222222209</v>
      </c>
      <c r="AC45" s="46">
        <v>415.66479111111113</v>
      </c>
      <c r="AD45" s="46">
        <v>1545.1886799999997</v>
      </c>
      <c r="AE45" s="46">
        <v>203.46120000000002</v>
      </c>
      <c r="AF45" s="46">
        <v>794</v>
      </c>
      <c r="AG45" s="46">
        <v>0</v>
      </c>
      <c r="AH45" s="46">
        <v>97.16</v>
      </c>
      <c r="AI45" s="46">
        <v>0</v>
      </c>
      <c r="AJ45" s="46">
        <v>0</v>
      </c>
      <c r="AK45" s="46">
        <v>9.44</v>
      </c>
      <c r="AL45" s="46">
        <v>137.41999999999999</v>
      </c>
      <c r="AM45" s="46">
        <v>1241.4812000000002</v>
      </c>
      <c r="AN45" s="46">
        <v>4924.3745200000003</v>
      </c>
      <c r="AO45" s="46">
        <v>29.151353144290123</v>
      </c>
      <c r="AP45" s="46">
        <v>2.3321082515432097</v>
      </c>
      <c r="AQ45" s="46">
        <v>1.1660541257716048</v>
      </c>
      <c r="AR45" s="46">
        <v>20.331430000000001</v>
      </c>
      <c r="AS45" s="46">
        <v>7.4819662400000029</v>
      </c>
      <c r="AT45" s="46">
        <v>249.78613999999996</v>
      </c>
      <c r="AU45" s="46">
        <v>9.681633333333334</v>
      </c>
      <c r="AV45" s="46">
        <v>319.93068509493821</v>
      </c>
      <c r="AW45" s="46">
        <v>80.680277777777761</v>
      </c>
      <c r="AX45" s="46">
        <v>47.762724444444444</v>
      </c>
      <c r="AY45" s="46">
        <v>1.2102041666666665</v>
      </c>
      <c r="AZ45" s="46">
        <v>19.363266666666668</v>
      </c>
      <c r="BA45" s="46">
        <v>7.5301592592592588</v>
      </c>
      <c r="BB45" s="46">
        <v>57.609160691851855</v>
      </c>
      <c r="BC45" s="46">
        <v>214.15579300666667</v>
      </c>
      <c r="BD45" s="46"/>
      <c r="BE45" s="46">
        <v>0</v>
      </c>
      <c r="BF45" s="46">
        <v>214.15579300666667</v>
      </c>
      <c r="BG45" s="46">
        <v>89.750833333333333</v>
      </c>
      <c r="BH45" s="46"/>
      <c r="BI45" s="46">
        <v>0</v>
      </c>
      <c r="BJ45" s="46"/>
      <c r="BK45" s="46"/>
      <c r="BL45" s="46">
        <v>89.750833333333333</v>
      </c>
      <c r="BM45" s="46">
        <v>11357.191831434939</v>
      </c>
      <c r="BN45" s="46">
        <f t="shared" si="0"/>
        <v>491.00118550450696</v>
      </c>
      <c r="BO45" s="46">
        <f t="shared" si="1"/>
        <v>346.9741710898515</v>
      </c>
      <c r="BP45" s="47">
        <f t="shared" si="4"/>
        <v>8.8629737609329435</v>
      </c>
      <c r="BQ45" s="47">
        <f t="shared" si="2"/>
        <v>1.9241982507288626</v>
      </c>
      <c r="BR45" s="48">
        <v>5</v>
      </c>
      <c r="BS45" s="47">
        <f t="shared" si="5"/>
        <v>5.8309037900874632</v>
      </c>
      <c r="BT45" s="47">
        <f t="shared" si="6"/>
        <v>14.25</v>
      </c>
      <c r="BU45" s="47">
        <f t="shared" si="7"/>
        <v>16.618075801749271</v>
      </c>
      <c r="BV45" s="46">
        <f t="shared" si="3"/>
        <v>2026.6021274567638</v>
      </c>
      <c r="BW45" s="46">
        <f t="shared" si="8"/>
        <v>2864.5774840511222</v>
      </c>
      <c r="BX45" s="46">
        <f t="shared" si="9"/>
        <v>14221.769315486061</v>
      </c>
      <c r="BY45" s="46">
        <f t="shared" si="10"/>
        <v>170661.23178583273</v>
      </c>
      <c r="BZ45" s="49">
        <f>VLOOKUP($C45,[2]PARAMETROS!$A:$I,7,0)</f>
        <v>43101</v>
      </c>
      <c r="CA45" s="50">
        <f>VLOOKUP($C45,[2]PARAMETROS!$A:$I,8,0)</f>
        <v>0</v>
      </c>
      <c r="CB45" s="50">
        <f>VLOOKUP($C45,[2]PARAMETROS!$A:$I,9,0)</f>
        <v>0</v>
      </c>
    </row>
    <row r="46" spans="1:80">
      <c r="A46" s="42" t="s">
        <v>91</v>
      </c>
      <c r="B46" s="42" t="s">
        <v>142</v>
      </c>
      <c r="C46" s="42" t="s">
        <v>93</v>
      </c>
      <c r="D46" s="43" t="s">
        <v>143</v>
      </c>
      <c r="E46" s="44" t="s">
        <v>62</v>
      </c>
      <c r="F46" s="44" t="s">
        <v>63</v>
      </c>
      <c r="G46" s="44">
        <v>1</v>
      </c>
      <c r="H46" s="45">
        <v>2904.49</v>
      </c>
      <c r="I46" s="46">
        <v>2904.49</v>
      </c>
      <c r="J46" s="46"/>
      <c r="K46" s="46"/>
      <c r="L46" s="46"/>
      <c r="M46" s="46"/>
      <c r="N46" s="46"/>
      <c r="O46" s="46"/>
      <c r="P46" s="46">
        <v>348.53879999999998</v>
      </c>
      <c r="Q46" s="46">
        <v>3253.0287999999996</v>
      </c>
      <c r="R46" s="46">
        <v>650.60575999999992</v>
      </c>
      <c r="S46" s="46">
        <v>48.795431999999991</v>
      </c>
      <c r="T46" s="46">
        <v>32.530287999999999</v>
      </c>
      <c r="U46" s="46">
        <v>6.5060575999999992</v>
      </c>
      <c r="V46" s="46">
        <v>81.32571999999999</v>
      </c>
      <c r="W46" s="46">
        <v>260.24230399999999</v>
      </c>
      <c r="X46" s="46">
        <v>97.590863999999982</v>
      </c>
      <c r="Y46" s="46">
        <v>19.518172799999999</v>
      </c>
      <c r="Z46" s="46">
        <v>1197.1145984</v>
      </c>
      <c r="AA46" s="46">
        <v>271.08573333333328</v>
      </c>
      <c r="AB46" s="46">
        <v>361.44764444444439</v>
      </c>
      <c r="AC46" s="46">
        <v>232.77228302222224</v>
      </c>
      <c r="AD46" s="46">
        <v>865.30566079999994</v>
      </c>
      <c r="AE46" s="46">
        <v>101.73060000000001</v>
      </c>
      <c r="AF46" s="46">
        <v>397</v>
      </c>
      <c r="AG46" s="46">
        <v>0</v>
      </c>
      <c r="AH46" s="46">
        <v>48.58</v>
      </c>
      <c r="AI46" s="46">
        <v>0</v>
      </c>
      <c r="AJ46" s="46">
        <v>0</v>
      </c>
      <c r="AK46" s="46">
        <v>4.72</v>
      </c>
      <c r="AL46" s="46">
        <v>68.709999999999994</v>
      </c>
      <c r="AM46" s="46">
        <v>620.74060000000009</v>
      </c>
      <c r="AN46" s="46">
        <v>2683.1608592000002</v>
      </c>
      <c r="AO46" s="46">
        <v>16.32475776080247</v>
      </c>
      <c r="AP46" s="46">
        <v>1.3059806208641975</v>
      </c>
      <c r="AQ46" s="46">
        <v>0.65299031043209876</v>
      </c>
      <c r="AR46" s="46">
        <v>11.385600800000001</v>
      </c>
      <c r="AS46" s="46">
        <v>4.1899010944000015</v>
      </c>
      <c r="AT46" s="46">
        <v>139.88023839999997</v>
      </c>
      <c r="AU46" s="46">
        <v>5.4217146666666665</v>
      </c>
      <c r="AV46" s="46">
        <v>179.16118365316541</v>
      </c>
      <c r="AW46" s="46">
        <v>45.180955555555549</v>
      </c>
      <c r="AX46" s="46">
        <v>26.747125688888886</v>
      </c>
      <c r="AY46" s="46">
        <v>0.6777143333333332</v>
      </c>
      <c r="AZ46" s="46">
        <v>10.843429333333333</v>
      </c>
      <c r="BA46" s="46">
        <v>4.2168891851851846</v>
      </c>
      <c r="BB46" s="46">
        <v>32.261129987437037</v>
      </c>
      <c r="BC46" s="46">
        <v>119.92724408373331</v>
      </c>
      <c r="BD46" s="46"/>
      <c r="BE46" s="46">
        <v>0</v>
      </c>
      <c r="BF46" s="46">
        <v>119.92724408373331</v>
      </c>
      <c r="BG46" s="46">
        <v>44.875416666666666</v>
      </c>
      <c r="BH46" s="46"/>
      <c r="BI46" s="46">
        <v>0</v>
      </c>
      <c r="BJ46" s="46"/>
      <c r="BK46" s="46"/>
      <c r="BL46" s="46">
        <v>44.875416666666666</v>
      </c>
      <c r="BM46" s="46">
        <v>6280.1535036035648</v>
      </c>
      <c r="BN46" s="46">
        <f t="shared" si="0"/>
        <v>245.50059275225348</v>
      </c>
      <c r="BO46" s="46">
        <f t="shared" si="1"/>
        <v>173.48708554492575</v>
      </c>
      <c r="BP46" s="47">
        <f t="shared" si="4"/>
        <v>8.8629737609329435</v>
      </c>
      <c r="BQ46" s="47">
        <f t="shared" si="2"/>
        <v>1.9241982507288626</v>
      </c>
      <c r="BR46" s="48">
        <v>5</v>
      </c>
      <c r="BS46" s="47">
        <f t="shared" si="5"/>
        <v>5.8309037900874632</v>
      </c>
      <c r="BT46" s="47">
        <f t="shared" si="6"/>
        <v>14.25</v>
      </c>
      <c r="BU46" s="47">
        <f t="shared" si="7"/>
        <v>16.618075801749271</v>
      </c>
      <c r="BV46" s="46">
        <f t="shared" si="3"/>
        <v>1113.2683596744675</v>
      </c>
      <c r="BW46" s="46">
        <f t="shared" si="8"/>
        <v>1532.2560379716467</v>
      </c>
      <c r="BX46" s="46">
        <f t="shared" si="9"/>
        <v>7812.4095415752117</v>
      </c>
      <c r="BY46" s="46">
        <f t="shared" si="10"/>
        <v>93748.914498902537</v>
      </c>
      <c r="BZ46" s="49">
        <f>VLOOKUP($C46,[2]PARAMETROS!$A:$I,7,0)</f>
        <v>43101</v>
      </c>
      <c r="CA46" s="50">
        <f>VLOOKUP($C46,[2]PARAMETROS!$A:$I,8,0)</f>
        <v>0</v>
      </c>
      <c r="CB46" s="50">
        <f>VLOOKUP($C46,[2]PARAMETROS!$A:$I,9,0)</f>
        <v>0</v>
      </c>
    </row>
    <row r="47" spans="1:80">
      <c r="A47" s="42" t="s">
        <v>91</v>
      </c>
      <c r="B47" s="42" t="s">
        <v>144</v>
      </c>
      <c r="C47" s="42" t="s">
        <v>145</v>
      </c>
      <c r="D47" s="43" t="s">
        <v>146</v>
      </c>
      <c r="E47" s="44" t="s">
        <v>62</v>
      </c>
      <c r="F47" s="44" t="s">
        <v>63</v>
      </c>
      <c r="G47" s="44">
        <v>5</v>
      </c>
      <c r="H47" s="45">
        <v>2417.3200000000002</v>
      </c>
      <c r="I47" s="46">
        <v>12086.6</v>
      </c>
      <c r="J47" s="46"/>
      <c r="K47" s="46"/>
      <c r="L47" s="46"/>
      <c r="M47" s="46"/>
      <c r="N47" s="46"/>
      <c r="O47" s="46"/>
      <c r="P47" s="46"/>
      <c r="Q47" s="46">
        <v>12086.6</v>
      </c>
      <c r="R47" s="46">
        <v>2417.3200000000002</v>
      </c>
      <c r="S47" s="46">
        <v>181.29900000000001</v>
      </c>
      <c r="T47" s="46">
        <v>120.866</v>
      </c>
      <c r="U47" s="46">
        <v>24.173200000000001</v>
      </c>
      <c r="V47" s="46">
        <v>302.16500000000002</v>
      </c>
      <c r="W47" s="46">
        <v>966.928</v>
      </c>
      <c r="X47" s="46">
        <v>362.59800000000001</v>
      </c>
      <c r="Y47" s="46">
        <v>72.519599999999997</v>
      </c>
      <c r="Z47" s="46">
        <v>4447.8688000000002</v>
      </c>
      <c r="AA47" s="46">
        <v>1007.2166666666667</v>
      </c>
      <c r="AB47" s="46">
        <v>1342.9555555555555</v>
      </c>
      <c r="AC47" s="46">
        <v>864.86337777777794</v>
      </c>
      <c r="AD47" s="46">
        <v>3215.0356000000002</v>
      </c>
      <c r="AE47" s="46">
        <v>654.80399999999997</v>
      </c>
      <c r="AF47" s="46">
        <v>1395</v>
      </c>
      <c r="AG47" s="46">
        <v>0</v>
      </c>
      <c r="AH47" s="46">
        <v>0</v>
      </c>
      <c r="AI47" s="46">
        <v>0</v>
      </c>
      <c r="AJ47" s="46">
        <v>0</v>
      </c>
      <c r="AK47" s="46">
        <v>23.599999999999998</v>
      </c>
      <c r="AL47" s="46">
        <v>343.54999999999995</v>
      </c>
      <c r="AM47" s="46">
        <v>2416.9539999999997</v>
      </c>
      <c r="AN47" s="46">
        <v>10079.858400000001</v>
      </c>
      <c r="AO47" s="46">
        <v>60.654494405864206</v>
      </c>
      <c r="AP47" s="46">
        <v>4.8523595524691361</v>
      </c>
      <c r="AQ47" s="46">
        <v>2.426179776234568</v>
      </c>
      <c r="AR47" s="46">
        <v>42.303100000000008</v>
      </c>
      <c r="AS47" s="46">
        <v>15.567540800000007</v>
      </c>
      <c r="AT47" s="46">
        <v>519.72379999999998</v>
      </c>
      <c r="AU47" s="46">
        <v>20.144333333333336</v>
      </c>
      <c r="AV47" s="46">
        <v>665.67180786790118</v>
      </c>
      <c r="AW47" s="46">
        <v>167.86944444444444</v>
      </c>
      <c r="AX47" s="46">
        <v>99.378711111111116</v>
      </c>
      <c r="AY47" s="46">
        <v>2.5180416666666665</v>
      </c>
      <c r="AZ47" s="46">
        <v>40.288666666666671</v>
      </c>
      <c r="BA47" s="46">
        <v>15.667814814814815</v>
      </c>
      <c r="BB47" s="46">
        <v>119.86594576296299</v>
      </c>
      <c r="BC47" s="46">
        <v>445.58862446666672</v>
      </c>
      <c r="BD47" s="46"/>
      <c r="BE47" s="46">
        <v>0</v>
      </c>
      <c r="BF47" s="46">
        <v>445.58862446666672</v>
      </c>
      <c r="BG47" s="46">
        <v>247.66875000000002</v>
      </c>
      <c r="BH47" s="46"/>
      <c r="BI47" s="46">
        <v>0</v>
      </c>
      <c r="BJ47" s="46"/>
      <c r="BK47" s="46"/>
      <c r="BL47" s="46">
        <v>247.66875000000002</v>
      </c>
      <c r="BM47" s="46">
        <v>23525.38758233457</v>
      </c>
      <c r="BN47" s="46">
        <f t="shared" si="0"/>
        <v>1227.5029637612674</v>
      </c>
      <c r="BO47" s="46">
        <f t="shared" si="1"/>
        <v>867.43542772462877</v>
      </c>
      <c r="BP47" s="47">
        <f t="shared" si="4"/>
        <v>8.8629737609329435</v>
      </c>
      <c r="BQ47" s="47">
        <f t="shared" si="2"/>
        <v>1.9241982507288626</v>
      </c>
      <c r="BR47" s="48">
        <v>5</v>
      </c>
      <c r="BS47" s="47">
        <f t="shared" si="5"/>
        <v>5.8309037900874632</v>
      </c>
      <c r="BT47" s="47">
        <f t="shared" si="6"/>
        <v>14.25</v>
      </c>
      <c r="BU47" s="47">
        <f t="shared" si="7"/>
        <v>16.618075801749271</v>
      </c>
      <c r="BV47" s="46">
        <f t="shared" si="3"/>
        <v>4257.605190984742</v>
      </c>
      <c r="BW47" s="46">
        <f t="shared" si="8"/>
        <v>6352.5435824706383</v>
      </c>
      <c r="BX47" s="46">
        <f t="shared" si="9"/>
        <v>29877.93116480521</v>
      </c>
      <c r="BY47" s="46">
        <f t="shared" si="10"/>
        <v>358535.17397766252</v>
      </c>
      <c r="BZ47" s="51">
        <f>VLOOKUP($C47,[2]PARAMETROS!$A:$I,7,0)</f>
        <v>42736</v>
      </c>
      <c r="CA47" s="50">
        <f>VLOOKUP($C47,[2]PARAMETROS!$A:$I,8,0)</f>
        <v>0</v>
      </c>
      <c r="CB47" s="50">
        <f>VLOOKUP($C47,[2]PARAMETROS!$A:$I,9,0)</f>
        <v>0</v>
      </c>
    </row>
    <row r="48" spans="1:80">
      <c r="A48" s="42" t="s">
        <v>91</v>
      </c>
      <c r="B48" s="42" t="s">
        <v>147</v>
      </c>
      <c r="C48" s="42" t="s">
        <v>115</v>
      </c>
      <c r="D48" s="43" t="s">
        <v>148</v>
      </c>
      <c r="E48" s="44" t="s">
        <v>62</v>
      </c>
      <c r="F48" s="44" t="s">
        <v>63</v>
      </c>
      <c r="G48" s="44">
        <v>1</v>
      </c>
      <c r="H48" s="45">
        <v>2676.87</v>
      </c>
      <c r="I48" s="46">
        <v>2676.87</v>
      </c>
      <c r="J48" s="46"/>
      <c r="K48" s="46"/>
      <c r="L48" s="46"/>
      <c r="M48" s="46"/>
      <c r="N48" s="46"/>
      <c r="O48" s="46"/>
      <c r="P48" s="46"/>
      <c r="Q48" s="46">
        <v>2676.87</v>
      </c>
      <c r="R48" s="46">
        <v>535.37400000000002</v>
      </c>
      <c r="S48" s="46">
        <v>40.15305</v>
      </c>
      <c r="T48" s="46">
        <v>26.768699999999999</v>
      </c>
      <c r="U48" s="46">
        <v>5.3537400000000002</v>
      </c>
      <c r="V48" s="46">
        <v>66.921750000000003</v>
      </c>
      <c r="W48" s="46">
        <v>214.14959999999999</v>
      </c>
      <c r="X48" s="46">
        <v>80.306100000000001</v>
      </c>
      <c r="Y48" s="46">
        <v>16.061219999999999</v>
      </c>
      <c r="Z48" s="46">
        <v>985.08816000000002</v>
      </c>
      <c r="AA48" s="46">
        <v>223.07249999999999</v>
      </c>
      <c r="AB48" s="46">
        <v>297.42999999999995</v>
      </c>
      <c r="AC48" s="46">
        <v>191.54492000000002</v>
      </c>
      <c r="AD48" s="46">
        <v>712.04741999999999</v>
      </c>
      <c r="AE48" s="46">
        <v>115.3878</v>
      </c>
      <c r="AF48" s="46">
        <v>397</v>
      </c>
      <c r="AG48" s="46">
        <v>0</v>
      </c>
      <c r="AH48" s="46">
        <v>28.32</v>
      </c>
      <c r="AI48" s="46">
        <v>0</v>
      </c>
      <c r="AJ48" s="46">
        <v>0</v>
      </c>
      <c r="AK48" s="46">
        <v>4.72</v>
      </c>
      <c r="AL48" s="46">
        <v>68.709999999999994</v>
      </c>
      <c r="AM48" s="46">
        <v>614.13780000000008</v>
      </c>
      <c r="AN48" s="46">
        <v>2311.2733800000001</v>
      </c>
      <c r="AO48" s="46">
        <v>13.43340529513889</v>
      </c>
      <c r="AP48" s="46">
        <v>1.0746724236111111</v>
      </c>
      <c r="AQ48" s="46">
        <v>0.53733621180555557</v>
      </c>
      <c r="AR48" s="46">
        <v>9.3690450000000016</v>
      </c>
      <c r="AS48" s="46">
        <v>3.4478085600000012</v>
      </c>
      <c r="AT48" s="46">
        <v>115.10540999999999</v>
      </c>
      <c r="AU48" s="46">
        <v>4.4614500000000001</v>
      </c>
      <c r="AV48" s="46">
        <v>147.42912749055557</v>
      </c>
      <c r="AW48" s="46">
        <v>37.178749999999994</v>
      </c>
      <c r="AX48" s="46">
        <v>22.009820000000001</v>
      </c>
      <c r="AY48" s="46">
        <v>0.55768124999999991</v>
      </c>
      <c r="AZ48" s="46">
        <v>8.9229000000000003</v>
      </c>
      <c r="BA48" s="46">
        <v>3.4700166666666665</v>
      </c>
      <c r="BB48" s="46">
        <v>26.547213793333338</v>
      </c>
      <c r="BC48" s="46">
        <v>98.686381710000006</v>
      </c>
      <c r="BD48" s="46"/>
      <c r="BE48" s="46">
        <v>0</v>
      </c>
      <c r="BF48" s="46">
        <v>98.686381710000006</v>
      </c>
      <c r="BG48" s="46">
        <v>44.875416666666666</v>
      </c>
      <c r="BH48" s="46"/>
      <c r="BI48" s="46">
        <v>0</v>
      </c>
      <c r="BJ48" s="46"/>
      <c r="BK48" s="46"/>
      <c r="BL48" s="46">
        <v>44.875416666666666</v>
      </c>
      <c r="BM48" s="46">
        <v>5279.1343058672219</v>
      </c>
      <c r="BN48" s="46">
        <f t="shared" si="0"/>
        <v>245.50059275225348</v>
      </c>
      <c r="BO48" s="46">
        <f t="shared" si="1"/>
        <v>173.48708554492575</v>
      </c>
      <c r="BP48" s="47">
        <f t="shared" si="4"/>
        <v>8.8629737609329435</v>
      </c>
      <c r="BQ48" s="47">
        <f t="shared" si="2"/>
        <v>1.9241982507288626</v>
      </c>
      <c r="BR48" s="48">
        <v>5</v>
      </c>
      <c r="BS48" s="47">
        <f t="shared" si="5"/>
        <v>5.8309037900874632</v>
      </c>
      <c r="BT48" s="47">
        <f t="shared" si="6"/>
        <v>14.25</v>
      </c>
      <c r="BU48" s="47">
        <f t="shared" si="7"/>
        <v>16.618075801749271</v>
      </c>
      <c r="BV48" s="46">
        <f t="shared" si="3"/>
        <v>946.91823060457989</v>
      </c>
      <c r="BW48" s="46">
        <f t="shared" si="8"/>
        <v>1365.9059089017592</v>
      </c>
      <c r="BX48" s="46">
        <f t="shared" si="9"/>
        <v>6645.0402147689811</v>
      </c>
      <c r="BY48" s="46">
        <f t="shared" si="10"/>
        <v>79740.482577227769</v>
      </c>
      <c r="BZ48" s="49">
        <f>VLOOKUP($C48,[2]PARAMETROS!$A:$I,7,0)</f>
        <v>43101</v>
      </c>
      <c r="CA48" s="50">
        <f>VLOOKUP($C48,[2]PARAMETROS!$A:$I,8,0)</f>
        <v>0</v>
      </c>
      <c r="CB48" s="50">
        <f>VLOOKUP($C48,[2]PARAMETROS!$A:$I,9,0)</f>
        <v>0</v>
      </c>
    </row>
    <row r="49" spans="1:80">
      <c r="A49" s="42" t="s">
        <v>91</v>
      </c>
      <c r="B49" s="42" t="s">
        <v>149</v>
      </c>
      <c r="C49" s="42" t="s">
        <v>115</v>
      </c>
      <c r="D49" s="43" t="s">
        <v>150</v>
      </c>
      <c r="E49" s="44" t="s">
        <v>62</v>
      </c>
      <c r="F49" s="44" t="s">
        <v>63</v>
      </c>
      <c r="G49" s="44">
        <v>22</v>
      </c>
      <c r="H49" s="45">
        <v>2676.87</v>
      </c>
      <c r="I49" s="46">
        <v>58891.14</v>
      </c>
      <c r="J49" s="46"/>
      <c r="K49" s="46"/>
      <c r="L49" s="46"/>
      <c r="M49" s="46"/>
      <c r="N49" s="46"/>
      <c r="O49" s="46"/>
      <c r="P49" s="46"/>
      <c r="Q49" s="46">
        <v>58891.14</v>
      </c>
      <c r="R49" s="46">
        <v>11778.228000000001</v>
      </c>
      <c r="S49" s="46">
        <v>883.36709999999994</v>
      </c>
      <c r="T49" s="46">
        <v>588.91139999999996</v>
      </c>
      <c r="U49" s="46">
        <v>117.78228</v>
      </c>
      <c r="V49" s="46">
        <v>1472.2785000000001</v>
      </c>
      <c r="W49" s="46">
        <v>4711.2911999999997</v>
      </c>
      <c r="X49" s="46">
        <v>1766.7341999999999</v>
      </c>
      <c r="Y49" s="46">
        <v>353.34683999999999</v>
      </c>
      <c r="Z49" s="46">
        <v>21671.939519999996</v>
      </c>
      <c r="AA49" s="46">
        <v>4907.5949999999993</v>
      </c>
      <c r="AB49" s="46">
        <v>6543.4599999999991</v>
      </c>
      <c r="AC49" s="46">
        <v>4213.9882400000006</v>
      </c>
      <c r="AD49" s="46">
        <v>15665.043239999999</v>
      </c>
      <c r="AE49" s="46">
        <v>2538.5316000000003</v>
      </c>
      <c r="AF49" s="46">
        <v>8734</v>
      </c>
      <c r="AG49" s="46">
        <v>0</v>
      </c>
      <c r="AH49" s="46">
        <v>623.04</v>
      </c>
      <c r="AI49" s="46">
        <v>0</v>
      </c>
      <c r="AJ49" s="46">
        <v>0</v>
      </c>
      <c r="AK49" s="46">
        <v>103.83999999999999</v>
      </c>
      <c r="AL49" s="46">
        <v>1511.62</v>
      </c>
      <c r="AM49" s="46">
        <v>13511.031599999998</v>
      </c>
      <c r="AN49" s="46">
        <v>50848.014359999994</v>
      </c>
      <c r="AO49" s="46">
        <v>295.53491649305556</v>
      </c>
      <c r="AP49" s="46">
        <v>23.642793319444447</v>
      </c>
      <c r="AQ49" s="46">
        <v>11.821396659722224</v>
      </c>
      <c r="AR49" s="46">
        <v>206.11899000000003</v>
      </c>
      <c r="AS49" s="46">
        <v>75.851788320000026</v>
      </c>
      <c r="AT49" s="46">
        <v>2532.3190199999999</v>
      </c>
      <c r="AU49" s="46">
        <v>98.151900000000012</v>
      </c>
      <c r="AV49" s="46">
        <v>3243.440804792222</v>
      </c>
      <c r="AW49" s="46">
        <v>817.93249999999989</v>
      </c>
      <c r="AX49" s="46">
        <v>484.21604000000002</v>
      </c>
      <c r="AY49" s="46">
        <v>12.2689875</v>
      </c>
      <c r="AZ49" s="46">
        <v>196.30380000000002</v>
      </c>
      <c r="BA49" s="46">
        <v>76.340366666666668</v>
      </c>
      <c r="BB49" s="46">
        <v>584.03870345333348</v>
      </c>
      <c r="BC49" s="46">
        <v>2171.10039762</v>
      </c>
      <c r="BD49" s="46"/>
      <c r="BE49" s="46">
        <v>0</v>
      </c>
      <c r="BF49" s="46">
        <v>2171.10039762</v>
      </c>
      <c r="BG49" s="46">
        <v>987.25916666666672</v>
      </c>
      <c r="BH49" s="46"/>
      <c r="BI49" s="46">
        <v>0</v>
      </c>
      <c r="BJ49" s="46"/>
      <c r="BK49" s="46"/>
      <c r="BL49" s="46">
        <v>987.25916666666672</v>
      </c>
      <c r="BM49" s="46">
        <v>116140.95472907888</v>
      </c>
      <c r="BN49" s="46">
        <f t="shared" si="0"/>
        <v>5401.0130405495765</v>
      </c>
      <c r="BO49" s="46">
        <f t="shared" si="1"/>
        <v>3816.7158819883666</v>
      </c>
      <c r="BP49" s="47">
        <f t="shared" si="4"/>
        <v>8.8629737609329435</v>
      </c>
      <c r="BQ49" s="47">
        <f t="shared" si="2"/>
        <v>1.9241982507288626</v>
      </c>
      <c r="BR49" s="48">
        <v>5</v>
      </c>
      <c r="BS49" s="47">
        <f t="shared" si="5"/>
        <v>5.8309037900874632</v>
      </c>
      <c r="BT49" s="47">
        <f t="shared" si="6"/>
        <v>14.25</v>
      </c>
      <c r="BU49" s="47">
        <f t="shared" si="7"/>
        <v>16.618075801749271</v>
      </c>
      <c r="BV49" s="46">
        <f t="shared" si="3"/>
        <v>20832.201073300756</v>
      </c>
      <c r="BW49" s="46">
        <f t="shared" si="8"/>
        <v>30049.929995838698</v>
      </c>
      <c r="BX49" s="46">
        <f t="shared" si="9"/>
        <v>146190.88472491759</v>
      </c>
      <c r="BY49" s="46">
        <f t="shared" si="10"/>
        <v>1754290.6166990111</v>
      </c>
      <c r="BZ49" s="49">
        <f>VLOOKUP($C49,[2]PARAMETROS!$A:$I,7,0)</f>
        <v>43101</v>
      </c>
      <c r="CA49" s="50">
        <f>VLOOKUP($C49,[2]PARAMETROS!$A:$I,8,0)</f>
        <v>0</v>
      </c>
      <c r="CB49" s="50">
        <f>VLOOKUP($C49,[2]PARAMETROS!$A:$I,9,0)</f>
        <v>0</v>
      </c>
    </row>
    <row r="50" spans="1:80">
      <c r="A50" s="42" t="s">
        <v>91</v>
      </c>
      <c r="B50" s="42" t="s">
        <v>151</v>
      </c>
      <c r="C50" s="42" t="s">
        <v>115</v>
      </c>
      <c r="D50" s="43" t="s">
        <v>152</v>
      </c>
      <c r="E50" s="44" t="s">
        <v>62</v>
      </c>
      <c r="F50" s="44" t="s">
        <v>63</v>
      </c>
      <c r="G50" s="44">
        <v>25</v>
      </c>
      <c r="H50" s="45">
        <v>1825.1386363636361</v>
      </c>
      <c r="I50" s="46">
        <v>45628.465909090904</v>
      </c>
      <c r="J50" s="46"/>
      <c r="K50" s="46"/>
      <c r="L50" s="46"/>
      <c r="M50" s="46"/>
      <c r="N50" s="46"/>
      <c r="O50" s="46"/>
      <c r="P50" s="46"/>
      <c r="Q50" s="46">
        <v>45628.465909090904</v>
      </c>
      <c r="R50" s="46">
        <v>9125.693181818182</v>
      </c>
      <c r="S50" s="46">
        <v>684.42698863636349</v>
      </c>
      <c r="T50" s="46">
        <v>456.28465909090903</v>
      </c>
      <c r="U50" s="46">
        <v>91.256931818181812</v>
      </c>
      <c r="V50" s="46">
        <v>1140.7116477272727</v>
      </c>
      <c r="W50" s="46">
        <v>3650.2772727272722</v>
      </c>
      <c r="X50" s="46">
        <v>1368.853977272727</v>
      </c>
      <c r="Y50" s="46">
        <v>273.77079545454541</v>
      </c>
      <c r="Z50" s="46">
        <v>16791.275454545452</v>
      </c>
      <c r="AA50" s="46">
        <v>3802.3721590909086</v>
      </c>
      <c r="AB50" s="46">
        <v>5069.829545454545</v>
      </c>
      <c r="AC50" s="46">
        <v>3264.9702272727272</v>
      </c>
      <c r="AD50" s="46">
        <v>12137.171931818182</v>
      </c>
      <c r="AE50" s="46">
        <v>4162.2920454545456</v>
      </c>
      <c r="AF50" s="46">
        <v>9925</v>
      </c>
      <c r="AG50" s="46">
        <v>0</v>
      </c>
      <c r="AH50" s="46">
        <v>708</v>
      </c>
      <c r="AI50" s="46">
        <v>0</v>
      </c>
      <c r="AJ50" s="46">
        <v>0</v>
      </c>
      <c r="AK50" s="46">
        <v>118</v>
      </c>
      <c r="AL50" s="46">
        <v>1717.7499999999998</v>
      </c>
      <c r="AM50" s="46">
        <v>16631.042045454546</v>
      </c>
      <c r="AN50" s="46">
        <v>45559.489431818176</v>
      </c>
      <c r="AO50" s="46">
        <v>228.97849934895834</v>
      </c>
      <c r="AP50" s="46">
        <v>18.318279947916665</v>
      </c>
      <c r="AQ50" s="46">
        <v>9.1591399739583323</v>
      </c>
      <c r="AR50" s="46">
        <v>159.69963068181818</v>
      </c>
      <c r="AS50" s="46">
        <v>58.769464090909111</v>
      </c>
      <c r="AT50" s="46">
        <v>1962.0240340909088</v>
      </c>
      <c r="AU50" s="46">
        <v>76.047443181818181</v>
      </c>
      <c r="AV50" s="46">
        <v>2512.9964913162876</v>
      </c>
      <c r="AW50" s="46">
        <v>633.72869318181813</v>
      </c>
      <c r="AX50" s="46">
        <v>375.16738636363635</v>
      </c>
      <c r="AY50" s="46">
        <v>9.5059303977272709</v>
      </c>
      <c r="AZ50" s="46">
        <v>152.09488636363636</v>
      </c>
      <c r="BA50" s="46">
        <v>59.148011363636357</v>
      </c>
      <c r="BB50" s="46">
        <v>452.50932602272729</v>
      </c>
      <c r="BC50" s="46">
        <v>1682.1542336931818</v>
      </c>
      <c r="BD50" s="46"/>
      <c r="BE50" s="46">
        <v>0</v>
      </c>
      <c r="BF50" s="46">
        <v>1682.1542336931818</v>
      </c>
      <c r="BG50" s="46">
        <v>1121.8854166666667</v>
      </c>
      <c r="BH50" s="46"/>
      <c r="BI50" s="46">
        <v>0</v>
      </c>
      <c r="BJ50" s="46"/>
      <c r="BK50" s="46"/>
      <c r="BL50" s="46">
        <v>1121.8854166666667</v>
      </c>
      <c r="BM50" s="46">
        <v>96504.991482585217</v>
      </c>
      <c r="BN50" s="46">
        <f t="shared" si="0"/>
        <v>6137.5148188063367</v>
      </c>
      <c r="BO50" s="46">
        <f t="shared" si="1"/>
        <v>4337.1771386231439</v>
      </c>
      <c r="BP50" s="47">
        <f t="shared" si="4"/>
        <v>8.8629737609329435</v>
      </c>
      <c r="BQ50" s="47">
        <f t="shared" si="2"/>
        <v>1.9241982507288626</v>
      </c>
      <c r="BR50" s="48">
        <v>5</v>
      </c>
      <c r="BS50" s="47">
        <f t="shared" si="5"/>
        <v>5.8309037900874632</v>
      </c>
      <c r="BT50" s="47">
        <f t="shared" si="6"/>
        <v>14.25</v>
      </c>
      <c r="BU50" s="47">
        <f t="shared" si="7"/>
        <v>16.618075801749271</v>
      </c>
      <c r="BV50" s="46">
        <f t="shared" si="3"/>
        <v>17777.964886533053</v>
      </c>
      <c r="BW50" s="46">
        <f t="shared" si="8"/>
        <v>28252.656843962533</v>
      </c>
      <c r="BX50" s="46">
        <f t="shared" si="9"/>
        <v>124757.64832654776</v>
      </c>
      <c r="BY50" s="46">
        <f t="shared" si="10"/>
        <v>1497091.7799185731</v>
      </c>
      <c r="BZ50" s="49">
        <f>VLOOKUP($C50,[2]PARAMETROS!$A:$I,7,0)</f>
        <v>43101</v>
      </c>
      <c r="CA50" s="50">
        <f>VLOOKUP($C50,[2]PARAMETROS!$A:$I,8,0)</f>
        <v>0</v>
      </c>
      <c r="CB50" s="50">
        <f>VLOOKUP($C50,[2]PARAMETROS!$A:$I,9,0)</f>
        <v>0</v>
      </c>
    </row>
    <row r="51" spans="1:80">
      <c r="A51" s="42" t="s">
        <v>91</v>
      </c>
      <c r="B51" s="42" t="s">
        <v>153</v>
      </c>
      <c r="C51" s="42" t="s">
        <v>115</v>
      </c>
      <c r="D51" s="43" t="s">
        <v>154</v>
      </c>
      <c r="E51" s="44" t="s">
        <v>62</v>
      </c>
      <c r="F51" s="44" t="s">
        <v>63</v>
      </c>
      <c r="G51" s="44">
        <v>6</v>
      </c>
      <c r="H51" s="45">
        <v>3212.24</v>
      </c>
      <c r="I51" s="46">
        <v>19273.439999999999</v>
      </c>
      <c r="J51" s="46"/>
      <c r="K51" s="46"/>
      <c r="L51" s="46"/>
      <c r="M51" s="46"/>
      <c r="N51" s="46"/>
      <c r="O51" s="46"/>
      <c r="P51" s="46"/>
      <c r="Q51" s="46">
        <v>19273.439999999999</v>
      </c>
      <c r="R51" s="46">
        <v>3854.6880000000001</v>
      </c>
      <c r="S51" s="46">
        <v>289.10159999999996</v>
      </c>
      <c r="T51" s="46">
        <v>192.73439999999999</v>
      </c>
      <c r="U51" s="46">
        <v>38.546880000000002</v>
      </c>
      <c r="V51" s="46">
        <v>481.83600000000001</v>
      </c>
      <c r="W51" s="46">
        <v>1541.8751999999999</v>
      </c>
      <c r="X51" s="46">
        <v>578.20319999999992</v>
      </c>
      <c r="Y51" s="46">
        <v>115.64063999999999</v>
      </c>
      <c r="Z51" s="46">
        <v>7092.6259200000004</v>
      </c>
      <c r="AA51" s="46">
        <v>1606.12</v>
      </c>
      <c r="AB51" s="46">
        <v>2141.4933333333329</v>
      </c>
      <c r="AC51" s="46">
        <v>1379.1217066666668</v>
      </c>
      <c r="AD51" s="46">
        <v>5126.7350399999996</v>
      </c>
      <c r="AE51" s="46">
        <v>499.59360000000015</v>
      </c>
      <c r="AF51" s="46">
        <v>2382</v>
      </c>
      <c r="AG51" s="46">
        <v>0</v>
      </c>
      <c r="AH51" s="46">
        <v>169.92000000000002</v>
      </c>
      <c r="AI51" s="46">
        <v>0</v>
      </c>
      <c r="AJ51" s="46">
        <v>0</v>
      </c>
      <c r="AK51" s="46">
        <v>28.32</v>
      </c>
      <c r="AL51" s="46">
        <v>412.26</v>
      </c>
      <c r="AM51" s="46">
        <v>3492.0936000000002</v>
      </c>
      <c r="AN51" s="46">
        <v>15711.45456</v>
      </c>
      <c r="AO51" s="46">
        <v>96.720397685185191</v>
      </c>
      <c r="AP51" s="46">
        <v>7.7376318148148151</v>
      </c>
      <c r="AQ51" s="46">
        <v>3.8688159074074076</v>
      </c>
      <c r="AR51" s="46">
        <v>67.457040000000006</v>
      </c>
      <c r="AS51" s="46">
        <v>24.824190720000008</v>
      </c>
      <c r="AT51" s="46">
        <v>828.7579199999999</v>
      </c>
      <c r="AU51" s="46">
        <v>32.122399999999999</v>
      </c>
      <c r="AV51" s="46">
        <v>1061.4883961274072</v>
      </c>
      <c r="AW51" s="46">
        <v>267.68666666666661</v>
      </c>
      <c r="AX51" s="46">
        <v>158.47050666666667</v>
      </c>
      <c r="AY51" s="46">
        <v>4.0152999999999999</v>
      </c>
      <c r="AZ51" s="46">
        <v>64.244799999999998</v>
      </c>
      <c r="BA51" s="46">
        <v>24.984088888888888</v>
      </c>
      <c r="BB51" s="46">
        <v>191.1397012977778</v>
      </c>
      <c r="BC51" s="46">
        <v>710.54106351999997</v>
      </c>
      <c r="BD51" s="46"/>
      <c r="BE51" s="46">
        <v>0</v>
      </c>
      <c r="BF51" s="46">
        <v>710.54106351999997</v>
      </c>
      <c r="BG51" s="46">
        <v>269.2525</v>
      </c>
      <c r="BH51" s="46"/>
      <c r="BI51" s="46">
        <v>0</v>
      </c>
      <c r="BJ51" s="46"/>
      <c r="BK51" s="46"/>
      <c r="BL51" s="46">
        <v>269.2525</v>
      </c>
      <c r="BM51" s="46">
        <v>37026.176519647415</v>
      </c>
      <c r="BN51" s="46">
        <f t="shared" si="0"/>
        <v>1473.0035565135208</v>
      </c>
      <c r="BO51" s="46">
        <f t="shared" si="1"/>
        <v>1040.9225132695544</v>
      </c>
      <c r="BP51" s="47">
        <f t="shared" si="4"/>
        <v>8.8629737609329435</v>
      </c>
      <c r="BQ51" s="47">
        <f t="shared" si="2"/>
        <v>1.9241982507288626</v>
      </c>
      <c r="BR51" s="48">
        <v>5</v>
      </c>
      <c r="BS51" s="47">
        <f t="shared" si="5"/>
        <v>5.8309037900874632</v>
      </c>
      <c r="BT51" s="47">
        <f t="shared" si="6"/>
        <v>14.25</v>
      </c>
      <c r="BU51" s="47">
        <f t="shared" si="7"/>
        <v>16.618075801749271</v>
      </c>
      <c r="BV51" s="46">
        <f t="shared" si="3"/>
        <v>6570.8042204009862</v>
      </c>
      <c r="BW51" s="46">
        <f t="shared" si="8"/>
        <v>9084.7302901840612</v>
      </c>
      <c r="BX51" s="46">
        <f t="shared" si="9"/>
        <v>46110.906809831475</v>
      </c>
      <c r="BY51" s="46">
        <f t="shared" si="10"/>
        <v>553330.8817179777</v>
      </c>
      <c r="BZ51" s="49">
        <f>VLOOKUP($C51,[2]PARAMETROS!$A:$I,7,0)</f>
        <v>43101</v>
      </c>
      <c r="CA51" s="50">
        <f>VLOOKUP($C51,[2]PARAMETROS!$A:$I,8,0)</f>
        <v>0</v>
      </c>
      <c r="CB51" s="50">
        <f>VLOOKUP($C51,[2]PARAMETROS!$A:$I,9,0)</f>
        <v>0</v>
      </c>
    </row>
    <row r="52" spans="1:80">
      <c r="A52" s="42" t="s">
        <v>91</v>
      </c>
      <c r="B52" s="42" t="s">
        <v>155</v>
      </c>
      <c r="C52" s="42" t="s">
        <v>156</v>
      </c>
      <c r="D52" s="43" t="s">
        <v>157</v>
      </c>
      <c r="E52" s="44" t="s">
        <v>62</v>
      </c>
      <c r="F52" s="44" t="s">
        <v>63</v>
      </c>
      <c r="G52" s="44">
        <v>5</v>
      </c>
      <c r="H52" s="45">
        <v>1696.02</v>
      </c>
      <c r="I52" s="46">
        <v>8480.1</v>
      </c>
      <c r="J52" s="46"/>
      <c r="K52" s="46"/>
      <c r="L52" s="46"/>
      <c r="M52" s="46"/>
      <c r="N52" s="46"/>
      <c r="O52" s="46"/>
      <c r="P52" s="46"/>
      <c r="Q52" s="46">
        <v>8480.1</v>
      </c>
      <c r="R52" s="46">
        <v>1696.0200000000002</v>
      </c>
      <c r="S52" s="46">
        <v>127.2015</v>
      </c>
      <c r="T52" s="46">
        <v>84.801000000000002</v>
      </c>
      <c r="U52" s="46">
        <v>16.9602</v>
      </c>
      <c r="V52" s="46">
        <v>212.00250000000003</v>
      </c>
      <c r="W52" s="46">
        <v>678.40800000000002</v>
      </c>
      <c r="X52" s="46">
        <v>254.40299999999999</v>
      </c>
      <c r="Y52" s="46">
        <v>50.880600000000001</v>
      </c>
      <c r="Z52" s="46">
        <v>3120.6767999999997</v>
      </c>
      <c r="AA52" s="46">
        <v>706.67499999999995</v>
      </c>
      <c r="AB52" s="46">
        <v>942.23333333333335</v>
      </c>
      <c r="AC52" s="46">
        <v>606.79826666666679</v>
      </c>
      <c r="AD52" s="46">
        <v>2255.7066</v>
      </c>
      <c r="AE52" s="46">
        <v>871.19399999999996</v>
      </c>
      <c r="AF52" s="46">
        <v>1841.0000000000002</v>
      </c>
      <c r="AG52" s="46">
        <v>0</v>
      </c>
      <c r="AH52" s="46">
        <v>0</v>
      </c>
      <c r="AI52" s="46">
        <v>0</v>
      </c>
      <c r="AJ52" s="46">
        <v>0</v>
      </c>
      <c r="AK52" s="46">
        <v>23.599999999999998</v>
      </c>
      <c r="AL52" s="46">
        <v>343.54999999999995</v>
      </c>
      <c r="AM52" s="46">
        <v>3079.3440000000001</v>
      </c>
      <c r="AN52" s="46">
        <v>8455.7273999999998</v>
      </c>
      <c r="AO52" s="46">
        <v>42.555903067129634</v>
      </c>
      <c r="AP52" s="46">
        <v>3.4044722453703709</v>
      </c>
      <c r="AQ52" s="46">
        <v>1.7022361226851854</v>
      </c>
      <c r="AR52" s="46">
        <v>29.680350000000004</v>
      </c>
      <c r="AS52" s="46">
        <v>10.922368800000005</v>
      </c>
      <c r="AT52" s="46">
        <v>364.64429999999999</v>
      </c>
      <c r="AU52" s="46">
        <v>14.133500000000002</v>
      </c>
      <c r="AV52" s="46">
        <v>467.04313023518523</v>
      </c>
      <c r="AW52" s="46">
        <v>117.77916666666667</v>
      </c>
      <c r="AX52" s="46">
        <v>69.72526666666667</v>
      </c>
      <c r="AY52" s="46">
        <v>1.7666875</v>
      </c>
      <c r="AZ52" s="46">
        <v>28.267000000000003</v>
      </c>
      <c r="BA52" s="46">
        <v>10.992722222222222</v>
      </c>
      <c r="BB52" s="46">
        <v>84.099350244444466</v>
      </c>
      <c r="BC52" s="46">
        <v>312.63019330000003</v>
      </c>
      <c r="BD52" s="46"/>
      <c r="BE52" s="46">
        <v>0</v>
      </c>
      <c r="BF52" s="46">
        <v>312.63019330000003</v>
      </c>
      <c r="BG52" s="46">
        <v>245.14565972222218</v>
      </c>
      <c r="BH52" s="46"/>
      <c r="BI52" s="46">
        <v>0</v>
      </c>
      <c r="BJ52" s="46"/>
      <c r="BK52" s="46"/>
      <c r="BL52" s="46">
        <v>245.14565972222218</v>
      </c>
      <c r="BM52" s="46">
        <v>17960.646383257408</v>
      </c>
      <c r="BN52" s="46">
        <f t="shared" si="0"/>
        <v>1227.5029637612674</v>
      </c>
      <c r="BO52" s="46">
        <f t="shared" si="1"/>
        <v>867.43542772462877</v>
      </c>
      <c r="BP52" s="47">
        <f t="shared" si="4"/>
        <v>8.8629737609329435</v>
      </c>
      <c r="BQ52" s="47">
        <f t="shared" si="2"/>
        <v>1.9241982507288626</v>
      </c>
      <c r="BR52" s="48">
        <v>5</v>
      </c>
      <c r="BS52" s="47">
        <f t="shared" si="5"/>
        <v>5.8309037900874632</v>
      </c>
      <c r="BT52" s="47">
        <f t="shared" si="6"/>
        <v>14.25</v>
      </c>
      <c r="BU52" s="47">
        <f t="shared" si="7"/>
        <v>16.618075801749271</v>
      </c>
      <c r="BV52" s="46">
        <f t="shared" si="3"/>
        <v>3332.8522803509281</v>
      </c>
      <c r="BW52" s="46">
        <f t="shared" si="8"/>
        <v>5427.7906718368249</v>
      </c>
      <c r="BX52" s="46">
        <f t="shared" si="9"/>
        <v>23388.437055094233</v>
      </c>
      <c r="BY52" s="46">
        <f t="shared" si="10"/>
        <v>280661.24466113083</v>
      </c>
      <c r="BZ52" s="49">
        <f>VLOOKUP($C52,[2]PARAMETROS!$A:$I,7,0)</f>
        <v>43101</v>
      </c>
      <c r="CA52" s="50">
        <f>VLOOKUP($C52,[2]PARAMETROS!$A:$I,8,0)</f>
        <v>0</v>
      </c>
      <c r="CB52" s="50">
        <f>VLOOKUP($C52,[2]PARAMETROS!$A:$I,9,0)</f>
        <v>0</v>
      </c>
    </row>
    <row r="53" spans="1:80">
      <c r="A53" s="42" t="s">
        <v>158</v>
      </c>
      <c r="B53" s="42" t="s">
        <v>78</v>
      </c>
      <c r="C53" s="42" t="s">
        <v>159</v>
      </c>
      <c r="D53" s="43" t="s">
        <v>160</v>
      </c>
      <c r="E53" s="44" t="s">
        <v>62</v>
      </c>
      <c r="F53" s="44" t="s">
        <v>63</v>
      </c>
      <c r="G53" s="44">
        <v>2</v>
      </c>
      <c r="H53" s="45">
        <v>3035.23</v>
      </c>
      <c r="I53" s="46">
        <v>6070.46</v>
      </c>
      <c r="J53" s="46"/>
      <c r="K53" s="46"/>
      <c r="L53" s="46"/>
      <c r="M53" s="46"/>
      <c r="N53" s="46"/>
      <c r="O53" s="46"/>
      <c r="P53" s="46"/>
      <c r="Q53" s="46">
        <v>6070.46</v>
      </c>
      <c r="R53" s="46">
        <v>1214.0920000000001</v>
      </c>
      <c r="S53" s="46">
        <v>91.056899999999999</v>
      </c>
      <c r="T53" s="46">
        <v>60.704599999999999</v>
      </c>
      <c r="U53" s="46">
        <v>12.140919999999999</v>
      </c>
      <c r="V53" s="46">
        <v>151.76150000000001</v>
      </c>
      <c r="W53" s="46">
        <v>485.63679999999999</v>
      </c>
      <c r="X53" s="46">
        <v>182.1138</v>
      </c>
      <c r="Y53" s="46">
        <v>36.422760000000004</v>
      </c>
      <c r="Z53" s="46">
        <v>2233.9292800000003</v>
      </c>
      <c r="AA53" s="46">
        <v>505.87166666666667</v>
      </c>
      <c r="AB53" s="46">
        <v>674.49555555555548</v>
      </c>
      <c r="AC53" s="46">
        <v>434.37513777777787</v>
      </c>
      <c r="AD53" s="46">
        <v>1614.74236</v>
      </c>
      <c r="AE53" s="46">
        <v>0</v>
      </c>
      <c r="AF53" s="46">
        <v>794</v>
      </c>
      <c r="AG53" s="46">
        <v>0</v>
      </c>
      <c r="AH53" s="46">
        <v>30</v>
      </c>
      <c r="AI53" s="46">
        <v>0</v>
      </c>
      <c r="AJ53" s="46">
        <v>0</v>
      </c>
      <c r="AK53" s="46">
        <v>9.44</v>
      </c>
      <c r="AL53" s="46">
        <v>587.76</v>
      </c>
      <c r="AM53" s="46">
        <v>1421.2</v>
      </c>
      <c r="AN53" s="46">
        <v>5269.8716400000003</v>
      </c>
      <c r="AO53" s="46">
        <v>30.463544926697534</v>
      </c>
      <c r="AP53" s="46">
        <v>2.4370835941358027</v>
      </c>
      <c r="AQ53" s="46">
        <v>1.2185417970679013</v>
      </c>
      <c r="AR53" s="46">
        <v>21.246610000000004</v>
      </c>
      <c r="AS53" s="46">
        <v>7.8187524800000032</v>
      </c>
      <c r="AT53" s="46">
        <v>261.02977999999996</v>
      </c>
      <c r="AU53" s="46">
        <v>10.117433333333334</v>
      </c>
      <c r="AV53" s="46">
        <v>334.33174613123452</v>
      </c>
      <c r="AW53" s="46">
        <v>84.311944444444435</v>
      </c>
      <c r="AX53" s="46">
        <v>49.912671111111116</v>
      </c>
      <c r="AY53" s="46">
        <v>1.2646791666666666</v>
      </c>
      <c r="AZ53" s="46">
        <v>20.234866666666669</v>
      </c>
      <c r="BA53" s="46">
        <v>7.8691148148148145</v>
      </c>
      <c r="BB53" s="46">
        <v>60.202325642962975</v>
      </c>
      <c r="BC53" s="46">
        <v>223.79560184666667</v>
      </c>
      <c r="BD53" s="46"/>
      <c r="BE53" s="46">
        <v>0</v>
      </c>
      <c r="BF53" s="46">
        <v>223.79560184666667</v>
      </c>
      <c r="BG53" s="46">
        <v>188.76097222222222</v>
      </c>
      <c r="BH53" s="46"/>
      <c r="BI53" s="46">
        <v>0</v>
      </c>
      <c r="BJ53" s="46"/>
      <c r="BK53" s="46"/>
      <c r="BL53" s="46">
        <v>188.76097222222222</v>
      </c>
      <c r="BM53" s="46">
        <v>12087.219960200124</v>
      </c>
      <c r="BN53" s="46">
        <f t="shared" si="0"/>
        <v>491.00118550450696</v>
      </c>
      <c r="BO53" s="46">
        <f t="shared" si="1"/>
        <v>346.9741710898515</v>
      </c>
      <c r="BP53" s="47">
        <f t="shared" si="4"/>
        <v>8.7106017191977063</v>
      </c>
      <c r="BQ53" s="47">
        <f t="shared" si="2"/>
        <v>1.8911174785100282</v>
      </c>
      <c r="BR53" s="48">
        <v>3.5000000000000004</v>
      </c>
      <c r="BS53" s="47">
        <f t="shared" si="5"/>
        <v>4.0114613180515759</v>
      </c>
      <c r="BT53" s="47">
        <f t="shared" si="6"/>
        <v>12.75</v>
      </c>
      <c r="BU53" s="47">
        <f t="shared" si="7"/>
        <v>14.613180515759311</v>
      </c>
      <c r="BV53" s="46">
        <f t="shared" si="3"/>
        <v>1888.7821236576463</v>
      </c>
      <c r="BW53" s="46">
        <f t="shared" si="8"/>
        <v>2726.7574802520048</v>
      </c>
      <c r="BX53" s="46">
        <f t="shared" si="9"/>
        <v>14813.977440452129</v>
      </c>
      <c r="BY53" s="46">
        <f t="shared" si="10"/>
        <v>177767.72928542554</v>
      </c>
      <c r="BZ53" s="49">
        <f>VLOOKUP($C53,[2]PARAMETROS!$A:$I,7,0)</f>
        <v>43101</v>
      </c>
      <c r="CA53" s="50">
        <f>VLOOKUP($C53,[2]PARAMETROS!$A:$I,8,0)</f>
        <v>0</v>
      </c>
      <c r="CB53" s="50">
        <f>VLOOKUP($C53,[2]PARAMETROS!$A:$I,9,0)</f>
        <v>0</v>
      </c>
    </row>
    <row r="54" spans="1:80">
      <c r="A54" s="42" t="s">
        <v>158</v>
      </c>
      <c r="B54" s="42" t="s">
        <v>17</v>
      </c>
      <c r="C54" s="42" t="s">
        <v>161</v>
      </c>
      <c r="D54" s="43" t="s">
        <v>162</v>
      </c>
      <c r="E54" s="44" t="s">
        <v>62</v>
      </c>
      <c r="F54" s="44" t="s">
        <v>63</v>
      </c>
      <c r="G54" s="44">
        <v>1</v>
      </c>
      <c r="H54" s="45">
        <v>1511.38</v>
      </c>
      <c r="I54" s="46">
        <v>1511.38</v>
      </c>
      <c r="J54" s="46"/>
      <c r="K54" s="46"/>
      <c r="L54" s="46"/>
      <c r="M54" s="46"/>
      <c r="N54" s="46"/>
      <c r="O54" s="46"/>
      <c r="P54" s="46"/>
      <c r="Q54" s="46">
        <v>1511.38</v>
      </c>
      <c r="R54" s="46">
        <v>302.27600000000001</v>
      </c>
      <c r="S54" s="46">
        <v>22.6707</v>
      </c>
      <c r="T54" s="46">
        <v>15.113800000000001</v>
      </c>
      <c r="U54" s="46">
        <v>3.0227600000000003</v>
      </c>
      <c r="V54" s="46">
        <v>37.784500000000001</v>
      </c>
      <c r="W54" s="46">
        <v>120.91040000000001</v>
      </c>
      <c r="X54" s="46">
        <v>45.3414</v>
      </c>
      <c r="Y54" s="46">
        <v>9.0682800000000015</v>
      </c>
      <c r="Z54" s="46">
        <v>556.18784000000005</v>
      </c>
      <c r="AA54" s="46">
        <v>125.94833333333334</v>
      </c>
      <c r="AB54" s="46">
        <v>167.93111111111111</v>
      </c>
      <c r="AC54" s="46">
        <v>108.14763555555558</v>
      </c>
      <c r="AD54" s="46">
        <v>402.02708000000007</v>
      </c>
      <c r="AE54" s="46">
        <v>71.3172</v>
      </c>
      <c r="AF54" s="46">
        <v>397</v>
      </c>
      <c r="AG54" s="46">
        <v>0</v>
      </c>
      <c r="AH54" s="46">
        <v>48.58</v>
      </c>
      <c r="AI54" s="46">
        <v>9.5500000000000007</v>
      </c>
      <c r="AJ54" s="46">
        <v>0</v>
      </c>
      <c r="AK54" s="46">
        <v>4.72</v>
      </c>
      <c r="AL54" s="46">
        <v>0</v>
      </c>
      <c r="AM54" s="46">
        <v>531.16719999999998</v>
      </c>
      <c r="AN54" s="46">
        <v>1489.3821200000002</v>
      </c>
      <c r="AO54" s="46">
        <v>7.584596971450619</v>
      </c>
      <c r="AP54" s="46">
        <v>0.60676775771604952</v>
      </c>
      <c r="AQ54" s="46">
        <v>0.30338387885802476</v>
      </c>
      <c r="AR54" s="46">
        <v>5.2898300000000011</v>
      </c>
      <c r="AS54" s="46">
        <v>1.946657440000001</v>
      </c>
      <c r="AT54" s="46">
        <v>64.989339999999999</v>
      </c>
      <c r="AU54" s="46">
        <v>2.518966666666667</v>
      </c>
      <c r="AV54" s="46">
        <v>83.239542714691368</v>
      </c>
      <c r="AW54" s="46">
        <v>20.991388888888888</v>
      </c>
      <c r="AX54" s="46">
        <v>12.426902222222225</v>
      </c>
      <c r="AY54" s="46">
        <v>0.31487083333333332</v>
      </c>
      <c r="AZ54" s="46">
        <v>5.037933333333334</v>
      </c>
      <c r="BA54" s="46">
        <v>1.9591962962962963</v>
      </c>
      <c r="BB54" s="46">
        <v>14.988747299259263</v>
      </c>
      <c r="BC54" s="46">
        <v>55.719038873333346</v>
      </c>
      <c r="BD54" s="46"/>
      <c r="BE54" s="46">
        <v>0</v>
      </c>
      <c r="BF54" s="46">
        <v>55.719038873333346</v>
      </c>
      <c r="BG54" s="46">
        <v>66.11548611111111</v>
      </c>
      <c r="BH54" s="46"/>
      <c r="BI54" s="46">
        <v>0</v>
      </c>
      <c r="BJ54" s="46"/>
      <c r="BK54" s="46"/>
      <c r="BL54" s="46">
        <v>66.11548611111111</v>
      </c>
      <c r="BM54" s="46">
        <v>3205.8361876991362</v>
      </c>
      <c r="BN54" s="46">
        <f t="shared" si="0"/>
        <v>245.50059275225348</v>
      </c>
      <c r="BO54" s="46">
        <f t="shared" si="1"/>
        <v>173.48708554492575</v>
      </c>
      <c r="BP54" s="47">
        <f t="shared" si="4"/>
        <v>8.7106017191977063</v>
      </c>
      <c r="BQ54" s="47">
        <f t="shared" si="2"/>
        <v>1.8911174785100282</v>
      </c>
      <c r="BR54" s="48">
        <v>3.5000000000000004</v>
      </c>
      <c r="BS54" s="47">
        <f t="shared" si="5"/>
        <v>4.0114613180515759</v>
      </c>
      <c r="BT54" s="47">
        <f t="shared" si="6"/>
        <v>12.75</v>
      </c>
      <c r="BU54" s="47">
        <f t="shared" si="7"/>
        <v>14.613180515759311</v>
      </c>
      <c r="BV54" s="46">
        <f t="shared" si="3"/>
        <v>529.70205491636693</v>
      </c>
      <c r="BW54" s="46">
        <f t="shared" si="8"/>
        <v>948.68973321354611</v>
      </c>
      <c r="BX54" s="46">
        <f t="shared" si="9"/>
        <v>4154.5259209126825</v>
      </c>
      <c r="BY54" s="46">
        <f t="shared" si="10"/>
        <v>49854.311050952194</v>
      </c>
      <c r="BZ54" s="49">
        <f>VLOOKUP($C54,[2]PARAMETROS!$A:$I,7,0)</f>
        <v>43101</v>
      </c>
      <c r="CA54" s="50">
        <f>VLOOKUP($C54,[2]PARAMETROS!$A:$I,8,0)</f>
        <v>0</v>
      </c>
      <c r="CB54" s="50">
        <f>VLOOKUP($C54,[2]PARAMETROS!$A:$I,9,0)</f>
        <v>0</v>
      </c>
    </row>
    <row r="55" spans="1:80">
      <c r="A55" s="42" t="s">
        <v>158</v>
      </c>
      <c r="B55" s="42" t="s">
        <v>16</v>
      </c>
      <c r="C55" s="42" t="s">
        <v>161</v>
      </c>
      <c r="D55" s="43" t="s">
        <v>163</v>
      </c>
      <c r="E55" s="44" t="s">
        <v>62</v>
      </c>
      <c r="F55" s="44" t="s">
        <v>63</v>
      </c>
      <c r="G55" s="44">
        <v>1</v>
      </c>
      <c r="H55" s="45">
        <v>2216.69</v>
      </c>
      <c r="I55" s="46">
        <v>2216.69</v>
      </c>
      <c r="J55" s="46"/>
      <c r="K55" s="46"/>
      <c r="L55" s="46"/>
      <c r="M55" s="46"/>
      <c r="N55" s="46"/>
      <c r="O55" s="46"/>
      <c r="P55" s="46"/>
      <c r="Q55" s="46">
        <v>2216.69</v>
      </c>
      <c r="R55" s="46">
        <v>443.33800000000002</v>
      </c>
      <c r="S55" s="46">
        <v>33.250349999999997</v>
      </c>
      <c r="T55" s="46">
        <v>22.166900000000002</v>
      </c>
      <c r="U55" s="46">
        <v>4.4333800000000005</v>
      </c>
      <c r="V55" s="46">
        <v>55.417250000000003</v>
      </c>
      <c r="W55" s="46">
        <v>177.33520000000001</v>
      </c>
      <c r="X55" s="46">
        <v>66.500699999999995</v>
      </c>
      <c r="Y55" s="46">
        <v>13.300140000000001</v>
      </c>
      <c r="Z55" s="46">
        <v>815.74191999999994</v>
      </c>
      <c r="AA55" s="46">
        <v>184.72416666666666</v>
      </c>
      <c r="AB55" s="46">
        <v>246.29888888888888</v>
      </c>
      <c r="AC55" s="46">
        <v>158.61648444444447</v>
      </c>
      <c r="AD55" s="46">
        <v>589.63954000000001</v>
      </c>
      <c r="AE55" s="46">
        <v>28.99860000000001</v>
      </c>
      <c r="AF55" s="46">
        <v>397</v>
      </c>
      <c r="AG55" s="46">
        <v>0</v>
      </c>
      <c r="AH55" s="46">
        <v>48.58</v>
      </c>
      <c r="AI55" s="46">
        <v>9.5500000000000007</v>
      </c>
      <c r="AJ55" s="46">
        <v>0</v>
      </c>
      <c r="AK55" s="46">
        <v>4.72</v>
      </c>
      <c r="AL55" s="46">
        <v>0</v>
      </c>
      <c r="AM55" s="46">
        <v>488.84860000000003</v>
      </c>
      <c r="AN55" s="46">
        <v>1894.2300599999999</v>
      </c>
      <c r="AO55" s="46">
        <v>11.124072212577161</v>
      </c>
      <c r="AP55" s="46">
        <v>0.88992577700617292</v>
      </c>
      <c r="AQ55" s="46">
        <v>0.44496288850308646</v>
      </c>
      <c r="AR55" s="46">
        <v>7.7584150000000012</v>
      </c>
      <c r="AS55" s="46">
        <v>2.855096720000001</v>
      </c>
      <c r="AT55" s="46">
        <v>95.317669999999993</v>
      </c>
      <c r="AU55" s="46">
        <v>3.6944833333333338</v>
      </c>
      <c r="AV55" s="46">
        <v>122.08462593141975</v>
      </c>
      <c r="AW55" s="46">
        <v>30.78736111111111</v>
      </c>
      <c r="AX55" s="46">
        <v>18.22611777777778</v>
      </c>
      <c r="AY55" s="46">
        <v>0.46181041666666667</v>
      </c>
      <c r="AZ55" s="46">
        <v>7.3889666666666676</v>
      </c>
      <c r="BA55" s="46">
        <v>2.8734870370370369</v>
      </c>
      <c r="BB55" s="46">
        <v>21.983489427407413</v>
      </c>
      <c r="BC55" s="46">
        <v>81.721232436666668</v>
      </c>
      <c r="BD55" s="46"/>
      <c r="BE55" s="46">
        <v>0</v>
      </c>
      <c r="BF55" s="46">
        <v>81.721232436666668</v>
      </c>
      <c r="BG55" s="46">
        <v>66.11548611111111</v>
      </c>
      <c r="BH55" s="46"/>
      <c r="BI55" s="46">
        <v>0</v>
      </c>
      <c r="BJ55" s="46"/>
      <c r="BK55" s="46"/>
      <c r="BL55" s="46">
        <v>66.11548611111111</v>
      </c>
      <c r="BM55" s="46">
        <v>4380.8414044791971</v>
      </c>
      <c r="BN55" s="46">
        <f t="shared" si="0"/>
        <v>245.50059275225348</v>
      </c>
      <c r="BO55" s="46">
        <f t="shared" si="1"/>
        <v>173.48708554492575</v>
      </c>
      <c r="BP55" s="47">
        <f t="shared" si="4"/>
        <v>8.7106017191977063</v>
      </c>
      <c r="BQ55" s="47">
        <f t="shared" si="2"/>
        <v>1.8911174785100282</v>
      </c>
      <c r="BR55" s="48">
        <v>3.5000000000000004</v>
      </c>
      <c r="BS55" s="47">
        <f t="shared" si="5"/>
        <v>4.0114613180515759</v>
      </c>
      <c r="BT55" s="47">
        <f t="shared" si="6"/>
        <v>12.75</v>
      </c>
      <c r="BU55" s="47">
        <f t="shared" si="7"/>
        <v>14.613180515759311</v>
      </c>
      <c r="BV55" s="46">
        <f t="shared" si="3"/>
        <v>701.40768831402636</v>
      </c>
      <c r="BW55" s="46">
        <f t="shared" si="8"/>
        <v>1120.3953666112056</v>
      </c>
      <c r="BX55" s="46">
        <f t="shared" si="9"/>
        <v>5501.2367710904027</v>
      </c>
      <c r="BY55" s="46">
        <f t="shared" si="10"/>
        <v>66014.841253084829</v>
      </c>
      <c r="BZ55" s="49">
        <f>VLOOKUP($C55,[2]PARAMETROS!$A:$I,7,0)</f>
        <v>43101</v>
      </c>
      <c r="CA55" s="50">
        <f>VLOOKUP($C55,[2]PARAMETROS!$A:$I,8,0)</f>
        <v>0</v>
      </c>
      <c r="CB55" s="50">
        <f>VLOOKUP($C55,[2]PARAMETROS!$A:$I,9,0)</f>
        <v>0</v>
      </c>
    </row>
    <row r="56" spans="1:80">
      <c r="A56" s="42" t="s">
        <v>164</v>
      </c>
      <c r="B56" s="42" t="s">
        <v>73</v>
      </c>
      <c r="C56" s="42" t="s">
        <v>165</v>
      </c>
      <c r="D56" s="43" t="s">
        <v>166</v>
      </c>
      <c r="E56" s="44" t="s">
        <v>62</v>
      </c>
      <c r="F56" s="44" t="s">
        <v>63</v>
      </c>
      <c r="G56" s="44">
        <v>1</v>
      </c>
      <c r="H56" s="45">
        <v>1041.5999999999999</v>
      </c>
      <c r="I56" s="46">
        <v>1041.5999999999999</v>
      </c>
      <c r="J56" s="46"/>
      <c r="K56" s="46"/>
      <c r="L56" s="46"/>
      <c r="M56" s="46"/>
      <c r="N56" s="46"/>
      <c r="O56" s="46"/>
      <c r="P56" s="46"/>
      <c r="Q56" s="46">
        <v>1041.5999999999999</v>
      </c>
      <c r="R56" s="46">
        <v>208.32</v>
      </c>
      <c r="S56" s="46">
        <v>15.623999999999999</v>
      </c>
      <c r="T56" s="46">
        <v>10.415999999999999</v>
      </c>
      <c r="U56" s="46">
        <v>2.0831999999999997</v>
      </c>
      <c r="V56" s="46">
        <v>26.04</v>
      </c>
      <c r="W56" s="46">
        <v>83.327999999999989</v>
      </c>
      <c r="X56" s="46">
        <v>31.247999999999998</v>
      </c>
      <c r="Y56" s="46">
        <v>6.2495999999999992</v>
      </c>
      <c r="Z56" s="46">
        <v>383.30879999999996</v>
      </c>
      <c r="AA56" s="46">
        <v>86.799999999999983</v>
      </c>
      <c r="AB56" s="46">
        <v>115.73333333333332</v>
      </c>
      <c r="AC56" s="46">
        <v>74.532266666666672</v>
      </c>
      <c r="AD56" s="46">
        <v>277.06559999999996</v>
      </c>
      <c r="AE56" s="46">
        <v>99.504000000000005</v>
      </c>
      <c r="AF56" s="46">
        <v>397</v>
      </c>
      <c r="AG56" s="46">
        <v>0</v>
      </c>
      <c r="AH56" s="46">
        <v>0</v>
      </c>
      <c r="AI56" s="46">
        <v>0</v>
      </c>
      <c r="AJ56" s="46">
        <v>0</v>
      </c>
      <c r="AK56" s="46">
        <v>4.72</v>
      </c>
      <c r="AL56" s="46">
        <v>0</v>
      </c>
      <c r="AM56" s="46">
        <v>501.22400000000005</v>
      </c>
      <c r="AN56" s="46">
        <v>1161.5984000000001</v>
      </c>
      <c r="AO56" s="46">
        <v>5.2270879629629627</v>
      </c>
      <c r="AP56" s="46">
        <v>0.418167037037037</v>
      </c>
      <c r="AQ56" s="46">
        <v>0.2090835185185185</v>
      </c>
      <c r="AR56" s="46">
        <v>3.6456000000000004</v>
      </c>
      <c r="AS56" s="46">
        <v>1.3415808000000005</v>
      </c>
      <c r="AT56" s="46">
        <v>44.788799999999995</v>
      </c>
      <c r="AU56" s="46">
        <v>1.736</v>
      </c>
      <c r="AV56" s="46">
        <v>57.366319318518514</v>
      </c>
      <c r="AW56" s="46">
        <v>14.466666666666665</v>
      </c>
      <c r="AX56" s="46">
        <v>8.5642666666666667</v>
      </c>
      <c r="AY56" s="46">
        <v>0.21699999999999997</v>
      </c>
      <c r="AZ56" s="46">
        <v>3.472</v>
      </c>
      <c r="BA56" s="46">
        <v>1.350222222222222</v>
      </c>
      <c r="BB56" s="46">
        <v>10.329817244444445</v>
      </c>
      <c r="BC56" s="46">
        <v>38.3999728</v>
      </c>
      <c r="BD56" s="46"/>
      <c r="BE56" s="46">
        <v>0</v>
      </c>
      <c r="BF56" s="46">
        <v>38.3999728</v>
      </c>
      <c r="BG56" s="46">
        <v>43.567500000000003</v>
      </c>
      <c r="BH56" s="46"/>
      <c r="BI56" s="46">
        <v>0</v>
      </c>
      <c r="BJ56" s="46"/>
      <c r="BK56" s="46"/>
      <c r="BL56" s="46">
        <v>43.567500000000003</v>
      </c>
      <c r="BM56" s="46">
        <v>2342.5321921185187</v>
      </c>
      <c r="BN56" s="46">
        <f t="shared" si="0"/>
        <v>245.50059275225348</v>
      </c>
      <c r="BO56" s="46">
        <f t="shared" si="1"/>
        <v>173.48708554492575</v>
      </c>
      <c r="BP56" s="47">
        <f t="shared" si="4"/>
        <v>8.6609686609686669</v>
      </c>
      <c r="BQ56" s="47">
        <f t="shared" si="2"/>
        <v>1.8803418803418819</v>
      </c>
      <c r="BR56" s="48">
        <v>3</v>
      </c>
      <c r="BS56" s="47">
        <f t="shared" si="5"/>
        <v>3.4188034188034218</v>
      </c>
      <c r="BT56" s="47">
        <f t="shared" si="6"/>
        <v>12.25</v>
      </c>
      <c r="BU56" s="47">
        <f t="shared" si="7"/>
        <v>13.960113960113972</v>
      </c>
      <c r="BV56" s="46">
        <f t="shared" si="3"/>
        <v>385.51132094122312</v>
      </c>
      <c r="BW56" s="46">
        <f t="shared" si="8"/>
        <v>804.49899923840235</v>
      </c>
      <c r="BX56" s="46">
        <f t="shared" si="9"/>
        <v>3147.0311913569212</v>
      </c>
      <c r="BY56" s="46">
        <f t="shared" si="10"/>
        <v>37764.374296283058</v>
      </c>
      <c r="BZ56" s="49">
        <f>VLOOKUP($C56,[2]PARAMETROS!$A:$I,7,0)</f>
        <v>43101</v>
      </c>
      <c r="CA56" s="50">
        <f>VLOOKUP($C56,[2]PARAMETROS!$A:$I,8,0)</f>
        <v>0</v>
      </c>
      <c r="CB56" s="50">
        <f>VLOOKUP($C56,[2]PARAMETROS!$A:$I,9,0)</f>
        <v>0</v>
      </c>
    </row>
    <row r="57" spans="1:80">
      <c r="A57" s="42" t="s">
        <v>167</v>
      </c>
      <c r="B57" s="42" t="s">
        <v>73</v>
      </c>
      <c r="C57" s="42" t="s">
        <v>67</v>
      </c>
      <c r="D57" s="43" t="s">
        <v>168</v>
      </c>
      <c r="E57" s="44" t="s">
        <v>62</v>
      </c>
      <c r="F57" s="44" t="s">
        <v>63</v>
      </c>
      <c r="G57" s="44">
        <v>1</v>
      </c>
      <c r="H57" s="45">
        <v>1041.5999999999999</v>
      </c>
      <c r="I57" s="46">
        <v>1041.5999999999999</v>
      </c>
      <c r="J57" s="46"/>
      <c r="K57" s="46"/>
      <c r="L57" s="46"/>
      <c r="M57" s="46"/>
      <c r="N57" s="46"/>
      <c r="O57" s="46"/>
      <c r="P57" s="46"/>
      <c r="Q57" s="46">
        <v>1041.5999999999999</v>
      </c>
      <c r="R57" s="46">
        <v>208.32</v>
      </c>
      <c r="S57" s="46">
        <v>15.623999999999999</v>
      </c>
      <c r="T57" s="46">
        <v>10.415999999999999</v>
      </c>
      <c r="U57" s="46">
        <v>2.0831999999999997</v>
      </c>
      <c r="V57" s="46">
        <v>26.04</v>
      </c>
      <c r="W57" s="46">
        <v>83.327999999999989</v>
      </c>
      <c r="X57" s="46">
        <v>31.247999999999998</v>
      </c>
      <c r="Y57" s="46">
        <v>6.2495999999999992</v>
      </c>
      <c r="Z57" s="46">
        <v>383.30879999999996</v>
      </c>
      <c r="AA57" s="46">
        <v>86.799999999999983</v>
      </c>
      <c r="AB57" s="46">
        <v>115.73333333333332</v>
      </c>
      <c r="AC57" s="46">
        <v>74.532266666666672</v>
      </c>
      <c r="AD57" s="46">
        <v>277.06559999999996</v>
      </c>
      <c r="AE57" s="46">
        <v>99.504000000000005</v>
      </c>
      <c r="AF57" s="46">
        <v>397</v>
      </c>
      <c r="AG57" s="46">
        <v>0</v>
      </c>
      <c r="AH57" s="46">
        <v>0</v>
      </c>
      <c r="AI57" s="46">
        <v>9.84</v>
      </c>
      <c r="AJ57" s="46">
        <v>0</v>
      </c>
      <c r="AK57" s="46">
        <v>4.72</v>
      </c>
      <c r="AL57" s="46">
        <v>0</v>
      </c>
      <c r="AM57" s="46">
        <v>511.06400000000002</v>
      </c>
      <c r="AN57" s="46">
        <v>1171.4384</v>
      </c>
      <c r="AO57" s="46">
        <v>5.2270879629629627</v>
      </c>
      <c r="AP57" s="46">
        <v>0.418167037037037</v>
      </c>
      <c r="AQ57" s="46">
        <v>0.2090835185185185</v>
      </c>
      <c r="AR57" s="46">
        <v>3.6456000000000004</v>
      </c>
      <c r="AS57" s="46">
        <v>1.3415808000000005</v>
      </c>
      <c r="AT57" s="46">
        <v>44.788799999999995</v>
      </c>
      <c r="AU57" s="46">
        <v>1.736</v>
      </c>
      <c r="AV57" s="46">
        <v>57.366319318518514</v>
      </c>
      <c r="AW57" s="46">
        <v>14.466666666666665</v>
      </c>
      <c r="AX57" s="46">
        <v>8.5642666666666667</v>
      </c>
      <c r="AY57" s="46">
        <v>0.21699999999999997</v>
      </c>
      <c r="AZ57" s="46">
        <v>3.472</v>
      </c>
      <c r="BA57" s="46">
        <v>1.350222222222222</v>
      </c>
      <c r="BB57" s="46">
        <v>10.329817244444445</v>
      </c>
      <c r="BC57" s="46">
        <v>38.3999728</v>
      </c>
      <c r="BD57" s="46"/>
      <c r="BE57" s="46">
        <v>0</v>
      </c>
      <c r="BF57" s="46">
        <v>38.3999728</v>
      </c>
      <c r="BG57" s="46">
        <v>43.567500000000003</v>
      </c>
      <c r="BH57" s="46"/>
      <c r="BI57" s="46">
        <v>0</v>
      </c>
      <c r="BJ57" s="46"/>
      <c r="BK57" s="46"/>
      <c r="BL57" s="46">
        <v>43.567500000000003</v>
      </c>
      <c r="BM57" s="46">
        <v>2352.3721921185183</v>
      </c>
      <c r="BN57" s="46">
        <f t="shared" si="0"/>
        <v>245.50059275225348</v>
      </c>
      <c r="BO57" s="46">
        <f t="shared" si="1"/>
        <v>173.48708554492575</v>
      </c>
      <c r="BP57" s="47">
        <f t="shared" si="4"/>
        <v>8.6609686609686669</v>
      </c>
      <c r="BQ57" s="47">
        <f t="shared" si="2"/>
        <v>1.8803418803418819</v>
      </c>
      <c r="BR57" s="48">
        <v>3</v>
      </c>
      <c r="BS57" s="47">
        <f t="shared" si="5"/>
        <v>3.4188034188034218</v>
      </c>
      <c r="BT57" s="47">
        <f t="shared" si="6"/>
        <v>12.25</v>
      </c>
      <c r="BU57" s="47">
        <f t="shared" si="7"/>
        <v>13.960113960113972</v>
      </c>
      <c r="BV57" s="46">
        <f t="shared" si="3"/>
        <v>386.88499615489826</v>
      </c>
      <c r="BW57" s="46">
        <f t="shared" si="8"/>
        <v>805.87267445207749</v>
      </c>
      <c r="BX57" s="46">
        <f t="shared" si="9"/>
        <v>3158.2448665705961</v>
      </c>
      <c r="BY57" s="46">
        <f t="shared" si="10"/>
        <v>37898.938398847153</v>
      </c>
      <c r="BZ57" s="49">
        <f>VLOOKUP($C57,[2]PARAMETROS!$A:$I,7,0)</f>
        <v>43101</v>
      </c>
      <c r="CA57" s="50">
        <f>VLOOKUP($C57,[2]PARAMETROS!$A:$I,8,0)</f>
        <v>0</v>
      </c>
      <c r="CB57" s="50">
        <f>VLOOKUP($C57,[2]PARAMETROS!$A:$I,9,0)</f>
        <v>0</v>
      </c>
    </row>
    <row r="58" spans="1:80">
      <c r="A58" s="42" t="s">
        <v>169</v>
      </c>
      <c r="B58" s="42" t="s">
        <v>73</v>
      </c>
      <c r="C58" s="42" t="s">
        <v>170</v>
      </c>
      <c r="D58" s="43" t="s">
        <v>171</v>
      </c>
      <c r="E58" s="44" t="s">
        <v>62</v>
      </c>
      <c r="F58" s="44" t="s">
        <v>63</v>
      </c>
      <c r="G58" s="44">
        <v>1</v>
      </c>
      <c r="H58" s="45">
        <v>1076.08</v>
      </c>
      <c r="I58" s="46">
        <v>1076.08</v>
      </c>
      <c r="J58" s="46"/>
      <c r="K58" s="46"/>
      <c r="L58" s="46"/>
      <c r="M58" s="46"/>
      <c r="N58" s="46"/>
      <c r="O58" s="46"/>
      <c r="P58" s="46"/>
      <c r="Q58" s="46">
        <v>1076.08</v>
      </c>
      <c r="R58" s="46">
        <v>215.21600000000001</v>
      </c>
      <c r="S58" s="46">
        <v>16.141199999999998</v>
      </c>
      <c r="T58" s="46">
        <v>10.7608</v>
      </c>
      <c r="U58" s="46">
        <v>2.1521599999999999</v>
      </c>
      <c r="V58" s="46">
        <v>26.902000000000001</v>
      </c>
      <c r="W58" s="46">
        <v>86.086399999999998</v>
      </c>
      <c r="X58" s="46">
        <v>32.282399999999996</v>
      </c>
      <c r="Y58" s="46">
        <v>6.45648</v>
      </c>
      <c r="Z58" s="46">
        <v>395.99743999999998</v>
      </c>
      <c r="AA58" s="46">
        <v>89.673333333333318</v>
      </c>
      <c r="AB58" s="46">
        <v>119.56444444444443</v>
      </c>
      <c r="AC58" s="46">
        <v>76.999502222222233</v>
      </c>
      <c r="AD58" s="46">
        <v>286.23728</v>
      </c>
      <c r="AE58" s="46">
        <v>97.435200000000009</v>
      </c>
      <c r="AF58" s="46">
        <v>397</v>
      </c>
      <c r="AG58" s="46">
        <v>0</v>
      </c>
      <c r="AH58" s="46">
        <v>0</v>
      </c>
      <c r="AI58" s="46">
        <v>9.84</v>
      </c>
      <c r="AJ58" s="46">
        <v>0</v>
      </c>
      <c r="AK58" s="46">
        <v>4.72</v>
      </c>
      <c r="AL58" s="46">
        <v>0</v>
      </c>
      <c r="AM58" s="46">
        <v>508.99520000000001</v>
      </c>
      <c r="AN58" s="46">
        <v>1191.22992</v>
      </c>
      <c r="AO58" s="46">
        <v>5.400119830246914</v>
      </c>
      <c r="AP58" s="46">
        <v>0.43200958641975307</v>
      </c>
      <c r="AQ58" s="46">
        <v>0.21600479320987653</v>
      </c>
      <c r="AR58" s="46">
        <v>3.7662800000000001</v>
      </c>
      <c r="AS58" s="46">
        <v>1.3859910400000004</v>
      </c>
      <c r="AT58" s="46">
        <v>46.271439999999991</v>
      </c>
      <c r="AU58" s="46">
        <v>1.7934666666666668</v>
      </c>
      <c r="AV58" s="46">
        <v>59.265311916543205</v>
      </c>
      <c r="AW58" s="46">
        <v>14.945555555555554</v>
      </c>
      <c r="AX58" s="46">
        <v>8.8477688888888881</v>
      </c>
      <c r="AY58" s="46">
        <v>0.22418333333333329</v>
      </c>
      <c r="AZ58" s="46">
        <v>3.5869333333333335</v>
      </c>
      <c r="BA58" s="46">
        <v>1.3949185185185184</v>
      </c>
      <c r="BB58" s="46">
        <v>10.671764343703705</v>
      </c>
      <c r="BC58" s="46">
        <v>39.671123973333337</v>
      </c>
      <c r="BD58" s="46"/>
      <c r="BE58" s="46">
        <v>0</v>
      </c>
      <c r="BF58" s="46">
        <v>39.671123973333337</v>
      </c>
      <c r="BG58" s="46">
        <v>43.567500000000003</v>
      </c>
      <c r="BH58" s="46"/>
      <c r="BI58" s="46">
        <v>0</v>
      </c>
      <c r="BJ58" s="46"/>
      <c r="BK58" s="46"/>
      <c r="BL58" s="46">
        <v>43.567500000000003</v>
      </c>
      <c r="BM58" s="46">
        <v>2409.8138558898763</v>
      </c>
      <c r="BN58" s="46">
        <f t="shared" si="0"/>
        <v>245.50059275225348</v>
      </c>
      <c r="BO58" s="46">
        <f t="shared" si="1"/>
        <v>173.48708554492575</v>
      </c>
      <c r="BP58" s="47">
        <f t="shared" si="4"/>
        <v>8.6609686609686669</v>
      </c>
      <c r="BQ58" s="47">
        <f t="shared" si="2"/>
        <v>1.8803418803418819</v>
      </c>
      <c r="BR58" s="48">
        <v>3</v>
      </c>
      <c r="BS58" s="47">
        <f t="shared" si="5"/>
        <v>3.4188034188034218</v>
      </c>
      <c r="BT58" s="47">
        <f t="shared" si="6"/>
        <v>12.25</v>
      </c>
      <c r="BU58" s="47">
        <f t="shared" si="7"/>
        <v>13.960113960113972</v>
      </c>
      <c r="BV58" s="46">
        <f t="shared" si="3"/>
        <v>394.90391787796534</v>
      </c>
      <c r="BW58" s="46">
        <f t="shared" si="8"/>
        <v>813.89159617514451</v>
      </c>
      <c r="BX58" s="46">
        <f t="shared" si="9"/>
        <v>3223.7054520650208</v>
      </c>
      <c r="BY58" s="46">
        <f t="shared" si="10"/>
        <v>38684.465424780254</v>
      </c>
      <c r="BZ58" s="49">
        <f>VLOOKUP($C58,[2]PARAMETROS!$A:$I,7,0)</f>
        <v>43101</v>
      </c>
      <c r="CA58" s="50">
        <f>VLOOKUP($C58,[2]PARAMETROS!$A:$I,8,0)</f>
        <v>0</v>
      </c>
      <c r="CB58" s="50">
        <f>VLOOKUP($C58,[2]PARAMETROS!$A:$I,9,0)</f>
        <v>0</v>
      </c>
    </row>
    <row r="59" spans="1:80">
      <c r="A59" s="42" t="s">
        <v>172</v>
      </c>
      <c r="B59" s="42" t="s">
        <v>73</v>
      </c>
      <c r="C59" s="42" t="s">
        <v>74</v>
      </c>
      <c r="D59" s="43" t="s">
        <v>173</v>
      </c>
      <c r="E59" s="44" t="s">
        <v>62</v>
      </c>
      <c r="F59" s="44" t="s">
        <v>63</v>
      </c>
      <c r="G59" s="44">
        <v>1</v>
      </c>
      <c r="H59" s="45">
        <v>1041.5999999999999</v>
      </c>
      <c r="I59" s="46">
        <v>1041.5999999999999</v>
      </c>
      <c r="J59" s="46"/>
      <c r="K59" s="46"/>
      <c r="L59" s="46"/>
      <c r="M59" s="46"/>
      <c r="N59" s="46"/>
      <c r="O59" s="46"/>
      <c r="P59" s="46"/>
      <c r="Q59" s="46">
        <v>1041.5999999999999</v>
      </c>
      <c r="R59" s="46">
        <v>208.32</v>
      </c>
      <c r="S59" s="46">
        <v>15.623999999999999</v>
      </c>
      <c r="T59" s="46">
        <v>10.415999999999999</v>
      </c>
      <c r="U59" s="46">
        <v>2.0831999999999997</v>
      </c>
      <c r="V59" s="46">
        <v>26.04</v>
      </c>
      <c r="W59" s="46">
        <v>83.327999999999989</v>
      </c>
      <c r="X59" s="46">
        <v>31.247999999999998</v>
      </c>
      <c r="Y59" s="46">
        <v>6.2495999999999992</v>
      </c>
      <c r="Z59" s="46">
        <v>383.30879999999996</v>
      </c>
      <c r="AA59" s="46">
        <v>86.799999999999983</v>
      </c>
      <c r="AB59" s="46">
        <v>115.73333333333332</v>
      </c>
      <c r="AC59" s="46">
        <v>74.532266666666672</v>
      </c>
      <c r="AD59" s="46">
        <v>277.06559999999996</v>
      </c>
      <c r="AE59" s="46">
        <v>99.504000000000005</v>
      </c>
      <c r="AF59" s="46">
        <v>0</v>
      </c>
      <c r="AG59" s="46">
        <v>264.83999999999997</v>
      </c>
      <c r="AH59" s="46">
        <v>27.01</v>
      </c>
      <c r="AI59" s="46">
        <v>0</v>
      </c>
      <c r="AJ59" s="46">
        <v>0</v>
      </c>
      <c r="AK59" s="46">
        <v>4.72</v>
      </c>
      <c r="AL59" s="46">
        <v>0</v>
      </c>
      <c r="AM59" s="46">
        <v>396.07400000000001</v>
      </c>
      <c r="AN59" s="46">
        <v>1056.4484</v>
      </c>
      <c r="AO59" s="46">
        <v>5.2270879629629627</v>
      </c>
      <c r="AP59" s="46">
        <v>0.418167037037037</v>
      </c>
      <c r="AQ59" s="46">
        <v>0.2090835185185185</v>
      </c>
      <c r="AR59" s="46">
        <v>3.6456000000000004</v>
      </c>
      <c r="AS59" s="46">
        <v>1.3415808000000005</v>
      </c>
      <c r="AT59" s="46">
        <v>44.788799999999995</v>
      </c>
      <c r="AU59" s="46">
        <v>1.736</v>
      </c>
      <c r="AV59" s="46">
        <v>57.366319318518514</v>
      </c>
      <c r="AW59" s="46">
        <v>14.466666666666665</v>
      </c>
      <c r="AX59" s="46">
        <v>8.5642666666666667</v>
      </c>
      <c r="AY59" s="46">
        <v>0.21699999999999997</v>
      </c>
      <c r="AZ59" s="46">
        <v>3.472</v>
      </c>
      <c r="BA59" s="46">
        <v>1.350222222222222</v>
      </c>
      <c r="BB59" s="46">
        <v>10.329817244444445</v>
      </c>
      <c r="BC59" s="46">
        <v>38.3999728</v>
      </c>
      <c r="BD59" s="46"/>
      <c r="BE59" s="46">
        <v>0</v>
      </c>
      <c r="BF59" s="46">
        <v>38.3999728</v>
      </c>
      <c r="BG59" s="46">
        <v>43.567500000000003</v>
      </c>
      <c r="BH59" s="46"/>
      <c r="BI59" s="46">
        <v>0</v>
      </c>
      <c r="BJ59" s="46"/>
      <c r="BK59" s="46"/>
      <c r="BL59" s="46">
        <v>43.567500000000003</v>
      </c>
      <c r="BM59" s="46">
        <v>2237.3821921185181</v>
      </c>
      <c r="BN59" s="46">
        <f t="shared" si="0"/>
        <v>245.50059275225348</v>
      </c>
      <c r="BO59" s="46">
        <f t="shared" si="1"/>
        <v>173.48708554492575</v>
      </c>
      <c r="BP59" s="47">
        <f t="shared" si="4"/>
        <v>8.8629737609329435</v>
      </c>
      <c r="BQ59" s="47">
        <f t="shared" si="2"/>
        <v>1.9241982507288626</v>
      </c>
      <c r="BR59" s="48">
        <v>5</v>
      </c>
      <c r="BS59" s="47">
        <f t="shared" si="5"/>
        <v>5.8309037900874632</v>
      </c>
      <c r="BT59" s="47">
        <f t="shared" si="6"/>
        <v>14.25</v>
      </c>
      <c r="BU59" s="47">
        <f t="shared" si="7"/>
        <v>16.618075801749271</v>
      </c>
      <c r="BV59" s="46">
        <f t="shared" si="3"/>
        <v>441.43755864050945</v>
      </c>
      <c r="BW59" s="46">
        <f t="shared" si="8"/>
        <v>860.42523693768862</v>
      </c>
      <c r="BX59" s="46">
        <f t="shared" si="9"/>
        <v>3097.8074290562067</v>
      </c>
      <c r="BY59" s="46">
        <f t="shared" si="10"/>
        <v>37173.689148674479</v>
      </c>
      <c r="BZ59" s="49">
        <f>VLOOKUP($C59,[2]PARAMETROS!$A:$I,7,0)</f>
        <v>43101</v>
      </c>
      <c r="CA59" s="50">
        <f>VLOOKUP($C59,[2]PARAMETROS!$A:$I,8,0)</f>
        <v>0</v>
      </c>
      <c r="CB59" s="50">
        <f>VLOOKUP($C59,[2]PARAMETROS!$A:$I,9,0)</f>
        <v>0</v>
      </c>
    </row>
    <row r="60" spans="1:80">
      <c r="A60" s="42" t="s">
        <v>174</v>
      </c>
      <c r="B60" s="42" t="s">
        <v>73</v>
      </c>
      <c r="C60" s="42" t="s">
        <v>175</v>
      </c>
      <c r="D60" s="43" t="s">
        <v>176</v>
      </c>
      <c r="E60" s="44" t="s">
        <v>62</v>
      </c>
      <c r="F60" s="44" t="s">
        <v>63</v>
      </c>
      <c r="G60" s="44">
        <v>1</v>
      </c>
      <c r="H60" s="45">
        <v>1041.5999999999999</v>
      </c>
      <c r="I60" s="46">
        <v>1041.5999999999999</v>
      </c>
      <c r="J60" s="46"/>
      <c r="K60" s="46"/>
      <c r="L60" s="46"/>
      <c r="M60" s="46"/>
      <c r="N60" s="46"/>
      <c r="O60" s="46"/>
      <c r="P60" s="46"/>
      <c r="Q60" s="46">
        <v>1041.5999999999999</v>
      </c>
      <c r="R60" s="46">
        <v>208.32</v>
      </c>
      <c r="S60" s="46">
        <v>15.623999999999999</v>
      </c>
      <c r="T60" s="46">
        <v>10.415999999999999</v>
      </c>
      <c r="U60" s="46">
        <v>2.0831999999999997</v>
      </c>
      <c r="V60" s="46">
        <v>26.04</v>
      </c>
      <c r="W60" s="46">
        <v>83.327999999999989</v>
      </c>
      <c r="X60" s="46">
        <v>31.247999999999998</v>
      </c>
      <c r="Y60" s="46">
        <v>6.2495999999999992</v>
      </c>
      <c r="Z60" s="46">
        <v>383.30879999999996</v>
      </c>
      <c r="AA60" s="46">
        <v>86.799999999999983</v>
      </c>
      <c r="AB60" s="46">
        <v>115.73333333333332</v>
      </c>
      <c r="AC60" s="46">
        <v>74.532266666666672</v>
      </c>
      <c r="AD60" s="46">
        <v>277.06559999999996</v>
      </c>
      <c r="AE60" s="46">
        <v>99.504000000000005</v>
      </c>
      <c r="AF60" s="46">
        <v>397</v>
      </c>
      <c r="AG60" s="46">
        <v>0</v>
      </c>
      <c r="AH60" s="46">
        <v>0</v>
      </c>
      <c r="AI60" s="46">
        <v>0</v>
      </c>
      <c r="AJ60" s="46">
        <v>0</v>
      </c>
      <c r="AK60" s="46">
        <v>4.72</v>
      </c>
      <c r="AL60" s="46">
        <v>0</v>
      </c>
      <c r="AM60" s="46">
        <v>501.22400000000005</v>
      </c>
      <c r="AN60" s="46">
        <v>1161.5984000000001</v>
      </c>
      <c r="AO60" s="46">
        <v>5.2270879629629627</v>
      </c>
      <c r="AP60" s="46">
        <v>0.418167037037037</v>
      </c>
      <c r="AQ60" s="46">
        <v>0.2090835185185185</v>
      </c>
      <c r="AR60" s="46">
        <v>3.6456000000000004</v>
      </c>
      <c r="AS60" s="46">
        <v>1.3415808000000005</v>
      </c>
      <c r="AT60" s="46">
        <v>44.788799999999995</v>
      </c>
      <c r="AU60" s="46">
        <v>1.736</v>
      </c>
      <c r="AV60" s="46">
        <v>57.366319318518514</v>
      </c>
      <c r="AW60" s="46">
        <v>14.466666666666665</v>
      </c>
      <c r="AX60" s="46">
        <v>8.5642666666666667</v>
      </c>
      <c r="AY60" s="46">
        <v>0.21699999999999997</v>
      </c>
      <c r="AZ60" s="46">
        <v>3.472</v>
      </c>
      <c r="BA60" s="46">
        <v>1.350222222222222</v>
      </c>
      <c r="BB60" s="46">
        <v>10.329817244444445</v>
      </c>
      <c r="BC60" s="46">
        <v>38.3999728</v>
      </c>
      <c r="BD60" s="46"/>
      <c r="BE60" s="46">
        <v>0</v>
      </c>
      <c r="BF60" s="46">
        <v>38.3999728</v>
      </c>
      <c r="BG60" s="46">
        <v>43.567500000000003</v>
      </c>
      <c r="BH60" s="46"/>
      <c r="BI60" s="46">
        <v>0</v>
      </c>
      <c r="BJ60" s="46"/>
      <c r="BK60" s="46"/>
      <c r="BL60" s="46">
        <v>43.567500000000003</v>
      </c>
      <c r="BM60" s="46">
        <v>2342.5321921185187</v>
      </c>
      <c r="BN60" s="46">
        <f t="shared" si="0"/>
        <v>245.50059275225348</v>
      </c>
      <c r="BO60" s="46">
        <f t="shared" si="1"/>
        <v>173.48708554492575</v>
      </c>
      <c r="BP60" s="47">
        <f t="shared" si="4"/>
        <v>8.8629737609329435</v>
      </c>
      <c r="BQ60" s="47">
        <f t="shared" si="2"/>
        <v>1.9241982507288626</v>
      </c>
      <c r="BR60" s="48">
        <v>5</v>
      </c>
      <c r="BS60" s="47">
        <f t="shared" si="5"/>
        <v>5.8309037900874632</v>
      </c>
      <c r="BT60" s="47">
        <f t="shared" si="6"/>
        <v>14.25</v>
      </c>
      <c r="BU60" s="47">
        <f t="shared" si="7"/>
        <v>16.618075801749271</v>
      </c>
      <c r="BV60" s="46">
        <f t="shared" si="3"/>
        <v>458.91146534604889</v>
      </c>
      <c r="BW60" s="46">
        <f t="shared" si="8"/>
        <v>877.89914364322817</v>
      </c>
      <c r="BX60" s="46">
        <f t="shared" si="9"/>
        <v>3220.4313357617466</v>
      </c>
      <c r="BY60" s="46">
        <f t="shared" si="10"/>
        <v>38645.176029140959</v>
      </c>
      <c r="BZ60" s="49">
        <f>VLOOKUP($C60,[2]PARAMETROS!$A:$I,7,0)</f>
        <v>43101</v>
      </c>
      <c r="CA60" s="50">
        <f>VLOOKUP($C60,[2]PARAMETROS!$A:$I,8,0)</f>
        <v>0</v>
      </c>
      <c r="CB60" s="50">
        <f>VLOOKUP($C60,[2]PARAMETROS!$A:$I,9,0)</f>
        <v>0</v>
      </c>
    </row>
    <row r="61" spans="1:80">
      <c r="A61" s="42" t="s">
        <v>177</v>
      </c>
      <c r="B61" s="42" t="s">
        <v>73</v>
      </c>
      <c r="C61" s="42" t="s">
        <v>178</v>
      </c>
      <c r="D61" s="43" t="s">
        <v>179</v>
      </c>
      <c r="E61" s="44" t="s">
        <v>62</v>
      </c>
      <c r="F61" s="44" t="s">
        <v>63</v>
      </c>
      <c r="G61" s="44">
        <v>2</v>
      </c>
      <c r="H61" s="45">
        <v>1041.5999999999999</v>
      </c>
      <c r="I61" s="46">
        <v>2083.1999999999998</v>
      </c>
      <c r="J61" s="46"/>
      <c r="K61" s="46"/>
      <c r="L61" s="46"/>
      <c r="M61" s="46"/>
      <c r="N61" s="46"/>
      <c r="O61" s="46"/>
      <c r="P61" s="46"/>
      <c r="Q61" s="46">
        <v>2083.1999999999998</v>
      </c>
      <c r="R61" s="46">
        <v>416.64</v>
      </c>
      <c r="S61" s="46">
        <v>31.247999999999998</v>
      </c>
      <c r="T61" s="46">
        <v>20.831999999999997</v>
      </c>
      <c r="U61" s="46">
        <v>4.1663999999999994</v>
      </c>
      <c r="V61" s="46">
        <v>52.08</v>
      </c>
      <c r="W61" s="46">
        <v>166.65599999999998</v>
      </c>
      <c r="X61" s="46">
        <v>62.495999999999995</v>
      </c>
      <c r="Y61" s="46">
        <v>12.499199999999998</v>
      </c>
      <c r="Z61" s="46">
        <v>766.61759999999992</v>
      </c>
      <c r="AA61" s="46">
        <v>173.59999999999997</v>
      </c>
      <c r="AB61" s="46">
        <v>231.46666666666664</v>
      </c>
      <c r="AC61" s="46">
        <v>149.06453333333334</v>
      </c>
      <c r="AD61" s="46">
        <v>554.13119999999992</v>
      </c>
      <c r="AE61" s="46">
        <v>199.00800000000001</v>
      </c>
      <c r="AF61" s="46">
        <v>794</v>
      </c>
      <c r="AG61" s="46">
        <v>0</v>
      </c>
      <c r="AH61" s="46">
        <v>65.239999999999995</v>
      </c>
      <c r="AI61" s="46">
        <v>0</v>
      </c>
      <c r="AJ61" s="46">
        <v>0</v>
      </c>
      <c r="AK61" s="46">
        <v>9.44</v>
      </c>
      <c r="AL61" s="46">
        <v>0</v>
      </c>
      <c r="AM61" s="46">
        <v>1067.6880000000001</v>
      </c>
      <c r="AN61" s="46">
        <v>2388.4367999999999</v>
      </c>
      <c r="AO61" s="46">
        <v>10.454175925925925</v>
      </c>
      <c r="AP61" s="46">
        <v>0.83633407407407401</v>
      </c>
      <c r="AQ61" s="46">
        <v>0.418167037037037</v>
      </c>
      <c r="AR61" s="46">
        <v>7.2912000000000008</v>
      </c>
      <c r="AS61" s="46">
        <v>2.6831616000000009</v>
      </c>
      <c r="AT61" s="46">
        <v>89.57759999999999</v>
      </c>
      <c r="AU61" s="46">
        <v>3.472</v>
      </c>
      <c r="AV61" s="46">
        <v>114.73263863703703</v>
      </c>
      <c r="AW61" s="46">
        <v>28.93333333333333</v>
      </c>
      <c r="AX61" s="46">
        <v>17.128533333333333</v>
      </c>
      <c r="AY61" s="46">
        <v>0.43399999999999994</v>
      </c>
      <c r="AZ61" s="46">
        <v>6.944</v>
      </c>
      <c r="BA61" s="46">
        <v>2.700444444444444</v>
      </c>
      <c r="BB61" s="46">
        <v>20.659634488888891</v>
      </c>
      <c r="BC61" s="46">
        <v>76.799945600000001</v>
      </c>
      <c r="BD61" s="46"/>
      <c r="BE61" s="46">
        <v>0</v>
      </c>
      <c r="BF61" s="46">
        <v>76.799945600000001</v>
      </c>
      <c r="BG61" s="46">
        <v>87.135000000000005</v>
      </c>
      <c r="BH61" s="46"/>
      <c r="BI61" s="46">
        <v>0</v>
      </c>
      <c r="BJ61" s="46"/>
      <c r="BK61" s="46"/>
      <c r="BL61" s="46">
        <v>87.135000000000005</v>
      </c>
      <c r="BM61" s="46">
        <v>4750.3043842370371</v>
      </c>
      <c r="BN61" s="46">
        <f t="shared" si="0"/>
        <v>491.00118550450696</v>
      </c>
      <c r="BO61" s="46">
        <f t="shared" si="1"/>
        <v>346.9741710898515</v>
      </c>
      <c r="BP61" s="47">
        <f t="shared" si="4"/>
        <v>8.6609686609686669</v>
      </c>
      <c r="BQ61" s="47">
        <f t="shared" si="2"/>
        <v>1.8803418803418819</v>
      </c>
      <c r="BR61" s="48">
        <v>3</v>
      </c>
      <c r="BS61" s="47">
        <f t="shared" si="5"/>
        <v>3.4188034188034218</v>
      </c>
      <c r="BT61" s="47">
        <f t="shared" si="6"/>
        <v>12.25</v>
      </c>
      <c r="BU61" s="47">
        <f t="shared" si="7"/>
        <v>13.960113960113972</v>
      </c>
      <c r="BV61" s="46">
        <f t="shared" si="3"/>
        <v>780.13022023002452</v>
      </c>
      <c r="BW61" s="46">
        <f t="shared" si="8"/>
        <v>1618.105576824383</v>
      </c>
      <c r="BX61" s="46">
        <f t="shared" si="9"/>
        <v>6368.4099610614203</v>
      </c>
      <c r="BY61" s="46">
        <f t="shared" si="10"/>
        <v>76420.91953273704</v>
      </c>
      <c r="BZ61" s="49">
        <f>VLOOKUP($C61,[2]PARAMETROS!$A:$I,7,0)</f>
        <v>43101</v>
      </c>
      <c r="CA61" s="50">
        <f>VLOOKUP($C61,[2]PARAMETROS!$A:$I,8,0)</f>
        <v>0</v>
      </c>
      <c r="CB61" s="50">
        <f>VLOOKUP($C61,[2]PARAMETROS!$A:$I,9,0)</f>
        <v>0</v>
      </c>
    </row>
    <row r="62" spans="1:80">
      <c r="A62" s="42" t="s">
        <v>177</v>
      </c>
      <c r="B62" s="42" t="s">
        <v>78</v>
      </c>
      <c r="C62" s="42" t="s">
        <v>180</v>
      </c>
      <c r="D62" s="43" t="s">
        <v>181</v>
      </c>
      <c r="E62" s="44" t="s">
        <v>62</v>
      </c>
      <c r="F62" s="44" t="s">
        <v>63</v>
      </c>
      <c r="G62" s="44">
        <v>1</v>
      </c>
      <c r="H62" s="45">
        <v>2973.68</v>
      </c>
      <c r="I62" s="46">
        <v>2973.68</v>
      </c>
      <c r="J62" s="46"/>
      <c r="K62" s="46"/>
      <c r="L62" s="46"/>
      <c r="M62" s="46"/>
      <c r="N62" s="46"/>
      <c r="O62" s="46"/>
      <c r="P62" s="46"/>
      <c r="Q62" s="46">
        <v>2973.68</v>
      </c>
      <c r="R62" s="46">
        <v>594.73599999999999</v>
      </c>
      <c r="S62" s="46">
        <v>44.605199999999996</v>
      </c>
      <c r="T62" s="46">
        <v>29.736799999999999</v>
      </c>
      <c r="U62" s="46">
        <v>5.9473599999999998</v>
      </c>
      <c r="V62" s="46">
        <v>74.341999999999999</v>
      </c>
      <c r="W62" s="46">
        <v>237.89439999999999</v>
      </c>
      <c r="X62" s="46">
        <v>89.210399999999993</v>
      </c>
      <c r="Y62" s="46">
        <v>17.842079999999999</v>
      </c>
      <c r="Z62" s="46">
        <v>1094.3142399999999</v>
      </c>
      <c r="AA62" s="46">
        <v>247.80666666666664</v>
      </c>
      <c r="AB62" s="46">
        <v>330.40888888888884</v>
      </c>
      <c r="AC62" s="46">
        <v>212.78332444444447</v>
      </c>
      <c r="AD62" s="46">
        <v>790.99887999999999</v>
      </c>
      <c r="AE62" s="46">
        <v>0</v>
      </c>
      <c r="AF62" s="46">
        <v>324.39999999999998</v>
      </c>
      <c r="AG62" s="46">
        <v>0</v>
      </c>
      <c r="AH62" s="46">
        <v>0</v>
      </c>
      <c r="AI62" s="46">
        <v>0</v>
      </c>
      <c r="AJ62" s="46">
        <v>0</v>
      </c>
      <c r="AK62" s="46">
        <v>4.72</v>
      </c>
      <c r="AL62" s="46">
        <v>293.88</v>
      </c>
      <c r="AM62" s="46">
        <v>623</v>
      </c>
      <c r="AN62" s="46">
        <v>2508.3131199999998</v>
      </c>
      <c r="AO62" s="46">
        <v>14.922894521604938</v>
      </c>
      <c r="AP62" s="46">
        <v>1.193831561728395</v>
      </c>
      <c r="AQ62" s="46">
        <v>0.5969157808641975</v>
      </c>
      <c r="AR62" s="46">
        <v>10.40788</v>
      </c>
      <c r="AS62" s="46">
        <v>3.8300998400000013</v>
      </c>
      <c r="AT62" s="46">
        <v>127.86823999999999</v>
      </c>
      <c r="AU62" s="46">
        <v>4.9561333333333337</v>
      </c>
      <c r="AV62" s="46">
        <v>163.77599503753086</v>
      </c>
      <c r="AW62" s="46">
        <v>41.301111111111105</v>
      </c>
      <c r="AX62" s="46">
        <v>24.450257777777779</v>
      </c>
      <c r="AY62" s="46">
        <v>0.6195166666666666</v>
      </c>
      <c r="AZ62" s="46">
        <v>9.9122666666666674</v>
      </c>
      <c r="BA62" s="46">
        <v>3.8547703703703702</v>
      </c>
      <c r="BB62" s="46">
        <v>29.490755514074078</v>
      </c>
      <c r="BC62" s="46">
        <v>109.62867810666668</v>
      </c>
      <c r="BD62" s="46"/>
      <c r="BE62" s="46">
        <v>0</v>
      </c>
      <c r="BF62" s="46">
        <v>109.62867810666668</v>
      </c>
      <c r="BG62" s="46">
        <v>94.380486111111111</v>
      </c>
      <c r="BH62" s="46"/>
      <c r="BI62" s="46">
        <v>0</v>
      </c>
      <c r="BJ62" s="46"/>
      <c r="BK62" s="46"/>
      <c r="BL62" s="46">
        <v>94.380486111111111</v>
      </c>
      <c r="BM62" s="46">
        <v>5849.778279255308</v>
      </c>
      <c r="BN62" s="46">
        <f t="shared" si="0"/>
        <v>245.50059275225348</v>
      </c>
      <c r="BO62" s="46">
        <f t="shared" si="1"/>
        <v>173.48708554492575</v>
      </c>
      <c r="BP62" s="47">
        <f t="shared" si="4"/>
        <v>8.6609686609686669</v>
      </c>
      <c r="BQ62" s="47">
        <f t="shared" si="2"/>
        <v>1.8803418803418819</v>
      </c>
      <c r="BR62" s="48">
        <v>3</v>
      </c>
      <c r="BS62" s="47">
        <f t="shared" si="5"/>
        <v>3.4188034188034218</v>
      </c>
      <c r="BT62" s="47">
        <f t="shared" si="6"/>
        <v>12.25</v>
      </c>
      <c r="BU62" s="47">
        <f t="shared" si="7"/>
        <v>13.960113960113972</v>
      </c>
      <c r="BV62" s="46">
        <f t="shared" si="3"/>
        <v>875.1268715671572</v>
      </c>
      <c r="BW62" s="46">
        <f t="shared" si="8"/>
        <v>1294.1145498643364</v>
      </c>
      <c r="BX62" s="46">
        <f t="shared" si="9"/>
        <v>7143.8928291196444</v>
      </c>
      <c r="BY62" s="46">
        <f t="shared" si="10"/>
        <v>85726.71394943574</v>
      </c>
      <c r="BZ62" s="51">
        <f>VLOOKUP($C62,[2]PARAMETROS!$A:$I,7,0)</f>
        <v>42736</v>
      </c>
      <c r="CA62" s="50">
        <f>VLOOKUP($C62,[2]PARAMETROS!$A:$I,8,0)</f>
        <v>0</v>
      </c>
      <c r="CB62" s="50">
        <f>VLOOKUP($C62,[2]PARAMETROS!$A:$I,9,0)</f>
        <v>0</v>
      </c>
    </row>
    <row r="63" spans="1:80">
      <c r="A63" s="42" t="s">
        <v>182</v>
      </c>
      <c r="B63" s="42" t="s">
        <v>15</v>
      </c>
      <c r="C63" s="42" t="s">
        <v>183</v>
      </c>
      <c r="D63" s="43" t="s">
        <v>184</v>
      </c>
      <c r="E63" s="44" t="s">
        <v>62</v>
      </c>
      <c r="F63" s="44" t="s">
        <v>63</v>
      </c>
      <c r="G63" s="44">
        <v>2</v>
      </c>
      <c r="H63" s="45">
        <v>1281.1600000000001</v>
      </c>
      <c r="I63" s="46">
        <v>2562.3200000000002</v>
      </c>
      <c r="J63" s="46"/>
      <c r="K63" s="46"/>
      <c r="L63" s="46">
        <v>389.02728438095244</v>
      </c>
      <c r="M63" s="46"/>
      <c r="N63" s="46"/>
      <c r="O63" s="46"/>
      <c r="P63" s="46"/>
      <c r="Q63" s="46">
        <v>2951.3472843809527</v>
      </c>
      <c r="R63" s="46">
        <v>590.26945687619059</v>
      </c>
      <c r="S63" s="46">
        <v>44.270209265714286</v>
      </c>
      <c r="T63" s="46">
        <v>29.513472843809527</v>
      </c>
      <c r="U63" s="46">
        <v>5.9026945687619055</v>
      </c>
      <c r="V63" s="46">
        <v>73.783682109523824</v>
      </c>
      <c r="W63" s="46">
        <v>236.10778275047622</v>
      </c>
      <c r="X63" s="46">
        <v>88.540418531428571</v>
      </c>
      <c r="Y63" s="46">
        <v>17.708083706285716</v>
      </c>
      <c r="Z63" s="46">
        <v>1086.0958006521905</v>
      </c>
      <c r="AA63" s="46">
        <v>245.94560703174605</v>
      </c>
      <c r="AB63" s="46">
        <v>327.92747604232807</v>
      </c>
      <c r="AC63" s="46">
        <v>211.18529457125931</v>
      </c>
      <c r="AD63" s="46">
        <v>785.05837764533339</v>
      </c>
      <c r="AE63" s="46">
        <v>170.26079999999999</v>
      </c>
      <c r="AF63" s="46">
        <v>794</v>
      </c>
      <c r="AG63" s="46">
        <v>0</v>
      </c>
      <c r="AH63" s="46">
        <v>65.239999999999995</v>
      </c>
      <c r="AI63" s="46">
        <v>0</v>
      </c>
      <c r="AJ63" s="46">
        <v>0</v>
      </c>
      <c r="AK63" s="46">
        <v>9.44</v>
      </c>
      <c r="AL63" s="46">
        <v>0</v>
      </c>
      <c r="AM63" s="46">
        <v>1038.9408000000001</v>
      </c>
      <c r="AN63" s="46">
        <v>2910.094978297524</v>
      </c>
      <c r="AO63" s="46">
        <v>14.810821682710356</v>
      </c>
      <c r="AP63" s="46">
        <v>1.1848657346168285</v>
      </c>
      <c r="AQ63" s="46">
        <v>0.59243286730841427</v>
      </c>
      <c r="AR63" s="46">
        <v>10.329715495333335</v>
      </c>
      <c r="AS63" s="46">
        <v>3.8013353022826686</v>
      </c>
      <c r="AT63" s="46">
        <v>126.90793322838095</v>
      </c>
      <c r="AU63" s="46">
        <v>4.9189121406349212</v>
      </c>
      <c r="AV63" s="46">
        <v>162.54601645126746</v>
      </c>
      <c r="AW63" s="46">
        <v>40.990934505291008</v>
      </c>
      <c r="AX63" s="46">
        <v>24.266633227132278</v>
      </c>
      <c r="AY63" s="46">
        <v>0.61486401757936515</v>
      </c>
      <c r="AZ63" s="46">
        <v>9.8378242812698424</v>
      </c>
      <c r="BA63" s="46">
        <v>3.8258205538271608</v>
      </c>
      <c r="BB63" s="46">
        <v>29.269276183316681</v>
      </c>
      <c r="BC63" s="46">
        <v>108.80535276841633</v>
      </c>
      <c r="BD63" s="46">
        <v>326.75630648503403</v>
      </c>
      <c r="BE63" s="46">
        <v>326.75630648503403</v>
      </c>
      <c r="BF63" s="46">
        <v>435.56165925345033</v>
      </c>
      <c r="BG63" s="46">
        <v>132.23097222222222</v>
      </c>
      <c r="BH63" s="46"/>
      <c r="BI63" s="46">
        <v>0</v>
      </c>
      <c r="BJ63" s="46"/>
      <c r="BK63" s="46"/>
      <c r="BL63" s="46">
        <v>132.23097222222222</v>
      </c>
      <c r="BM63" s="46">
        <v>6591.7809106054174</v>
      </c>
      <c r="BN63" s="46">
        <f t="shared" si="0"/>
        <v>491.00118550450696</v>
      </c>
      <c r="BO63" s="46">
        <f t="shared" si="1"/>
        <v>346.9741710898515</v>
      </c>
      <c r="BP63" s="47">
        <f t="shared" si="4"/>
        <v>8.5633802816901436</v>
      </c>
      <c r="BQ63" s="47">
        <f t="shared" si="2"/>
        <v>1.8591549295774654</v>
      </c>
      <c r="BR63" s="48">
        <v>2</v>
      </c>
      <c r="BS63" s="47">
        <f t="shared" si="5"/>
        <v>2.2535211267605644</v>
      </c>
      <c r="BT63" s="47">
        <f t="shared" si="6"/>
        <v>11.25</v>
      </c>
      <c r="BU63" s="47">
        <f t="shared" si="7"/>
        <v>12.676056338028173</v>
      </c>
      <c r="BV63" s="46">
        <f t="shared" si="3"/>
        <v>941.8000902084226</v>
      </c>
      <c r="BW63" s="46">
        <f t="shared" si="8"/>
        <v>1779.7754468027811</v>
      </c>
      <c r="BX63" s="46">
        <f t="shared" si="9"/>
        <v>8371.5563574081989</v>
      </c>
      <c r="BY63" s="46">
        <f t="shared" si="10"/>
        <v>100458.67628889839</v>
      </c>
      <c r="BZ63" s="49">
        <f>VLOOKUP($C63,[2]PARAMETROS!$A:$I,7,0)</f>
        <v>43101</v>
      </c>
      <c r="CA63" s="50">
        <f>VLOOKUP($C63,[2]PARAMETROS!$A:$I,8,0)</f>
        <v>0</v>
      </c>
      <c r="CB63" s="50">
        <f>VLOOKUP($C63,[2]PARAMETROS!$A:$I,9,0)</f>
        <v>0</v>
      </c>
    </row>
    <row r="64" spans="1:80">
      <c r="A64" s="42" t="s">
        <v>182</v>
      </c>
      <c r="B64" s="42" t="s">
        <v>66</v>
      </c>
      <c r="C64" s="42" t="s">
        <v>183</v>
      </c>
      <c r="D64" s="43" t="s">
        <v>185</v>
      </c>
      <c r="E64" s="44" t="s">
        <v>62</v>
      </c>
      <c r="F64" s="44" t="s">
        <v>63</v>
      </c>
      <c r="G64" s="44">
        <v>1</v>
      </c>
      <c r="H64" s="45">
        <v>1281.1600000000001</v>
      </c>
      <c r="I64" s="46">
        <v>1281.1600000000001</v>
      </c>
      <c r="J64" s="46"/>
      <c r="K64" s="46"/>
      <c r="L64" s="46"/>
      <c r="M64" s="46"/>
      <c r="N64" s="46"/>
      <c r="O64" s="46"/>
      <c r="P64" s="46"/>
      <c r="Q64" s="46">
        <v>1281.1600000000001</v>
      </c>
      <c r="R64" s="46">
        <v>256.23200000000003</v>
      </c>
      <c r="S64" s="46">
        <v>19.217400000000001</v>
      </c>
      <c r="T64" s="46">
        <v>12.8116</v>
      </c>
      <c r="U64" s="46">
        <v>2.5623200000000002</v>
      </c>
      <c r="V64" s="46">
        <v>32.029000000000003</v>
      </c>
      <c r="W64" s="46">
        <v>102.4928</v>
      </c>
      <c r="X64" s="46">
        <v>38.434800000000003</v>
      </c>
      <c r="Y64" s="46">
        <v>7.6869600000000009</v>
      </c>
      <c r="Z64" s="46">
        <v>471.46688</v>
      </c>
      <c r="AA64" s="46">
        <v>106.76333333333334</v>
      </c>
      <c r="AB64" s="46">
        <v>142.35111111111112</v>
      </c>
      <c r="AC64" s="46">
        <v>91.674115555555574</v>
      </c>
      <c r="AD64" s="46">
        <v>340.78856000000007</v>
      </c>
      <c r="AE64" s="46">
        <v>85.130399999999995</v>
      </c>
      <c r="AF64" s="46">
        <v>397</v>
      </c>
      <c r="AG64" s="46">
        <v>0</v>
      </c>
      <c r="AH64" s="46">
        <v>32.619999999999997</v>
      </c>
      <c r="AI64" s="46">
        <v>0</v>
      </c>
      <c r="AJ64" s="46">
        <v>0</v>
      </c>
      <c r="AK64" s="46">
        <v>4.72</v>
      </c>
      <c r="AL64" s="46">
        <v>0</v>
      </c>
      <c r="AM64" s="46">
        <v>519.47040000000004</v>
      </c>
      <c r="AN64" s="46">
        <v>1331.7258400000001</v>
      </c>
      <c r="AO64" s="46">
        <v>6.4292780478395075</v>
      </c>
      <c r="AP64" s="46">
        <v>0.51434224382716054</v>
      </c>
      <c r="AQ64" s="46">
        <v>0.25717112191358027</v>
      </c>
      <c r="AR64" s="46">
        <v>4.4840600000000013</v>
      </c>
      <c r="AS64" s="46">
        <v>1.6501340800000008</v>
      </c>
      <c r="AT64" s="46">
        <v>55.089880000000001</v>
      </c>
      <c r="AU64" s="46">
        <v>2.1352666666666669</v>
      </c>
      <c r="AV64" s="46">
        <v>70.560132160246923</v>
      </c>
      <c r="AW64" s="46">
        <v>17.79388888888889</v>
      </c>
      <c r="AX64" s="46">
        <v>10.533982222222223</v>
      </c>
      <c r="AY64" s="46">
        <v>0.26690833333333336</v>
      </c>
      <c r="AZ64" s="46">
        <v>4.2705333333333337</v>
      </c>
      <c r="BA64" s="46">
        <v>1.660762962962963</v>
      </c>
      <c r="BB64" s="46">
        <v>12.705595872592596</v>
      </c>
      <c r="BC64" s="46">
        <v>47.23167161333334</v>
      </c>
      <c r="BD64" s="46">
        <v>174.70363636363635</v>
      </c>
      <c r="BE64" s="46">
        <v>174.70363636363635</v>
      </c>
      <c r="BF64" s="46">
        <v>221.93530797696968</v>
      </c>
      <c r="BG64" s="46">
        <v>66.11548611111111</v>
      </c>
      <c r="BH64" s="46"/>
      <c r="BI64" s="46">
        <v>0</v>
      </c>
      <c r="BJ64" s="46"/>
      <c r="BK64" s="46"/>
      <c r="BL64" s="46">
        <v>66.11548611111111</v>
      </c>
      <c r="BM64" s="46">
        <v>2971.4967662483282</v>
      </c>
      <c r="BN64" s="46">
        <f t="shared" si="0"/>
        <v>245.50059275225348</v>
      </c>
      <c r="BO64" s="46">
        <f t="shared" si="1"/>
        <v>173.48708554492575</v>
      </c>
      <c r="BP64" s="47">
        <f t="shared" si="4"/>
        <v>8.5633802816901436</v>
      </c>
      <c r="BQ64" s="47">
        <f t="shared" si="2"/>
        <v>1.8591549295774654</v>
      </c>
      <c r="BR64" s="48">
        <v>2</v>
      </c>
      <c r="BS64" s="47">
        <f t="shared" si="5"/>
        <v>2.2535211267605644</v>
      </c>
      <c r="BT64" s="47">
        <f t="shared" si="6"/>
        <v>11.25</v>
      </c>
      <c r="BU64" s="47">
        <f t="shared" si="7"/>
        <v>12.676056338028173</v>
      </c>
      <c r="BV64" s="46">
        <f t="shared" si="3"/>
        <v>429.77971832267008</v>
      </c>
      <c r="BW64" s="46">
        <f t="shared" si="8"/>
        <v>848.76739661984925</v>
      </c>
      <c r="BX64" s="46">
        <f t="shared" si="9"/>
        <v>3820.2641628681777</v>
      </c>
      <c r="BY64" s="46">
        <f t="shared" si="10"/>
        <v>45843.169954418132</v>
      </c>
      <c r="BZ64" s="49">
        <f>VLOOKUP($C64,[2]PARAMETROS!$A:$I,7,0)</f>
        <v>43101</v>
      </c>
      <c r="CA64" s="50">
        <f>VLOOKUP($C64,[2]PARAMETROS!$A:$I,8,0)</f>
        <v>0</v>
      </c>
      <c r="CB64" s="50">
        <f>VLOOKUP($C64,[2]PARAMETROS!$A:$I,9,0)</f>
        <v>0</v>
      </c>
    </row>
    <row r="65" spans="1:80">
      <c r="A65" s="42" t="s">
        <v>186</v>
      </c>
      <c r="B65" s="42" t="s">
        <v>78</v>
      </c>
      <c r="C65" s="42" t="s">
        <v>187</v>
      </c>
      <c r="D65" s="43" t="s">
        <v>188</v>
      </c>
      <c r="E65" s="44" t="s">
        <v>62</v>
      </c>
      <c r="F65" s="44" t="s">
        <v>63</v>
      </c>
      <c r="G65" s="44">
        <v>1</v>
      </c>
      <c r="H65" s="45">
        <v>3035.23</v>
      </c>
      <c r="I65" s="46">
        <v>3035.23</v>
      </c>
      <c r="J65" s="46"/>
      <c r="K65" s="46"/>
      <c r="L65" s="46"/>
      <c r="M65" s="46"/>
      <c r="N65" s="46"/>
      <c r="O65" s="46"/>
      <c r="P65" s="46"/>
      <c r="Q65" s="46">
        <v>3035.23</v>
      </c>
      <c r="R65" s="46">
        <v>607.04600000000005</v>
      </c>
      <c r="S65" s="46">
        <v>45.528449999999999</v>
      </c>
      <c r="T65" s="46">
        <v>30.3523</v>
      </c>
      <c r="U65" s="46">
        <v>6.0704599999999997</v>
      </c>
      <c r="V65" s="46">
        <v>75.880750000000006</v>
      </c>
      <c r="W65" s="46">
        <v>242.8184</v>
      </c>
      <c r="X65" s="46">
        <v>91.056899999999999</v>
      </c>
      <c r="Y65" s="46">
        <v>18.211380000000002</v>
      </c>
      <c r="Z65" s="46">
        <v>1116.9646400000001</v>
      </c>
      <c r="AA65" s="46">
        <v>252.93583333333333</v>
      </c>
      <c r="AB65" s="46">
        <v>337.24777777777774</v>
      </c>
      <c r="AC65" s="46">
        <v>217.18756888888893</v>
      </c>
      <c r="AD65" s="46">
        <v>807.37117999999998</v>
      </c>
      <c r="AE65" s="46">
        <v>0</v>
      </c>
      <c r="AF65" s="46">
        <v>397</v>
      </c>
      <c r="AG65" s="46">
        <v>0</v>
      </c>
      <c r="AH65" s="46">
        <v>15</v>
      </c>
      <c r="AI65" s="46">
        <v>0</v>
      </c>
      <c r="AJ65" s="46">
        <v>0</v>
      </c>
      <c r="AK65" s="46">
        <v>4.72</v>
      </c>
      <c r="AL65" s="46">
        <v>293.88</v>
      </c>
      <c r="AM65" s="46">
        <v>710.6</v>
      </c>
      <c r="AN65" s="46">
        <v>2634.9358200000001</v>
      </c>
      <c r="AO65" s="46">
        <v>15.231772463348767</v>
      </c>
      <c r="AP65" s="46">
        <v>1.2185417970679013</v>
      </c>
      <c r="AQ65" s="46">
        <v>0.60927089853395067</v>
      </c>
      <c r="AR65" s="46">
        <v>10.623305000000002</v>
      </c>
      <c r="AS65" s="46">
        <v>3.9093762400000016</v>
      </c>
      <c r="AT65" s="46">
        <v>130.51488999999998</v>
      </c>
      <c r="AU65" s="46">
        <v>5.0587166666666672</v>
      </c>
      <c r="AV65" s="46">
        <v>167.16587306561726</v>
      </c>
      <c r="AW65" s="46">
        <v>42.155972222222218</v>
      </c>
      <c r="AX65" s="46">
        <v>24.956335555555558</v>
      </c>
      <c r="AY65" s="46">
        <v>0.63233958333333329</v>
      </c>
      <c r="AZ65" s="46">
        <v>10.117433333333334</v>
      </c>
      <c r="BA65" s="46">
        <v>3.9345574074074072</v>
      </c>
      <c r="BB65" s="46">
        <v>30.101162821481488</v>
      </c>
      <c r="BC65" s="46">
        <v>111.89780092333334</v>
      </c>
      <c r="BD65" s="46"/>
      <c r="BE65" s="46">
        <v>0</v>
      </c>
      <c r="BF65" s="46">
        <v>111.89780092333334</v>
      </c>
      <c r="BG65" s="46">
        <v>94.380486111111111</v>
      </c>
      <c r="BH65" s="46"/>
      <c r="BI65" s="46">
        <v>0</v>
      </c>
      <c r="BJ65" s="46"/>
      <c r="BK65" s="46"/>
      <c r="BL65" s="46">
        <v>94.380486111111111</v>
      </c>
      <c r="BM65" s="46">
        <v>6043.6099801000619</v>
      </c>
      <c r="BN65" s="46">
        <f t="shared" si="0"/>
        <v>245.50059275225348</v>
      </c>
      <c r="BO65" s="46">
        <f t="shared" si="1"/>
        <v>173.48708554492575</v>
      </c>
      <c r="BP65" s="47">
        <f t="shared" si="4"/>
        <v>8.7608069164265068</v>
      </c>
      <c r="BQ65" s="47">
        <f t="shared" si="2"/>
        <v>1.9020172910662811</v>
      </c>
      <c r="BR65" s="48">
        <v>4</v>
      </c>
      <c r="BS65" s="47">
        <f t="shared" si="5"/>
        <v>4.6109510086455305</v>
      </c>
      <c r="BT65" s="47">
        <f t="shared" si="6"/>
        <v>13.25</v>
      </c>
      <c r="BU65" s="47">
        <f t="shared" si="7"/>
        <v>15.273775216138318</v>
      </c>
      <c r="BV65" s="46">
        <f t="shared" si="3"/>
        <v>987.08263946701322</v>
      </c>
      <c r="BW65" s="46">
        <f t="shared" si="8"/>
        <v>1406.0703177641924</v>
      </c>
      <c r="BX65" s="46">
        <f t="shared" si="9"/>
        <v>7449.6802978642545</v>
      </c>
      <c r="BY65" s="46">
        <f t="shared" si="10"/>
        <v>89396.16357437105</v>
      </c>
      <c r="BZ65" s="49">
        <f>VLOOKUP($C65,[2]PARAMETROS!$A:$I,7,0)</f>
        <v>43101</v>
      </c>
      <c r="CA65" s="50">
        <f>VLOOKUP($C65,[2]PARAMETROS!$A:$I,8,0)</f>
        <v>0</v>
      </c>
      <c r="CB65" s="50">
        <f>VLOOKUP($C65,[2]PARAMETROS!$A:$I,9,0)</f>
        <v>0</v>
      </c>
    </row>
    <row r="66" spans="1:80">
      <c r="A66" s="42" t="s">
        <v>186</v>
      </c>
      <c r="B66" s="42" t="s">
        <v>14</v>
      </c>
      <c r="C66" s="42" t="s">
        <v>189</v>
      </c>
      <c r="D66" s="43" t="s">
        <v>190</v>
      </c>
      <c r="E66" s="44" t="s">
        <v>62</v>
      </c>
      <c r="F66" s="44" t="s">
        <v>63</v>
      </c>
      <c r="G66" s="44">
        <v>2</v>
      </c>
      <c r="H66" s="45">
        <v>1281.1600000000001</v>
      </c>
      <c r="I66" s="46">
        <v>2562.3200000000002</v>
      </c>
      <c r="J66" s="46"/>
      <c r="K66" s="46"/>
      <c r="L66" s="46"/>
      <c r="M66" s="46"/>
      <c r="N66" s="46"/>
      <c r="O66" s="46"/>
      <c r="P66" s="46"/>
      <c r="Q66" s="46">
        <v>2562.3200000000002</v>
      </c>
      <c r="R66" s="46">
        <v>512.46400000000006</v>
      </c>
      <c r="S66" s="46">
        <v>38.434800000000003</v>
      </c>
      <c r="T66" s="46">
        <v>25.623200000000001</v>
      </c>
      <c r="U66" s="46">
        <v>5.1246400000000003</v>
      </c>
      <c r="V66" s="46">
        <v>64.058000000000007</v>
      </c>
      <c r="W66" s="46">
        <v>204.98560000000001</v>
      </c>
      <c r="X66" s="46">
        <v>76.869600000000005</v>
      </c>
      <c r="Y66" s="46">
        <v>15.373920000000002</v>
      </c>
      <c r="Z66" s="46">
        <v>942.93376000000001</v>
      </c>
      <c r="AA66" s="46">
        <v>213.52666666666667</v>
      </c>
      <c r="AB66" s="46">
        <v>284.70222222222225</v>
      </c>
      <c r="AC66" s="46">
        <v>183.34823111111115</v>
      </c>
      <c r="AD66" s="46">
        <v>681.57712000000015</v>
      </c>
      <c r="AE66" s="46">
        <v>170.26079999999999</v>
      </c>
      <c r="AF66" s="46">
        <v>794</v>
      </c>
      <c r="AG66" s="46">
        <v>0</v>
      </c>
      <c r="AH66" s="46">
        <v>0</v>
      </c>
      <c r="AI66" s="46">
        <v>0</v>
      </c>
      <c r="AJ66" s="46">
        <v>0</v>
      </c>
      <c r="AK66" s="46">
        <v>9.44</v>
      </c>
      <c r="AL66" s="46">
        <v>0</v>
      </c>
      <c r="AM66" s="46">
        <v>973.70080000000007</v>
      </c>
      <c r="AN66" s="46">
        <v>2598.2116800000003</v>
      </c>
      <c r="AO66" s="46">
        <v>12.858556095679015</v>
      </c>
      <c r="AP66" s="46">
        <v>1.0286844876543211</v>
      </c>
      <c r="AQ66" s="46">
        <v>0.51434224382716054</v>
      </c>
      <c r="AR66" s="46">
        <v>8.9681200000000025</v>
      </c>
      <c r="AS66" s="46">
        <v>3.3002681600000017</v>
      </c>
      <c r="AT66" s="46">
        <v>110.17976</v>
      </c>
      <c r="AU66" s="46">
        <v>4.2705333333333337</v>
      </c>
      <c r="AV66" s="46">
        <v>141.12026432049385</v>
      </c>
      <c r="AW66" s="46">
        <v>35.587777777777781</v>
      </c>
      <c r="AX66" s="46">
        <v>21.067964444444446</v>
      </c>
      <c r="AY66" s="46">
        <v>0.53381666666666672</v>
      </c>
      <c r="AZ66" s="46">
        <v>8.5410666666666675</v>
      </c>
      <c r="BA66" s="46">
        <v>3.321525925925926</v>
      </c>
      <c r="BB66" s="46">
        <v>25.411191745185192</v>
      </c>
      <c r="BC66" s="46">
        <v>94.46334322666668</v>
      </c>
      <c r="BD66" s="46">
        <v>283.68542857142859</v>
      </c>
      <c r="BE66" s="46">
        <v>283.68542857142859</v>
      </c>
      <c r="BF66" s="46">
        <v>378.14877179809525</v>
      </c>
      <c r="BG66" s="46">
        <v>132.23097222222222</v>
      </c>
      <c r="BH66" s="46"/>
      <c r="BI66" s="46">
        <v>0</v>
      </c>
      <c r="BJ66" s="46"/>
      <c r="BK66" s="46"/>
      <c r="BL66" s="46">
        <v>132.23097222222222</v>
      </c>
      <c r="BM66" s="46">
        <v>5812.0316883408123</v>
      </c>
      <c r="BN66" s="46">
        <f t="shared" si="0"/>
        <v>491.00118550450696</v>
      </c>
      <c r="BO66" s="46">
        <f t="shared" si="1"/>
        <v>346.9741710898515</v>
      </c>
      <c r="BP66" s="47">
        <f t="shared" si="4"/>
        <v>8.7608069164265068</v>
      </c>
      <c r="BQ66" s="47">
        <f t="shared" si="2"/>
        <v>1.9020172910662811</v>
      </c>
      <c r="BR66" s="48">
        <v>4</v>
      </c>
      <c r="BS66" s="47">
        <f t="shared" si="5"/>
        <v>4.6109510086455305</v>
      </c>
      <c r="BT66" s="47">
        <f t="shared" si="6"/>
        <v>13.25</v>
      </c>
      <c r="BU66" s="47">
        <f t="shared" si="7"/>
        <v>15.273775216138318</v>
      </c>
      <c r="BV66" s="46">
        <f t="shared" si="3"/>
        <v>1015.7071279007603</v>
      </c>
      <c r="BW66" s="46">
        <f t="shared" si="8"/>
        <v>1853.6824844951188</v>
      </c>
      <c r="BX66" s="46">
        <f t="shared" si="9"/>
        <v>7665.7141728359311</v>
      </c>
      <c r="BY66" s="46">
        <f t="shared" si="10"/>
        <v>91988.570074031173</v>
      </c>
      <c r="BZ66" s="49">
        <f>VLOOKUP($C66,[2]PARAMETROS!$A:$I,7,0)</f>
        <v>43101</v>
      </c>
      <c r="CA66" s="50">
        <f>VLOOKUP($C66,[2]PARAMETROS!$A:$I,8,0)</f>
        <v>0</v>
      </c>
      <c r="CB66" s="50">
        <f>VLOOKUP($C66,[2]PARAMETROS!$A:$I,9,0)</f>
        <v>0</v>
      </c>
    </row>
    <row r="67" spans="1:80">
      <c r="A67" s="42" t="s">
        <v>186</v>
      </c>
      <c r="B67" s="42" t="s">
        <v>15</v>
      </c>
      <c r="C67" s="42" t="s">
        <v>189</v>
      </c>
      <c r="D67" s="43" t="s">
        <v>191</v>
      </c>
      <c r="E67" s="44" t="s">
        <v>62</v>
      </c>
      <c r="F67" s="44" t="s">
        <v>63</v>
      </c>
      <c r="G67" s="44">
        <v>2</v>
      </c>
      <c r="H67" s="45">
        <v>1281.1600000000001</v>
      </c>
      <c r="I67" s="46">
        <v>2562.3200000000002</v>
      </c>
      <c r="J67" s="46"/>
      <c r="K67" s="46"/>
      <c r="L67" s="46">
        <v>389.02728438095244</v>
      </c>
      <c r="M67" s="46"/>
      <c r="N67" s="46"/>
      <c r="O67" s="46"/>
      <c r="P67" s="46"/>
      <c r="Q67" s="46">
        <v>2951.3472843809527</v>
      </c>
      <c r="R67" s="46">
        <v>590.26945687619059</v>
      </c>
      <c r="S67" s="46">
        <v>44.270209265714286</v>
      </c>
      <c r="T67" s="46">
        <v>29.513472843809527</v>
      </c>
      <c r="U67" s="46">
        <v>5.9026945687619055</v>
      </c>
      <c r="V67" s="46">
        <v>73.783682109523824</v>
      </c>
      <c r="W67" s="46">
        <v>236.10778275047622</v>
      </c>
      <c r="X67" s="46">
        <v>88.540418531428571</v>
      </c>
      <c r="Y67" s="46">
        <v>17.708083706285716</v>
      </c>
      <c r="Z67" s="46">
        <v>1086.0958006521905</v>
      </c>
      <c r="AA67" s="46">
        <v>245.94560703174605</v>
      </c>
      <c r="AB67" s="46">
        <v>327.92747604232807</v>
      </c>
      <c r="AC67" s="46">
        <v>211.18529457125931</v>
      </c>
      <c r="AD67" s="46">
        <v>785.05837764533339</v>
      </c>
      <c r="AE67" s="46">
        <v>170.26079999999999</v>
      </c>
      <c r="AF67" s="46">
        <v>794</v>
      </c>
      <c r="AG67" s="46">
        <v>0</v>
      </c>
      <c r="AH67" s="46">
        <v>0</v>
      </c>
      <c r="AI67" s="46">
        <v>0</v>
      </c>
      <c r="AJ67" s="46">
        <v>0</v>
      </c>
      <c r="AK67" s="46">
        <v>9.44</v>
      </c>
      <c r="AL67" s="46">
        <v>0</v>
      </c>
      <c r="AM67" s="46">
        <v>973.70080000000007</v>
      </c>
      <c r="AN67" s="46">
        <v>2844.8549782975242</v>
      </c>
      <c r="AO67" s="46">
        <v>14.810821682710356</v>
      </c>
      <c r="AP67" s="46">
        <v>1.1848657346168285</v>
      </c>
      <c r="AQ67" s="46">
        <v>0.59243286730841427</v>
      </c>
      <c r="AR67" s="46">
        <v>10.329715495333335</v>
      </c>
      <c r="AS67" s="46">
        <v>3.8013353022826686</v>
      </c>
      <c r="AT67" s="46">
        <v>126.90793322838095</v>
      </c>
      <c r="AU67" s="46">
        <v>4.9189121406349212</v>
      </c>
      <c r="AV67" s="46">
        <v>162.54601645126746</v>
      </c>
      <c r="AW67" s="46">
        <v>40.990934505291008</v>
      </c>
      <c r="AX67" s="46">
        <v>24.266633227132278</v>
      </c>
      <c r="AY67" s="46">
        <v>0.61486401757936515</v>
      </c>
      <c r="AZ67" s="46">
        <v>9.8378242812698424</v>
      </c>
      <c r="BA67" s="46">
        <v>3.8258205538271608</v>
      </c>
      <c r="BB67" s="46">
        <v>29.269276183316681</v>
      </c>
      <c r="BC67" s="46">
        <v>108.80535276841633</v>
      </c>
      <c r="BD67" s="46">
        <v>326.75630648503403</v>
      </c>
      <c r="BE67" s="46">
        <v>326.75630648503403</v>
      </c>
      <c r="BF67" s="46">
        <v>435.56165925345033</v>
      </c>
      <c r="BG67" s="46">
        <v>132.23097222222222</v>
      </c>
      <c r="BH67" s="46"/>
      <c r="BI67" s="46">
        <v>0</v>
      </c>
      <c r="BJ67" s="46"/>
      <c r="BK67" s="46"/>
      <c r="BL67" s="46">
        <v>132.23097222222222</v>
      </c>
      <c r="BM67" s="46">
        <v>6526.5409106054176</v>
      </c>
      <c r="BN67" s="46">
        <f t="shared" si="0"/>
        <v>491.00118550450696</v>
      </c>
      <c r="BO67" s="46">
        <f t="shared" si="1"/>
        <v>346.9741710898515</v>
      </c>
      <c r="BP67" s="47">
        <f t="shared" si="4"/>
        <v>8.7608069164265068</v>
      </c>
      <c r="BQ67" s="47">
        <f t="shared" si="2"/>
        <v>1.9020172910662811</v>
      </c>
      <c r="BR67" s="48">
        <v>4</v>
      </c>
      <c r="BS67" s="47">
        <f t="shared" si="5"/>
        <v>4.6109510086455305</v>
      </c>
      <c r="BT67" s="47">
        <f t="shared" si="6"/>
        <v>13.25</v>
      </c>
      <c r="BU67" s="47">
        <f t="shared" si="7"/>
        <v>15.273775216138318</v>
      </c>
      <c r="BV67" s="46">
        <f t="shared" si="3"/>
        <v>1124.8396604080342</v>
      </c>
      <c r="BW67" s="46">
        <f t="shared" si="8"/>
        <v>1962.8150170023928</v>
      </c>
      <c r="BX67" s="46">
        <f t="shared" si="9"/>
        <v>8489.3559276078104</v>
      </c>
      <c r="BY67" s="46">
        <f t="shared" si="10"/>
        <v>101872.27113129373</v>
      </c>
      <c r="BZ67" s="49">
        <f>VLOOKUP($C67,[2]PARAMETROS!$A:$I,7,0)</f>
        <v>43101</v>
      </c>
      <c r="CA67" s="50">
        <f>VLOOKUP($C67,[2]PARAMETROS!$A:$I,8,0)</f>
        <v>0</v>
      </c>
      <c r="CB67" s="50">
        <f>VLOOKUP($C67,[2]PARAMETROS!$A:$I,9,0)</f>
        <v>0</v>
      </c>
    </row>
    <row r="68" spans="1:80">
      <c r="A68" s="42" t="s">
        <v>186</v>
      </c>
      <c r="B68" s="42" t="s">
        <v>16</v>
      </c>
      <c r="C68" s="42" t="s">
        <v>189</v>
      </c>
      <c r="D68" s="43" t="s">
        <v>192</v>
      </c>
      <c r="E68" s="44" t="s">
        <v>62</v>
      </c>
      <c r="F68" s="44" t="s">
        <v>63</v>
      </c>
      <c r="G68" s="44">
        <v>1</v>
      </c>
      <c r="H68" s="45">
        <v>2216.69</v>
      </c>
      <c r="I68" s="46">
        <v>2216.69</v>
      </c>
      <c r="J68" s="46"/>
      <c r="K68" s="46"/>
      <c r="L68" s="46"/>
      <c r="M68" s="46"/>
      <c r="N68" s="46"/>
      <c r="O68" s="46"/>
      <c r="P68" s="46"/>
      <c r="Q68" s="46">
        <v>2216.69</v>
      </c>
      <c r="R68" s="46">
        <v>443.33800000000002</v>
      </c>
      <c r="S68" s="46">
        <v>33.250349999999997</v>
      </c>
      <c r="T68" s="46">
        <v>22.166900000000002</v>
      </c>
      <c r="U68" s="46">
        <v>4.4333800000000005</v>
      </c>
      <c r="V68" s="46">
        <v>55.417250000000003</v>
      </c>
      <c r="W68" s="46">
        <v>177.33520000000001</v>
      </c>
      <c r="X68" s="46">
        <v>66.500699999999995</v>
      </c>
      <c r="Y68" s="46">
        <v>13.300140000000001</v>
      </c>
      <c r="Z68" s="46">
        <v>815.74191999999994</v>
      </c>
      <c r="AA68" s="46">
        <v>184.72416666666666</v>
      </c>
      <c r="AB68" s="46">
        <v>246.29888888888888</v>
      </c>
      <c r="AC68" s="46">
        <v>158.61648444444447</v>
      </c>
      <c r="AD68" s="46">
        <v>589.63954000000001</v>
      </c>
      <c r="AE68" s="46">
        <v>28.99860000000001</v>
      </c>
      <c r="AF68" s="46">
        <v>397</v>
      </c>
      <c r="AG68" s="46">
        <v>0</v>
      </c>
      <c r="AH68" s="46">
        <v>0</v>
      </c>
      <c r="AI68" s="46">
        <v>0</v>
      </c>
      <c r="AJ68" s="46">
        <v>0</v>
      </c>
      <c r="AK68" s="46">
        <v>4.72</v>
      </c>
      <c r="AL68" s="46">
        <v>0</v>
      </c>
      <c r="AM68" s="46">
        <v>430.71860000000004</v>
      </c>
      <c r="AN68" s="46">
        <v>1836.10006</v>
      </c>
      <c r="AO68" s="46">
        <v>11.124072212577161</v>
      </c>
      <c r="AP68" s="46">
        <v>0.88992577700617292</v>
      </c>
      <c r="AQ68" s="46">
        <v>0.44496288850308646</v>
      </c>
      <c r="AR68" s="46">
        <v>7.7584150000000012</v>
      </c>
      <c r="AS68" s="46">
        <v>2.855096720000001</v>
      </c>
      <c r="AT68" s="46">
        <v>95.317669999999993</v>
      </c>
      <c r="AU68" s="46">
        <v>3.6944833333333338</v>
      </c>
      <c r="AV68" s="46">
        <v>122.08462593141975</v>
      </c>
      <c r="AW68" s="46">
        <v>30.78736111111111</v>
      </c>
      <c r="AX68" s="46">
        <v>18.22611777777778</v>
      </c>
      <c r="AY68" s="46">
        <v>0.46181041666666667</v>
      </c>
      <c r="AZ68" s="46">
        <v>7.3889666666666676</v>
      </c>
      <c r="BA68" s="46">
        <v>2.8734870370370369</v>
      </c>
      <c r="BB68" s="46">
        <v>21.983489427407413</v>
      </c>
      <c r="BC68" s="46">
        <v>81.721232436666668</v>
      </c>
      <c r="BD68" s="46"/>
      <c r="BE68" s="46">
        <v>0</v>
      </c>
      <c r="BF68" s="46">
        <v>81.721232436666668</v>
      </c>
      <c r="BG68" s="46">
        <v>66.11548611111111</v>
      </c>
      <c r="BH68" s="46"/>
      <c r="BI68" s="46">
        <v>0</v>
      </c>
      <c r="BJ68" s="46"/>
      <c r="BK68" s="46"/>
      <c r="BL68" s="46">
        <v>66.11548611111111</v>
      </c>
      <c r="BM68" s="46">
        <v>4322.711404479197</v>
      </c>
      <c r="BN68" s="46">
        <f t="shared" si="0"/>
        <v>245.50059275225348</v>
      </c>
      <c r="BO68" s="46">
        <f t="shared" si="1"/>
        <v>173.48708554492575</v>
      </c>
      <c r="BP68" s="47">
        <f t="shared" si="4"/>
        <v>8.7608069164265068</v>
      </c>
      <c r="BQ68" s="47">
        <f t="shared" si="2"/>
        <v>1.9020172910662811</v>
      </c>
      <c r="BR68" s="48">
        <v>4</v>
      </c>
      <c r="BS68" s="47">
        <f t="shared" si="5"/>
        <v>4.6109510086455305</v>
      </c>
      <c r="BT68" s="47">
        <f t="shared" si="6"/>
        <v>13.25</v>
      </c>
      <c r="BU68" s="47">
        <f t="shared" si="7"/>
        <v>15.273775216138318</v>
      </c>
      <c r="BV68" s="46">
        <f t="shared" si="3"/>
        <v>724.23645932895613</v>
      </c>
      <c r="BW68" s="46">
        <f t="shared" si="8"/>
        <v>1143.2241376261354</v>
      </c>
      <c r="BX68" s="46">
        <f t="shared" si="9"/>
        <v>5465.9355421053324</v>
      </c>
      <c r="BY68" s="46">
        <f t="shared" si="10"/>
        <v>65591.226505263985</v>
      </c>
      <c r="BZ68" s="49">
        <f>VLOOKUP($C68,[2]PARAMETROS!$A:$I,7,0)</f>
        <v>43101</v>
      </c>
      <c r="CA68" s="50">
        <f>VLOOKUP($C68,[2]PARAMETROS!$A:$I,8,0)</f>
        <v>0</v>
      </c>
      <c r="CB68" s="50">
        <f>VLOOKUP($C68,[2]PARAMETROS!$A:$I,9,0)</f>
        <v>0</v>
      </c>
    </row>
    <row r="69" spans="1:80">
      <c r="A69" s="42" t="s">
        <v>193</v>
      </c>
      <c r="B69" s="42" t="s">
        <v>66</v>
      </c>
      <c r="C69" s="42" t="s">
        <v>67</v>
      </c>
      <c r="D69" s="43" t="s">
        <v>194</v>
      </c>
      <c r="E69" s="44" t="s">
        <v>62</v>
      </c>
      <c r="F69" s="44" t="s">
        <v>63</v>
      </c>
      <c r="G69" s="44">
        <v>1</v>
      </c>
      <c r="H69" s="45">
        <v>1281.1600000000001</v>
      </c>
      <c r="I69" s="46">
        <v>1281.1600000000001</v>
      </c>
      <c r="J69" s="46"/>
      <c r="K69" s="46"/>
      <c r="L69" s="46"/>
      <c r="M69" s="46"/>
      <c r="N69" s="46"/>
      <c r="O69" s="46"/>
      <c r="P69" s="46"/>
      <c r="Q69" s="46">
        <v>1281.1600000000001</v>
      </c>
      <c r="R69" s="46">
        <v>256.23200000000003</v>
      </c>
      <c r="S69" s="46">
        <v>19.217400000000001</v>
      </c>
      <c r="T69" s="46">
        <v>12.8116</v>
      </c>
      <c r="U69" s="46">
        <v>2.5623200000000002</v>
      </c>
      <c r="V69" s="46">
        <v>32.029000000000003</v>
      </c>
      <c r="W69" s="46">
        <v>102.4928</v>
      </c>
      <c r="X69" s="46">
        <v>38.434800000000003</v>
      </c>
      <c r="Y69" s="46">
        <v>7.6869600000000009</v>
      </c>
      <c r="Z69" s="46">
        <v>471.46688</v>
      </c>
      <c r="AA69" s="46">
        <v>106.76333333333334</v>
      </c>
      <c r="AB69" s="46">
        <v>142.35111111111112</v>
      </c>
      <c r="AC69" s="46">
        <v>91.674115555555574</v>
      </c>
      <c r="AD69" s="46">
        <v>340.78856000000007</v>
      </c>
      <c r="AE69" s="46">
        <v>85.130399999999995</v>
      </c>
      <c r="AF69" s="46">
        <v>397</v>
      </c>
      <c r="AG69" s="46">
        <v>0</v>
      </c>
      <c r="AH69" s="46">
        <v>0</v>
      </c>
      <c r="AI69" s="46">
        <v>9.84</v>
      </c>
      <c r="AJ69" s="46">
        <v>0</v>
      </c>
      <c r="AK69" s="46">
        <v>4.72</v>
      </c>
      <c r="AL69" s="46">
        <v>0</v>
      </c>
      <c r="AM69" s="46">
        <v>496.69040000000001</v>
      </c>
      <c r="AN69" s="46">
        <v>1308.9458400000001</v>
      </c>
      <c r="AO69" s="46">
        <v>6.4292780478395075</v>
      </c>
      <c r="AP69" s="46">
        <v>0.51434224382716054</v>
      </c>
      <c r="AQ69" s="46">
        <v>0.25717112191358027</v>
      </c>
      <c r="AR69" s="46">
        <v>4.4840600000000013</v>
      </c>
      <c r="AS69" s="46">
        <v>1.6501340800000008</v>
      </c>
      <c r="AT69" s="46">
        <v>55.089880000000001</v>
      </c>
      <c r="AU69" s="46">
        <v>2.1352666666666669</v>
      </c>
      <c r="AV69" s="46">
        <v>70.560132160246923</v>
      </c>
      <c r="AW69" s="46">
        <v>17.79388888888889</v>
      </c>
      <c r="AX69" s="46">
        <v>10.533982222222223</v>
      </c>
      <c r="AY69" s="46">
        <v>0.26690833333333336</v>
      </c>
      <c r="AZ69" s="46">
        <v>4.2705333333333337</v>
      </c>
      <c r="BA69" s="46">
        <v>1.660762962962963</v>
      </c>
      <c r="BB69" s="46">
        <v>12.705595872592596</v>
      </c>
      <c r="BC69" s="46">
        <v>47.23167161333334</v>
      </c>
      <c r="BD69" s="46">
        <v>174.70363636363635</v>
      </c>
      <c r="BE69" s="46">
        <v>174.70363636363635</v>
      </c>
      <c r="BF69" s="46">
        <v>221.93530797696968</v>
      </c>
      <c r="BG69" s="46">
        <v>66.11548611111111</v>
      </c>
      <c r="BH69" s="46"/>
      <c r="BI69" s="46">
        <v>0</v>
      </c>
      <c r="BJ69" s="46"/>
      <c r="BK69" s="46"/>
      <c r="BL69" s="46">
        <v>66.11548611111111</v>
      </c>
      <c r="BM69" s="46">
        <v>2948.7167662483284</v>
      </c>
      <c r="BN69" s="46">
        <f t="shared" si="0"/>
        <v>245.50059275225348</v>
      </c>
      <c r="BO69" s="46">
        <f t="shared" si="1"/>
        <v>173.48708554492575</v>
      </c>
      <c r="BP69" s="47">
        <f t="shared" si="4"/>
        <v>8.6609686609686669</v>
      </c>
      <c r="BQ69" s="47">
        <f t="shared" si="2"/>
        <v>1.8803418803418819</v>
      </c>
      <c r="BR69" s="48">
        <v>3</v>
      </c>
      <c r="BS69" s="47">
        <f t="shared" si="5"/>
        <v>3.4188034188034218</v>
      </c>
      <c r="BT69" s="47">
        <f t="shared" si="6"/>
        <v>12.25</v>
      </c>
      <c r="BU69" s="47">
        <f t="shared" si="7"/>
        <v>13.960113960113972</v>
      </c>
      <c r="BV69" s="46">
        <f t="shared" si="3"/>
        <v>470.13537829837611</v>
      </c>
      <c r="BW69" s="46">
        <f t="shared" si="8"/>
        <v>889.12305659555534</v>
      </c>
      <c r="BX69" s="46">
        <f t="shared" si="9"/>
        <v>3837.8398228438837</v>
      </c>
      <c r="BY69" s="46">
        <f t="shared" si="10"/>
        <v>46054.077874126604</v>
      </c>
      <c r="BZ69" s="49">
        <f>VLOOKUP($C69,[2]PARAMETROS!$A:$I,7,0)</f>
        <v>43101</v>
      </c>
      <c r="CA69" s="50">
        <f>VLOOKUP($C69,[2]PARAMETROS!$A:$I,8,0)</f>
        <v>0</v>
      </c>
      <c r="CB69" s="50">
        <f>VLOOKUP($C69,[2]PARAMETROS!$A:$I,9,0)</f>
        <v>0</v>
      </c>
    </row>
    <row r="70" spans="1:80">
      <c r="A70" s="42" t="s">
        <v>195</v>
      </c>
      <c r="B70" s="42" t="s">
        <v>73</v>
      </c>
      <c r="C70" s="42" t="s">
        <v>161</v>
      </c>
      <c r="D70" s="43" t="s">
        <v>196</v>
      </c>
      <c r="E70" s="44" t="s">
        <v>62</v>
      </c>
      <c r="F70" s="44" t="s">
        <v>63</v>
      </c>
      <c r="G70" s="44">
        <v>5</v>
      </c>
      <c r="H70" s="45">
        <v>1076.08</v>
      </c>
      <c r="I70" s="46">
        <v>5380.4</v>
      </c>
      <c r="J70" s="46"/>
      <c r="K70" s="46"/>
      <c r="L70" s="46"/>
      <c r="M70" s="46"/>
      <c r="N70" s="46"/>
      <c r="O70" s="46"/>
      <c r="P70" s="46"/>
      <c r="Q70" s="46">
        <v>5380.4</v>
      </c>
      <c r="R70" s="46">
        <v>1076.08</v>
      </c>
      <c r="S70" s="46">
        <v>80.705999999999989</v>
      </c>
      <c r="T70" s="46">
        <v>53.803999999999995</v>
      </c>
      <c r="U70" s="46">
        <v>10.7608</v>
      </c>
      <c r="V70" s="46">
        <v>134.51</v>
      </c>
      <c r="W70" s="46">
        <v>430.43199999999996</v>
      </c>
      <c r="X70" s="46">
        <v>161.41199999999998</v>
      </c>
      <c r="Y70" s="46">
        <v>32.282399999999996</v>
      </c>
      <c r="Z70" s="46">
        <v>1979.9872</v>
      </c>
      <c r="AA70" s="46">
        <v>448.36666666666662</v>
      </c>
      <c r="AB70" s="46">
        <v>597.82222222222219</v>
      </c>
      <c r="AC70" s="46">
        <v>384.99751111111112</v>
      </c>
      <c r="AD70" s="46">
        <v>1431.1864</v>
      </c>
      <c r="AE70" s="46">
        <v>487.17600000000004</v>
      </c>
      <c r="AF70" s="46">
        <v>1985</v>
      </c>
      <c r="AG70" s="46">
        <v>0</v>
      </c>
      <c r="AH70" s="46">
        <v>242.89999999999998</v>
      </c>
      <c r="AI70" s="46">
        <v>47.75</v>
      </c>
      <c r="AJ70" s="46">
        <v>0</v>
      </c>
      <c r="AK70" s="46">
        <v>23.599999999999998</v>
      </c>
      <c r="AL70" s="46">
        <v>0</v>
      </c>
      <c r="AM70" s="46">
        <v>2786.4259999999999</v>
      </c>
      <c r="AN70" s="46">
        <v>6197.5995999999996</v>
      </c>
      <c r="AO70" s="46">
        <v>27.000599151234567</v>
      </c>
      <c r="AP70" s="46">
        <v>2.1600479320987653</v>
      </c>
      <c r="AQ70" s="46">
        <v>1.0800239660493827</v>
      </c>
      <c r="AR70" s="46">
        <v>18.831400000000002</v>
      </c>
      <c r="AS70" s="46">
        <v>6.929955200000002</v>
      </c>
      <c r="AT70" s="46">
        <v>231.35719999999998</v>
      </c>
      <c r="AU70" s="46">
        <v>8.9673333333333325</v>
      </c>
      <c r="AV70" s="46">
        <v>296.32655958271602</v>
      </c>
      <c r="AW70" s="46">
        <v>74.727777777777774</v>
      </c>
      <c r="AX70" s="46">
        <v>44.238844444444446</v>
      </c>
      <c r="AY70" s="46">
        <v>1.1209166666666666</v>
      </c>
      <c r="AZ70" s="46">
        <v>17.934666666666665</v>
      </c>
      <c r="BA70" s="46">
        <v>6.9745925925925922</v>
      </c>
      <c r="BB70" s="46">
        <v>53.358821718518527</v>
      </c>
      <c r="BC70" s="46">
        <v>198.35561986666667</v>
      </c>
      <c r="BD70" s="46"/>
      <c r="BE70" s="46">
        <v>0</v>
      </c>
      <c r="BF70" s="46">
        <v>198.35561986666667</v>
      </c>
      <c r="BG70" s="46">
        <v>217.83750000000001</v>
      </c>
      <c r="BH70" s="46"/>
      <c r="BI70" s="46">
        <v>0</v>
      </c>
      <c r="BJ70" s="46"/>
      <c r="BK70" s="46"/>
      <c r="BL70" s="46">
        <v>217.83750000000001</v>
      </c>
      <c r="BM70" s="46">
        <v>12290.519279449381</v>
      </c>
      <c r="BN70" s="46">
        <f t="shared" ref="BN70:BN133" si="11">$BN$5*G70</f>
        <v>1227.5029637612674</v>
      </c>
      <c r="BO70" s="46">
        <f t="shared" ref="BO70:BO133" si="12">$BO$5*G70</f>
        <v>867.43542772462877</v>
      </c>
      <c r="BP70" s="47">
        <f t="shared" si="4"/>
        <v>8.6609686609686669</v>
      </c>
      <c r="BQ70" s="47">
        <f t="shared" ref="BQ70:BQ133" si="13">((100/((100-$BT70)%)-100)*$BQ$5)/$BT70</f>
        <v>1.8803418803418819</v>
      </c>
      <c r="BR70" s="48">
        <v>3</v>
      </c>
      <c r="BS70" s="47">
        <f t="shared" si="5"/>
        <v>3.4188034188034218</v>
      </c>
      <c r="BT70" s="47">
        <f t="shared" si="6"/>
        <v>12.25</v>
      </c>
      <c r="BU70" s="47">
        <f t="shared" si="7"/>
        <v>13.960113960113972</v>
      </c>
      <c r="BV70" s="46">
        <f t="shared" ref="BV70:BV133" si="14">((BO70+BN70+BM70)*BU70)%</f>
        <v>2008.2262845465218</v>
      </c>
      <c r="BW70" s="46">
        <f t="shared" si="8"/>
        <v>4103.1646760324184</v>
      </c>
      <c r="BX70" s="46">
        <f t="shared" si="9"/>
        <v>16393.6839554818</v>
      </c>
      <c r="BY70" s="46">
        <f t="shared" si="10"/>
        <v>196724.2074657816</v>
      </c>
      <c r="BZ70" s="49">
        <f>VLOOKUP($C70,[2]PARAMETROS!$A:$I,7,0)</f>
        <v>43101</v>
      </c>
      <c r="CA70" s="50">
        <f>VLOOKUP($C70,[2]PARAMETROS!$A:$I,8,0)</f>
        <v>0</v>
      </c>
      <c r="CB70" s="50">
        <f>VLOOKUP($C70,[2]PARAMETROS!$A:$I,9,0)</f>
        <v>0</v>
      </c>
    </row>
    <row r="71" spans="1:80">
      <c r="A71" s="42" t="s">
        <v>195</v>
      </c>
      <c r="B71" s="42" t="s">
        <v>110</v>
      </c>
      <c r="C71" s="42" t="s">
        <v>161</v>
      </c>
      <c r="D71" s="43" t="s">
        <v>197</v>
      </c>
      <c r="E71" s="44" t="s">
        <v>62</v>
      </c>
      <c r="F71" s="44" t="s">
        <v>63</v>
      </c>
      <c r="G71" s="44">
        <v>1</v>
      </c>
      <c r="H71" s="45">
        <v>1076.08</v>
      </c>
      <c r="I71" s="46">
        <v>1076.08</v>
      </c>
      <c r="J71" s="46"/>
      <c r="K71" s="46"/>
      <c r="L71" s="46"/>
      <c r="M71" s="46"/>
      <c r="N71" s="46"/>
      <c r="O71" s="46"/>
      <c r="P71" s="46"/>
      <c r="Q71" s="46">
        <v>1076.08</v>
      </c>
      <c r="R71" s="46">
        <v>215.21600000000001</v>
      </c>
      <c r="S71" s="46">
        <v>16.141199999999998</v>
      </c>
      <c r="T71" s="46">
        <v>10.7608</v>
      </c>
      <c r="U71" s="46">
        <v>2.1521599999999999</v>
      </c>
      <c r="V71" s="46">
        <v>26.902000000000001</v>
      </c>
      <c r="W71" s="46">
        <v>86.086399999999998</v>
      </c>
      <c r="X71" s="46">
        <v>32.282399999999996</v>
      </c>
      <c r="Y71" s="46">
        <v>6.45648</v>
      </c>
      <c r="Z71" s="46">
        <v>395.99743999999998</v>
      </c>
      <c r="AA71" s="46">
        <v>89.673333333333318</v>
      </c>
      <c r="AB71" s="46">
        <v>119.56444444444443</v>
      </c>
      <c r="AC71" s="46">
        <v>76.999502222222233</v>
      </c>
      <c r="AD71" s="46">
        <v>286.23728</v>
      </c>
      <c r="AE71" s="46">
        <v>97.435200000000009</v>
      </c>
      <c r="AF71" s="46">
        <v>397</v>
      </c>
      <c r="AG71" s="46">
        <v>0</v>
      </c>
      <c r="AH71" s="46">
        <v>48.58</v>
      </c>
      <c r="AI71" s="46">
        <v>9.5500000000000007</v>
      </c>
      <c r="AJ71" s="46">
        <v>0</v>
      </c>
      <c r="AK71" s="46">
        <v>4.72</v>
      </c>
      <c r="AL71" s="46">
        <v>0</v>
      </c>
      <c r="AM71" s="46">
        <v>557.28520000000003</v>
      </c>
      <c r="AN71" s="46">
        <v>1239.5199200000002</v>
      </c>
      <c r="AO71" s="46">
        <v>5.400119830246914</v>
      </c>
      <c r="AP71" s="46">
        <v>0.43200958641975307</v>
      </c>
      <c r="AQ71" s="46">
        <v>0.21600479320987653</v>
      </c>
      <c r="AR71" s="46">
        <v>3.7662800000000001</v>
      </c>
      <c r="AS71" s="46">
        <v>1.3859910400000004</v>
      </c>
      <c r="AT71" s="46">
        <v>46.271439999999991</v>
      </c>
      <c r="AU71" s="46">
        <v>1.7934666666666668</v>
      </c>
      <c r="AV71" s="46">
        <v>59.265311916543205</v>
      </c>
      <c r="AW71" s="46">
        <v>14.945555555555554</v>
      </c>
      <c r="AX71" s="46">
        <v>8.8477688888888881</v>
      </c>
      <c r="AY71" s="46">
        <v>0.22418333333333329</v>
      </c>
      <c r="AZ71" s="46">
        <v>3.5869333333333335</v>
      </c>
      <c r="BA71" s="46">
        <v>1.3949185185185184</v>
      </c>
      <c r="BB71" s="46">
        <v>10.671764343703705</v>
      </c>
      <c r="BC71" s="46">
        <v>39.671123973333337</v>
      </c>
      <c r="BD71" s="46"/>
      <c r="BE71" s="46">
        <v>0</v>
      </c>
      <c r="BF71" s="46">
        <v>39.671123973333337</v>
      </c>
      <c r="BG71" s="46">
        <v>60.842605555555558</v>
      </c>
      <c r="BH71" s="46"/>
      <c r="BI71" s="46">
        <v>0</v>
      </c>
      <c r="BJ71" s="46"/>
      <c r="BK71" s="46"/>
      <c r="BL71" s="46">
        <v>60.842605555555558</v>
      </c>
      <c r="BM71" s="46">
        <v>2475.3789614454322</v>
      </c>
      <c r="BN71" s="46">
        <f t="shared" si="11"/>
        <v>245.50059275225348</v>
      </c>
      <c r="BO71" s="46">
        <f t="shared" si="12"/>
        <v>173.48708554492575</v>
      </c>
      <c r="BP71" s="47">
        <f t="shared" ref="BP71:BP134" si="15">((100/((100-$BT71)%)-100)*$BP$5)/$BT71</f>
        <v>8.6609686609686669</v>
      </c>
      <c r="BQ71" s="47">
        <f t="shared" si="13"/>
        <v>1.8803418803418819</v>
      </c>
      <c r="BR71" s="48">
        <v>3</v>
      </c>
      <c r="BS71" s="47">
        <f t="shared" ref="BS71:BS134" si="16">((100/((100-$BT71)%)-100)*BR71)/$BT71</f>
        <v>3.4188034188034218</v>
      </c>
      <c r="BT71" s="47">
        <f t="shared" ref="BT71:BT134" si="17">$BP$5+$BQ$5+BR71</f>
        <v>12.25</v>
      </c>
      <c r="BU71" s="47">
        <f t="shared" ref="BU71:BU134" si="18">BP71+BQ71+BS71</f>
        <v>13.960113960113972</v>
      </c>
      <c r="BV71" s="46">
        <f t="shared" si="14"/>
        <v>404.05688133158998</v>
      </c>
      <c r="BW71" s="46">
        <f t="shared" ref="BW71:BW134" si="19">BN71+BO71+BV71</f>
        <v>823.04455962876921</v>
      </c>
      <c r="BX71" s="46">
        <f t="shared" ref="BX71:BX134" si="20">BM71+BW71</f>
        <v>3298.4235210742013</v>
      </c>
      <c r="BY71" s="46">
        <f t="shared" ref="BY71:BY134" si="21">BX71*12</f>
        <v>39581.082252890417</v>
      </c>
      <c r="BZ71" s="49">
        <f>VLOOKUP($C71,[2]PARAMETROS!$A:$I,7,0)</f>
        <v>43101</v>
      </c>
      <c r="CA71" s="50">
        <f>VLOOKUP($C71,[2]PARAMETROS!$A:$I,8,0)</f>
        <v>0</v>
      </c>
      <c r="CB71" s="50">
        <f>VLOOKUP($C71,[2]PARAMETROS!$A:$I,9,0)</f>
        <v>0</v>
      </c>
    </row>
    <row r="72" spans="1:80">
      <c r="A72" s="42" t="s">
        <v>195</v>
      </c>
      <c r="B72" s="42" t="s">
        <v>78</v>
      </c>
      <c r="C72" s="42" t="s">
        <v>198</v>
      </c>
      <c r="D72" s="43" t="s">
        <v>199</v>
      </c>
      <c r="E72" s="44" t="s">
        <v>62</v>
      </c>
      <c r="F72" s="44" t="s">
        <v>63</v>
      </c>
      <c r="G72" s="44">
        <v>3</v>
      </c>
      <c r="H72" s="45">
        <v>3062.89</v>
      </c>
      <c r="I72" s="46">
        <v>9188.67</v>
      </c>
      <c r="J72" s="46"/>
      <c r="K72" s="46"/>
      <c r="L72" s="46"/>
      <c r="M72" s="46"/>
      <c r="N72" s="46"/>
      <c r="O72" s="46"/>
      <c r="P72" s="46"/>
      <c r="Q72" s="46">
        <v>9188.67</v>
      </c>
      <c r="R72" s="46">
        <v>1837.7340000000002</v>
      </c>
      <c r="S72" s="46">
        <v>137.83005</v>
      </c>
      <c r="T72" s="46">
        <v>91.886700000000005</v>
      </c>
      <c r="U72" s="46">
        <v>18.37734</v>
      </c>
      <c r="V72" s="46">
        <v>229.71675000000002</v>
      </c>
      <c r="W72" s="46">
        <v>735.09360000000004</v>
      </c>
      <c r="X72" s="46">
        <v>275.6601</v>
      </c>
      <c r="Y72" s="46">
        <v>55.132020000000004</v>
      </c>
      <c r="Z72" s="46">
        <v>3381.4305600000002</v>
      </c>
      <c r="AA72" s="46">
        <v>765.72249999999997</v>
      </c>
      <c r="AB72" s="46">
        <v>1020.9633333333333</v>
      </c>
      <c r="AC72" s="46">
        <v>657.50038666666683</v>
      </c>
      <c r="AD72" s="46">
        <v>2444.18622</v>
      </c>
      <c r="AE72" s="46">
        <v>0</v>
      </c>
      <c r="AF72" s="46">
        <v>1191</v>
      </c>
      <c r="AG72" s="46">
        <v>0</v>
      </c>
      <c r="AH72" s="46">
        <v>0</v>
      </c>
      <c r="AI72" s="46">
        <v>0</v>
      </c>
      <c r="AJ72" s="46">
        <v>0</v>
      </c>
      <c r="AK72" s="46">
        <v>14.16</v>
      </c>
      <c r="AL72" s="46">
        <v>881.64</v>
      </c>
      <c r="AM72" s="46">
        <v>2086.8000000000002</v>
      </c>
      <c r="AN72" s="46">
        <v>7912.4167800000014</v>
      </c>
      <c r="AO72" s="46">
        <v>46.111738049768526</v>
      </c>
      <c r="AP72" s="46">
        <v>3.688939043981482</v>
      </c>
      <c r="AQ72" s="46">
        <v>1.844469521990741</v>
      </c>
      <c r="AR72" s="46">
        <v>32.160345000000007</v>
      </c>
      <c r="AS72" s="46">
        <v>11.835006960000005</v>
      </c>
      <c r="AT72" s="46">
        <v>395.11280999999997</v>
      </c>
      <c r="AU72" s="46">
        <v>15.314450000000001</v>
      </c>
      <c r="AV72" s="46">
        <v>506.06775857574075</v>
      </c>
      <c r="AW72" s="46">
        <v>127.62041666666666</v>
      </c>
      <c r="AX72" s="46">
        <v>75.55128666666667</v>
      </c>
      <c r="AY72" s="46">
        <v>1.9143062499999999</v>
      </c>
      <c r="AZ72" s="46">
        <v>30.628900000000002</v>
      </c>
      <c r="BA72" s="46">
        <v>11.911238888888889</v>
      </c>
      <c r="BB72" s="46">
        <v>91.126422637777793</v>
      </c>
      <c r="BC72" s="46">
        <v>338.75257111000002</v>
      </c>
      <c r="BD72" s="46"/>
      <c r="BE72" s="46">
        <v>0</v>
      </c>
      <c r="BF72" s="46">
        <v>338.75257111000002</v>
      </c>
      <c r="BG72" s="46">
        <v>283.14145833333333</v>
      </c>
      <c r="BH72" s="46"/>
      <c r="BI72" s="46">
        <v>0</v>
      </c>
      <c r="BJ72" s="46"/>
      <c r="BK72" s="46"/>
      <c r="BL72" s="46">
        <v>283.14145833333333</v>
      </c>
      <c r="BM72" s="46">
        <v>18229.048568019072</v>
      </c>
      <c r="BN72" s="46">
        <f t="shared" si="11"/>
        <v>736.50177825676042</v>
      </c>
      <c r="BO72" s="46">
        <f t="shared" si="12"/>
        <v>520.46125663477721</v>
      </c>
      <c r="BP72" s="47">
        <f t="shared" si="15"/>
        <v>8.6609686609686669</v>
      </c>
      <c r="BQ72" s="47">
        <f t="shared" si="13"/>
        <v>1.8803418803418819</v>
      </c>
      <c r="BR72" s="48">
        <v>3</v>
      </c>
      <c r="BS72" s="47">
        <f t="shared" si="16"/>
        <v>3.4188034188034218</v>
      </c>
      <c r="BT72" s="47">
        <f t="shared" si="17"/>
        <v>12.25</v>
      </c>
      <c r="BU72" s="47">
        <f t="shared" si="18"/>
        <v>13.960113960113972</v>
      </c>
      <c r="BV72" s="46">
        <f t="shared" si="14"/>
        <v>2720.2694260473527</v>
      </c>
      <c r="BW72" s="46">
        <f t="shared" si="19"/>
        <v>3977.2324609388902</v>
      </c>
      <c r="BX72" s="46">
        <f t="shared" si="20"/>
        <v>22206.281028957961</v>
      </c>
      <c r="BY72" s="46">
        <f t="shared" si="21"/>
        <v>266475.37234749552</v>
      </c>
      <c r="BZ72" s="49">
        <f>VLOOKUP($C72,[2]PARAMETROS!$A:$I,7,0)</f>
        <v>43101</v>
      </c>
      <c r="CA72" s="50">
        <f>VLOOKUP($C72,[2]PARAMETROS!$A:$I,8,0)</f>
        <v>0</v>
      </c>
      <c r="CB72" s="50">
        <f>VLOOKUP($C72,[2]PARAMETROS!$A:$I,9,0)</f>
        <v>0</v>
      </c>
    </row>
    <row r="73" spans="1:80">
      <c r="A73" s="42" t="s">
        <v>195</v>
      </c>
      <c r="B73" s="42" t="s">
        <v>78</v>
      </c>
      <c r="C73" s="42" t="s">
        <v>198</v>
      </c>
      <c r="D73" s="43" t="s">
        <v>200</v>
      </c>
      <c r="E73" s="44" t="s">
        <v>62</v>
      </c>
      <c r="F73" s="44" t="s">
        <v>64</v>
      </c>
      <c r="G73" s="44">
        <v>1</v>
      </c>
      <c r="H73" s="45">
        <v>3062.89</v>
      </c>
      <c r="I73" s="46">
        <v>3062.89</v>
      </c>
      <c r="J73" s="46"/>
      <c r="K73" s="46"/>
      <c r="L73" s="46"/>
      <c r="M73" s="46"/>
      <c r="N73" s="46"/>
      <c r="O73" s="46"/>
      <c r="P73" s="46"/>
      <c r="Q73" s="46">
        <v>3062.89</v>
      </c>
      <c r="R73" s="46">
        <v>612.57799999999997</v>
      </c>
      <c r="S73" s="46">
        <v>45.943349999999995</v>
      </c>
      <c r="T73" s="46">
        <v>30.628899999999998</v>
      </c>
      <c r="U73" s="46">
        <v>6.1257799999999998</v>
      </c>
      <c r="V73" s="46">
        <v>76.572249999999997</v>
      </c>
      <c r="W73" s="46">
        <v>245.03119999999998</v>
      </c>
      <c r="X73" s="46">
        <v>91.88669999999999</v>
      </c>
      <c r="Y73" s="46">
        <v>18.37734</v>
      </c>
      <c r="Z73" s="46">
        <v>1127.1435199999999</v>
      </c>
      <c r="AA73" s="46">
        <v>255.24083333333331</v>
      </c>
      <c r="AB73" s="46">
        <v>340.32111111111107</v>
      </c>
      <c r="AC73" s="46">
        <v>219.16679555555558</v>
      </c>
      <c r="AD73" s="46">
        <v>814.72874000000002</v>
      </c>
      <c r="AE73" s="46">
        <v>0</v>
      </c>
      <c r="AF73" s="46">
        <v>397</v>
      </c>
      <c r="AG73" s="46">
        <v>0</v>
      </c>
      <c r="AH73" s="46">
        <v>0</v>
      </c>
      <c r="AI73" s="46">
        <v>0</v>
      </c>
      <c r="AJ73" s="46">
        <v>0</v>
      </c>
      <c r="AK73" s="46">
        <v>4.72</v>
      </c>
      <c r="AL73" s="46">
        <v>293.88</v>
      </c>
      <c r="AM73" s="46">
        <v>695.6</v>
      </c>
      <c r="AN73" s="46">
        <v>2637.4722599999996</v>
      </c>
      <c r="AO73" s="46">
        <v>15.37057934992284</v>
      </c>
      <c r="AP73" s="46">
        <v>1.2296463479938271</v>
      </c>
      <c r="AQ73" s="46">
        <v>0.61482317399691355</v>
      </c>
      <c r="AR73" s="46">
        <v>10.720115000000002</v>
      </c>
      <c r="AS73" s="46">
        <v>3.9450023200000013</v>
      </c>
      <c r="AT73" s="46">
        <v>131.70426999999998</v>
      </c>
      <c r="AU73" s="46">
        <v>5.1048166666666672</v>
      </c>
      <c r="AV73" s="46">
        <v>168.68925285858023</v>
      </c>
      <c r="AW73" s="46">
        <v>42.540138888888883</v>
      </c>
      <c r="AX73" s="46">
        <v>25.183762222222224</v>
      </c>
      <c r="AY73" s="46">
        <v>0.63810208333333329</v>
      </c>
      <c r="AZ73" s="46">
        <v>10.209633333333334</v>
      </c>
      <c r="BA73" s="46">
        <v>3.9704129629629628</v>
      </c>
      <c r="BB73" s="46">
        <v>30.375474212592597</v>
      </c>
      <c r="BC73" s="46">
        <v>112.91752370333333</v>
      </c>
      <c r="BD73" s="46"/>
      <c r="BE73" s="46">
        <v>0</v>
      </c>
      <c r="BF73" s="46">
        <v>112.91752370333333</v>
      </c>
      <c r="BG73" s="46">
        <v>94.380486111111111</v>
      </c>
      <c r="BH73" s="46"/>
      <c r="BI73" s="46">
        <v>0</v>
      </c>
      <c r="BJ73" s="46"/>
      <c r="BK73" s="46"/>
      <c r="BL73" s="46">
        <v>94.380486111111111</v>
      </c>
      <c r="BM73" s="46">
        <v>6076.3495226730247</v>
      </c>
      <c r="BN73" s="46">
        <f t="shared" si="11"/>
        <v>245.50059275225348</v>
      </c>
      <c r="BO73" s="46">
        <f t="shared" si="12"/>
        <v>173.48708554492575</v>
      </c>
      <c r="BP73" s="47">
        <f t="shared" si="15"/>
        <v>8.6609686609686669</v>
      </c>
      <c r="BQ73" s="47">
        <f t="shared" si="13"/>
        <v>1.8803418803418819</v>
      </c>
      <c r="BR73" s="48">
        <v>3</v>
      </c>
      <c r="BS73" s="47">
        <f t="shared" si="16"/>
        <v>3.4188034188034218</v>
      </c>
      <c r="BT73" s="47">
        <f t="shared" si="17"/>
        <v>12.25</v>
      </c>
      <c r="BU73" s="47">
        <f t="shared" si="18"/>
        <v>13.960113960113972</v>
      </c>
      <c r="BV73" s="46">
        <f t="shared" si="14"/>
        <v>906.75647534911764</v>
      </c>
      <c r="BW73" s="46">
        <f t="shared" si="19"/>
        <v>1325.7441536462968</v>
      </c>
      <c r="BX73" s="46">
        <f t="shared" si="20"/>
        <v>7402.0936763193213</v>
      </c>
      <c r="BY73" s="46">
        <f t="shared" si="21"/>
        <v>88825.124115831859</v>
      </c>
      <c r="BZ73" s="49">
        <f>VLOOKUP($C73,[2]PARAMETROS!$A:$I,7,0)</f>
        <v>43101</v>
      </c>
      <c r="CA73" s="50">
        <f>VLOOKUP($C73,[2]PARAMETROS!$A:$I,8,0)</f>
        <v>0</v>
      </c>
      <c r="CB73" s="50">
        <f>VLOOKUP($C73,[2]PARAMETROS!$A:$I,9,0)</f>
        <v>0</v>
      </c>
    </row>
    <row r="74" spans="1:80">
      <c r="A74" s="42" t="s">
        <v>195</v>
      </c>
      <c r="B74" s="42" t="s">
        <v>16</v>
      </c>
      <c r="C74" s="42" t="s">
        <v>161</v>
      </c>
      <c r="D74" s="43" t="s">
        <v>201</v>
      </c>
      <c r="E74" s="44" t="s">
        <v>62</v>
      </c>
      <c r="F74" s="44" t="s">
        <v>63</v>
      </c>
      <c r="G74" s="44">
        <v>3</v>
      </c>
      <c r="H74" s="45">
        <v>2216.69</v>
      </c>
      <c r="I74" s="46">
        <v>6650.07</v>
      </c>
      <c r="J74" s="46"/>
      <c r="K74" s="46"/>
      <c r="L74" s="46"/>
      <c r="M74" s="46"/>
      <c r="N74" s="46"/>
      <c r="O74" s="46"/>
      <c r="P74" s="46"/>
      <c r="Q74" s="46">
        <v>6650.07</v>
      </c>
      <c r="R74" s="46">
        <v>1330.0140000000001</v>
      </c>
      <c r="S74" s="46">
        <v>99.751049999999992</v>
      </c>
      <c r="T74" s="46">
        <v>66.500699999999995</v>
      </c>
      <c r="U74" s="46">
        <v>13.300139999999999</v>
      </c>
      <c r="V74" s="46">
        <v>166.25175000000002</v>
      </c>
      <c r="W74" s="46">
        <v>532.00559999999996</v>
      </c>
      <c r="X74" s="46">
        <v>199.50209999999998</v>
      </c>
      <c r="Y74" s="46">
        <v>39.900419999999997</v>
      </c>
      <c r="Z74" s="46">
        <v>2447.2257600000003</v>
      </c>
      <c r="AA74" s="46">
        <v>554.1724999999999</v>
      </c>
      <c r="AB74" s="46">
        <v>738.89666666666665</v>
      </c>
      <c r="AC74" s="46">
        <v>475.84945333333337</v>
      </c>
      <c r="AD74" s="46">
        <v>1768.9186199999999</v>
      </c>
      <c r="AE74" s="46">
        <v>86.995800000000031</v>
      </c>
      <c r="AF74" s="46">
        <v>1191</v>
      </c>
      <c r="AG74" s="46">
        <v>0</v>
      </c>
      <c r="AH74" s="46">
        <v>145.74</v>
      </c>
      <c r="AI74" s="46">
        <v>28.650000000000002</v>
      </c>
      <c r="AJ74" s="46">
        <v>0</v>
      </c>
      <c r="AK74" s="46">
        <v>14.16</v>
      </c>
      <c r="AL74" s="46">
        <v>0</v>
      </c>
      <c r="AM74" s="46">
        <v>1466.5458000000003</v>
      </c>
      <c r="AN74" s="46">
        <v>5682.6901800000005</v>
      </c>
      <c r="AO74" s="46">
        <v>33.372216637731484</v>
      </c>
      <c r="AP74" s="46">
        <v>2.6697773310185187</v>
      </c>
      <c r="AQ74" s="46">
        <v>1.3348886655092593</v>
      </c>
      <c r="AR74" s="46">
        <v>23.275245000000002</v>
      </c>
      <c r="AS74" s="46">
        <v>8.5652901600000035</v>
      </c>
      <c r="AT74" s="46">
        <v>285.95300999999995</v>
      </c>
      <c r="AU74" s="46">
        <v>11.083450000000001</v>
      </c>
      <c r="AV74" s="46">
        <v>366.25387779425927</v>
      </c>
      <c r="AW74" s="46">
        <v>92.362083333333331</v>
      </c>
      <c r="AX74" s="46">
        <v>54.678353333333334</v>
      </c>
      <c r="AY74" s="46">
        <v>1.3854312499999999</v>
      </c>
      <c r="AZ74" s="46">
        <v>22.166900000000002</v>
      </c>
      <c r="BA74" s="46">
        <v>8.6204611111111102</v>
      </c>
      <c r="BB74" s="46">
        <v>65.950468282222232</v>
      </c>
      <c r="BC74" s="46">
        <v>245.16369731</v>
      </c>
      <c r="BD74" s="46"/>
      <c r="BE74" s="46">
        <v>0</v>
      </c>
      <c r="BF74" s="46">
        <v>245.16369731</v>
      </c>
      <c r="BG74" s="46">
        <v>198.34645833333332</v>
      </c>
      <c r="BH74" s="46"/>
      <c r="BI74" s="46">
        <v>0</v>
      </c>
      <c r="BJ74" s="46"/>
      <c r="BK74" s="46"/>
      <c r="BL74" s="46">
        <v>198.34645833333332</v>
      </c>
      <c r="BM74" s="46">
        <v>13142.524213437593</v>
      </c>
      <c r="BN74" s="46">
        <f t="shared" si="11"/>
        <v>736.50177825676042</v>
      </c>
      <c r="BO74" s="46">
        <f t="shared" si="12"/>
        <v>520.46125663477721</v>
      </c>
      <c r="BP74" s="47">
        <f t="shared" si="15"/>
        <v>8.6609686609686669</v>
      </c>
      <c r="BQ74" s="47">
        <f t="shared" si="13"/>
        <v>1.8803418803418819</v>
      </c>
      <c r="BR74" s="48">
        <v>3</v>
      </c>
      <c r="BS74" s="47">
        <f t="shared" si="16"/>
        <v>3.4188034188034218</v>
      </c>
      <c r="BT74" s="47">
        <f t="shared" si="17"/>
        <v>12.25</v>
      </c>
      <c r="BU74" s="47">
        <f t="shared" si="18"/>
        <v>13.960113960113972</v>
      </c>
      <c r="BV74" s="46">
        <f t="shared" si="14"/>
        <v>2010.1848295388263</v>
      </c>
      <c r="BW74" s="46">
        <f t="shared" si="19"/>
        <v>3267.1478644303638</v>
      </c>
      <c r="BX74" s="46">
        <f t="shared" si="20"/>
        <v>16409.672077867956</v>
      </c>
      <c r="BY74" s="46">
        <f t="shared" si="21"/>
        <v>196916.06493441545</v>
      </c>
      <c r="BZ74" s="49">
        <f>VLOOKUP($C74,[2]PARAMETROS!$A:$I,7,0)</f>
        <v>43101</v>
      </c>
      <c r="CA74" s="50">
        <f>VLOOKUP($C74,[2]PARAMETROS!$A:$I,8,0)</f>
        <v>0</v>
      </c>
      <c r="CB74" s="50">
        <f>VLOOKUP($C74,[2]PARAMETROS!$A:$I,9,0)</f>
        <v>0</v>
      </c>
    </row>
    <row r="75" spans="1:80">
      <c r="A75" s="42" t="s">
        <v>202</v>
      </c>
      <c r="B75" s="42" t="s">
        <v>73</v>
      </c>
      <c r="C75" s="42" t="s">
        <v>178</v>
      </c>
      <c r="D75" s="43" t="s">
        <v>203</v>
      </c>
      <c r="E75" s="44" t="s">
        <v>62</v>
      </c>
      <c r="F75" s="44" t="s">
        <v>63</v>
      </c>
      <c r="G75" s="44">
        <v>1</v>
      </c>
      <c r="H75" s="45">
        <v>1041.5999999999999</v>
      </c>
      <c r="I75" s="46">
        <v>1041.5999999999999</v>
      </c>
      <c r="J75" s="46"/>
      <c r="K75" s="46"/>
      <c r="L75" s="46"/>
      <c r="M75" s="46"/>
      <c r="N75" s="46"/>
      <c r="O75" s="46"/>
      <c r="P75" s="46"/>
      <c r="Q75" s="46">
        <v>1041.5999999999999</v>
      </c>
      <c r="R75" s="46">
        <v>208.32</v>
      </c>
      <c r="S75" s="46">
        <v>15.623999999999999</v>
      </c>
      <c r="T75" s="46">
        <v>10.415999999999999</v>
      </c>
      <c r="U75" s="46">
        <v>2.0831999999999997</v>
      </c>
      <c r="V75" s="46">
        <v>26.04</v>
      </c>
      <c r="W75" s="46">
        <v>83.327999999999989</v>
      </c>
      <c r="X75" s="46">
        <v>31.247999999999998</v>
      </c>
      <c r="Y75" s="46">
        <v>6.2495999999999992</v>
      </c>
      <c r="Z75" s="46">
        <v>383.30879999999996</v>
      </c>
      <c r="AA75" s="46">
        <v>86.799999999999983</v>
      </c>
      <c r="AB75" s="46">
        <v>115.73333333333332</v>
      </c>
      <c r="AC75" s="46">
        <v>74.532266666666672</v>
      </c>
      <c r="AD75" s="46">
        <v>277.06559999999996</v>
      </c>
      <c r="AE75" s="46">
        <v>99.504000000000005</v>
      </c>
      <c r="AF75" s="46">
        <v>397</v>
      </c>
      <c r="AG75" s="46">
        <v>0</v>
      </c>
      <c r="AH75" s="46">
        <v>32.619999999999997</v>
      </c>
      <c r="AI75" s="46">
        <v>0</v>
      </c>
      <c r="AJ75" s="46">
        <v>0</v>
      </c>
      <c r="AK75" s="46">
        <v>4.72</v>
      </c>
      <c r="AL75" s="46">
        <v>0</v>
      </c>
      <c r="AM75" s="46">
        <v>533.84400000000005</v>
      </c>
      <c r="AN75" s="46">
        <v>1194.2184</v>
      </c>
      <c r="AO75" s="46">
        <v>5.2270879629629627</v>
      </c>
      <c r="AP75" s="46">
        <v>0.418167037037037</v>
      </c>
      <c r="AQ75" s="46">
        <v>0.2090835185185185</v>
      </c>
      <c r="AR75" s="46">
        <v>3.6456000000000004</v>
      </c>
      <c r="AS75" s="46">
        <v>1.3415808000000005</v>
      </c>
      <c r="AT75" s="46">
        <v>44.788799999999995</v>
      </c>
      <c r="AU75" s="46">
        <v>1.736</v>
      </c>
      <c r="AV75" s="46">
        <v>57.366319318518514</v>
      </c>
      <c r="AW75" s="46">
        <v>14.466666666666665</v>
      </c>
      <c r="AX75" s="46">
        <v>8.5642666666666667</v>
      </c>
      <c r="AY75" s="46">
        <v>0.21699999999999997</v>
      </c>
      <c r="AZ75" s="46">
        <v>3.472</v>
      </c>
      <c r="BA75" s="46">
        <v>1.350222222222222</v>
      </c>
      <c r="BB75" s="46">
        <v>10.329817244444445</v>
      </c>
      <c r="BC75" s="46">
        <v>38.3999728</v>
      </c>
      <c r="BD75" s="46"/>
      <c r="BE75" s="46">
        <v>0</v>
      </c>
      <c r="BF75" s="46">
        <v>38.3999728</v>
      </c>
      <c r="BG75" s="46">
        <v>43.567500000000003</v>
      </c>
      <c r="BH75" s="46"/>
      <c r="BI75" s="46">
        <v>0</v>
      </c>
      <c r="BJ75" s="46"/>
      <c r="BK75" s="46"/>
      <c r="BL75" s="46">
        <v>43.567500000000003</v>
      </c>
      <c r="BM75" s="46">
        <v>2375.1521921185185</v>
      </c>
      <c r="BN75" s="46">
        <f t="shared" si="11"/>
        <v>245.50059275225348</v>
      </c>
      <c r="BO75" s="46">
        <f t="shared" si="12"/>
        <v>173.48708554492575</v>
      </c>
      <c r="BP75" s="47">
        <f t="shared" si="15"/>
        <v>8.8629737609329435</v>
      </c>
      <c r="BQ75" s="47">
        <f t="shared" si="13"/>
        <v>1.9241982507288626</v>
      </c>
      <c r="BR75" s="48">
        <v>5</v>
      </c>
      <c r="BS75" s="47">
        <f t="shared" si="16"/>
        <v>5.8309037900874632</v>
      </c>
      <c r="BT75" s="47">
        <f t="shared" si="17"/>
        <v>14.25</v>
      </c>
      <c r="BU75" s="47">
        <f t="shared" si="18"/>
        <v>16.618075801749271</v>
      </c>
      <c r="BV75" s="46">
        <f t="shared" si="14"/>
        <v>464.33228167257948</v>
      </c>
      <c r="BW75" s="46">
        <f t="shared" si="19"/>
        <v>883.31995996975866</v>
      </c>
      <c r="BX75" s="46">
        <f t="shared" si="20"/>
        <v>3258.4721520882772</v>
      </c>
      <c r="BY75" s="46">
        <f t="shared" si="21"/>
        <v>39101.665825059325</v>
      </c>
      <c r="BZ75" s="49">
        <f>VLOOKUP($C75,[2]PARAMETROS!$A:$I,7,0)</f>
        <v>43101</v>
      </c>
      <c r="CA75" s="50">
        <f>VLOOKUP($C75,[2]PARAMETROS!$A:$I,8,0)</f>
        <v>0</v>
      </c>
      <c r="CB75" s="50">
        <f>VLOOKUP($C75,[2]PARAMETROS!$A:$I,9,0)</f>
        <v>0</v>
      </c>
    </row>
    <row r="76" spans="1:80">
      <c r="A76" s="42" t="s">
        <v>204</v>
      </c>
      <c r="B76" s="42" t="s">
        <v>78</v>
      </c>
      <c r="C76" s="42" t="s">
        <v>205</v>
      </c>
      <c r="D76" s="43" t="s">
        <v>206</v>
      </c>
      <c r="E76" s="44" t="s">
        <v>62</v>
      </c>
      <c r="F76" s="44" t="s">
        <v>63</v>
      </c>
      <c r="G76" s="44">
        <v>1</v>
      </c>
      <c r="H76" s="45">
        <v>3062.89</v>
      </c>
      <c r="I76" s="46">
        <v>3062.89</v>
      </c>
      <c r="J76" s="46"/>
      <c r="K76" s="46"/>
      <c r="L76" s="46"/>
      <c r="M76" s="46"/>
      <c r="N76" s="46"/>
      <c r="O76" s="46"/>
      <c r="P76" s="46"/>
      <c r="Q76" s="46">
        <v>3062.89</v>
      </c>
      <c r="R76" s="46">
        <v>612.57799999999997</v>
      </c>
      <c r="S76" s="46">
        <v>45.943349999999995</v>
      </c>
      <c r="T76" s="46">
        <v>30.628899999999998</v>
      </c>
      <c r="U76" s="46">
        <v>6.1257799999999998</v>
      </c>
      <c r="V76" s="46">
        <v>76.572249999999997</v>
      </c>
      <c r="W76" s="46">
        <v>245.03119999999998</v>
      </c>
      <c r="X76" s="46">
        <v>91.88669999999999</v>
      </c>
      <c r="Y76" s="46">
        <v>18.37734</v>
      </c>
      <c r="Z76" s="46">
        <v>1127.1435199999999</v>
      </c>
      <c r="AA76" s="46">
        <v>255.24083333333331</v>
      </c>
      <c r="AB76" s="46">
        <v>340.32111111111107</v>
      </c>
      <c r="AC76" s="46">
        <v>219.16679555555558</v>
      </c>
      <c r="AD76" s="46">
        <v>814.72874000000002</v>
      </c>
      <c r="AE76" s="46">
        <v>0</v>
      </c>
      <c r="AF76" s="46">
        <v>397</v>
      </c>
      <c r="AG76" s="46">
        <v>0</v>
      </c>
      <c r="AH76" s="46">
        <v>0</v>
      </c>
      <c r="AI76" s="46">
        <v>0</v>
      </c>
      <c r="AJ76" s="46">
        <v>0</v>
      </c>
      <c r="AK76" s="46">
        <v>4.72</v>
      </c>
      <c r="AL76" s="46">
        <v>293.88</v>
      </c>
      <c r="AM76" s="46">
        <v>695.6</v>
      </c>
      <c r="AN76" s="46">
        <v>2637.4722599999996</v>
      </c>
      <c r="AO76" s="46">
        <v>15.37057934992284</v>
      </c>
      <c r="AP76" s="46">
        <v>1.2296463479938271</v>
      </c>
      <c r="AQ76" s="46">
        <v>0.61482317399691355</v>
      </c>
      <c r="AR76" s="46">
        <v>10.720115000000002</v>
      </c>
      <c r="AS76" s="46">
        <v>3.9450023200000013</v>
      </c>
      <c r="AT76" s="46">
        <v>131.70426999999998</v>
      </c>
      <c r="AU76" s="46">
        <v>5.1048166666666672</v>
      </c>
      <c r="AV76" s="46">
        <v>168.68925285858023</v>
      </c>
      <c r="AW76" s="46">
        <v>42.540138888888883</v>
      </c>
      <c r="AX76" s="46">
        <v>25.183762222222224</v>
      </c>
      <c r="AY76" s="46">
        <v>0.63810208333333329</v>
      </c>
      <c r="AZ76" s="46">
        <v>10.209633333333334</v>
      </c>
      <c r="BA76" s="46">
        <v>3.9704129629629628</v>
      </c>
      <c r="BB76" s="46">
        <v>30.375474212592597</v>
      </c>
      <c r="BC76" s="46">
        <v>112.91752370333333</v>
      </c>
      <c r="BD76" s="46"/>
      <c r="BE76" s="46">
        <v>0</v>
      </c>
      <c r="BF76" s="46">
        <v>112.91752370333333</v>
      </c>
      <c r="BG76" s="46">
        <v>94.380486111111111</v>
      </c>
      <c r="BH76" s="46"/>
      <c r="BI76" s="46">
        <v>0</v>
      </c>
      <c r="BJ76" s="46"/>
      <c r="BK76" s="46"/>
      <c r="BL76" s="46">
        <v>94.380486111111111</v>
      </c>
      <c r="BM76" s="46">
        <v>6076.3495226730247</v>
      </c>
      <c r="BN76" s="46">
        <f t="shared" si="11"/>
        <v>245.50059275225348</v>
      </c>
      <c r="BO76" s="46">
        <f t="shared" si="12"/>
        <v>173.48708554492575</v>
      </c>
      <c r="BP76" s="47">
        <f t="shared" si="15"/>
        <v>8.8629737609329435</v>
      </c>
      <c r="BQ76" s="47">
        <f t="shared" si="13"/>
        <v>1.9241982507288626</v>
      </c>
      <c r="BR76" s="48">
        <v>5</v>
      </c>
      <c r="BS76" s="47">
        <f t="shared" si="16"/>
        <v>5.8309037900874632</v>
      </c>
      <c r="BT76" s="47">
        <f t="shared" si="17"/>
        <v>14.25</v>
      </c>
      <c r="BU76" s="47">
        <f t="shared" si="18"/>
        <v>16.618075801749271</v>
      </c>
      <c r="BV76" s="46">
        <f t="shared" si="14"/>
        <v>1079.4000596364481</v>
      </c>
      <c r="BW76" s="46">
        <f t="shared" si="19"/>
        <v>1498.3877379336272</v>
      </c>
      <c r="BX76" s="46">
        <f t="shared" si="20"/>
        <v>7574.7372606066519</v>
      </c>
      <c r="BY76" s="46">
        <f t="shared" si="21"/>
        <v>90896.84712727982</v>
      </c>
      <c r="BZ76" s="49">
        <f>VLOOKUP($C76,[2]PARAMETROS!$A:$I,7,0)</f>
        <v>43101</v>
      </c>
      <c r="CA76" s="50">
        <f>VLOOKUP($C76,[2]PARAMETROS!$A:$I,8,0)</f>
        <v>0</v>
      </c>
      <c r="CB76" s="50">
        <f>VLOOKUP($C76,[2]PARAMETROS!$A:$I,9,0)</f>
        <v>0</v>
      </c>
    </row>
    <row r="77" spans="1:80">
      <c r="A77" s="42" t="s">
        <v>204</v>
      </c>
      <c r="B77" s="42" t="s">
        <v>14</v>
      </c>
      <c r="C77" s="42" t="s">
        <v>207</v>
      </c>
      <c r="D77" s="43" t="s">
        <v>208</v>
      </c>
      <c r="E77" s="44" t="s">
        <v>62</v>
      </c>
      <c r="F77" s="44" t="s">
        <v>63</v>
      </c>
      <c r="G77" s="44">
        <v>2</v>
      </c>
      <c r="H77" s="45">
        <v>1281.1600000000001</v>
      </c>
      <c r="I77" s="46">
        <v>2562.3200000000002</v>
      </c>
      <c r="J77" s="46"/>
      <c r="K77" s="46"/>
      <c r="L77" s="46"/>
      <c r="M77" s="46"/>
      <c r="N77" s="46"/>
      <c r="O77" s="46"/>
      <c r="P77" s="46"/>
      <c r="Q77" s="46">
        <v>2562.3200000000002</v>
      </c>
      <c r="R77" s="46">
        <v>512.46400000000006</v>
      </c>
      <c r="S77" s="46">
        <v>38.434800000000003</v>
      </c>
      <c r="T77" s="46">
        <v>25.623200000000001</v>
      </c>
      <c r="U77" s="46">
        <v>5.1246400000000003</v>
      </c>
      <c r="V77" s="46">
        <v>64.058000000000007</v>
      </c>
      <c r="W77" s="46">
        <v>204.98560000000001</v>
      </c>
      <c r="X77" s="46">
        <v>76.869600000000005</v>
      </c>
      <c r="Y77" s="46">
        <v>15.373920000000002</v>
      </c>
      <c r="Z77" s="46">
        <v>942.93376000000001</v>
      </c>
      <c r="AA77" s="46">
        <v>213.52666666666667</v>
      </c>
      <c r="AB77" s="46">
        <v>284.70222222222225</v>
      </c>
      <c r="AC77" s="46">
        <v>183.34823111111115</v>
      </c>
      <c r="AD77" s="46">
        <v>681.57712000000015</v>
      </c>
      <c r="AE77" s="46">
        <v>170.26079999999999</v>
      </c>
      <c r="AF77" s="46">
        <v>794</v>
      </c>
      <c r="AG77" s="46">
        <v>0</v>
      </c>
      <c r="AH77" s="46">
        <v>65.08</v>
      </c>
      <c r="AI77" s="46">
        <v>0</v>
      </c>
      <c r="AJ77" s="46">
        <v>0</v>
      </c>
      <c r="AK77" s="46">
        <v>9.44</v>
      </c>
      <c r="AL77" s="46">
        <v>0</v>
      </c>
      <c r="AM77" s="46">
        <v>1038.7808</v>
      </c>
      <c r="AN77" s="46">
        <v>2663.2916800000003</v>
      </c>
      <c r="AO77" s="46">
        <v>12.858556095679015</v>
      </c>
      <c r="AP77" s="46">
        <v>1.0286844876543211</v>
      </c>
      <c r="AQ77" s="46">
        <v>0.51434224382716054</v>
      </c>
      <c r="AR77" s="46">
        <v>8.9681200000000025</v>
      </c>
      <c r="AS77" s="46">
        <v>3.3002681600000017</v>
      </c>
      <c r="AT77" s="46">
        <v>110.17976</v>
      </c>
      <c r="AU77" s="46">
        <v>4.2705333333333337</v>
      </c>
      <c r="AV77" s="46">
        <v>141.12026432049385</v>
      </c>
      <c r="AW77" s="46">
        <v>35.587777777777781</v>
      </c>
      <c r="AX77" s="46">
        <v>21.067964444444446</v>
      </c>
      <c r="AY77" s="46">
        <v>0.53381666666666672</v>
      </c>
      <c r="AZ77" s="46">
        <v>8.5410666666666675</v>
      </c>
      <c r="BA77" s="46">
        <v>3.321525925925926</v>
      </c>
      <c r="BB77" s="46">
        <v>25.411191745185192</v>
      </c>
      <c r="BC77" s="46">
        <v>94.46334322666668</v>
      </c>
      <c r="BD77" s="46">
        <v>283.68542857142859</v>
      </c>
      <c r="BE77" s="46">
        <v>283.68542857142859</v>
      </c>
      <c r="BF77" s="46">
        <v>378.14877179809525</v>
      </c>
      <c r="BG77" s="46">
        <v>132.23097222222222</v>
      </c>
      <c r="BH77" s="46"/>
      <c r="BI77" s="46">
        <v>0</v>
      </c>
      <c r="BJ77" s="46"/>
      <c r="BK77" s="46"/>
      <c r="BL77" s="46">
        <v>132.23097222222222</v>
      </c>
      <c r="BM77" s="46">
        <v>5877.1116883408122</v>
      </c>
      <c r="BN77" s="46">
        <f t="shared" si="11"/>
        <v>491.00118550450696</v>
      </c>
      <c r="BO77" s="46">
        <f t="shared" si="12"/>
        <v>346.9741710898515</v>
      </c>
      <c r="BP77" s="47">
        <f t="shared" si="15"/>
        <v>8.8629737609329435</v>
      </c>
      <c r="BQ77" s="47">
        <f t="shared" si="13"/>
        <v>1.9241982507288626</v>
      </c>
      <c r="BR77" s="48">
        <v>5</v>
      </c>
      <c r="BS77" s="47">
        <f t="shared" si="16"/>
        <v>5.8309037900874632</v>
      </c>
      <c r="BT77" s="47">
        <f t="shared" si="17"/>
        <v>14.25</v>
      </c>
      <c r="BU77" s="47">
        <f t="shared" si="18"/>
        <v>16.618075801749271</v>
      </c>
      <c r="BV77" s="46">
        <f t="shared" si="14"/>
        <v>1115.9182552807717</v>
      </c>
      <c r="BW77" s="46">
        <f t="shared" si="19"/>
        <v>1953.8936118751303</v>
      </c>
      <c r="BX77" s="46">
        <f t="shared" si="20"/>
        <v>7831.005300215942</v>
      </c>
      <c r="BY77" s="46">
        <f t="shared" si="21"/>
        <v>93972.063602591312</v>
      </c>
      <c r="BZ77" s="49">
        <f>VLOOKUP($C77,[2]PARAMETROS!$A:$I,7,0)</f>
        <v>43101</v>
      </c>
      <c r="CA77" s="50">
        <f>VLOOKUP($C77,[2]PARAMETROS!$A:$I,8,0)</f>
        <v>0</v>
      </c>
      <c r="CB77" s="50">
        <f>VLOOKUP($C77,[2]PARAMETROS!$A:$I,9,0)</f>
        <v>0</v>
      </c>
    </row>
    <row r="78" spans="1:80">
      <c r="A78" s="42" t="s">
        <v>204</v>
      </c>
      <c r="B78" s="42" t="s">
        <v>15</v>
      </c>
      <c r="C78" s="42" t="s">
        <v>207</v>
      </c>
      <c r="D78" s="43" t="s">
        <v>209</v>
      </c>
      <c r="E78" s="44" t="s">
        <v>62</v>
      </c>
      <c r="F78" s="44" t="s">
        <v>63</v>
      </c>
      <c r="G78" s="44">
        <v>2</v>
      </c>
      <c r="H78" s="45">
        <v>1281.1600000000001</v>
      </c>
      <c r="I78" s="46">
        <v>2562.3200000000002</v>
      </c>
      <c r="J78" s="46"/>
      <c r="K78" s="46"/>
      <c r="L78" s="46">
        <v>389.02728438095244</v>
      </c>
      <c r="M78" s="46"/>
      <c r="N78" s="46"/>
      <c r="O78" s="46"/>
      <c r="P78" s="46"/>
      <c r="Q78" s="46">
        <v>2951.3472843809527</v>
      </c>
      <c r="R78" s="46">
        <v>590.26945687619059</v>
      </c>
      <c r="S78" s="46">
        <v>44.270209265714286</v>
      </c>
      <c r="T78" s="46">
        <v>29.513472843809527</v>
      </c>
      <c r="U78" s="46">
        <v>5.9026945687619055</v>
      </c>
      <c r="V78" s="46">
        <v>73.783682109523824</v>
      </c>
      <c r="W78" s="46">
        <v>236.10778275047622</v>
      </c>
      <c r="X78" s="46">
        <v>88.540418531428571</v>
      </c>
      <c r="Y78" s="46">
        <v>17.708083706285716</v>
      </c>
      <c r="Z78" s="46">
        <v>1086.0958006521905</v>
      </c>
      <c r="AA78" s="46">
        <v>245.94560703174605</v>
      </c>
      <c r="AB78" s="46">
        <v>327.92747604232807</v>
      </c>
      <c r="AC78" s="46">
        <v>211.18529457125931</v>
      </c>
      <c r="AD78" s="46">
        <v>785.05837764533339</v>
      </c>
      <c r="AE78" s="46">
        <v>170.26079999999999</v>
      </c>
      <c r="AF78" s="46">
        <v>794</v>
      </c>
      <c r="AG78" s="46">
        <v>0</v>
      </c>
      <c r="AH78" s="46">
        <v>65.08</v>
      </c>
      <c r="AI78" s="46">
        <v>0</v>
      </c>
      <c r="AJ78" s="46">
        <v>0</v>
      </c>
      <c r="AK78" s="46">
        <v>9.44</v>
      </c>
      <c r="AL78" s="46">
        <v>0</v>
      </c>
      <c r="AM78" s="46">
        <v>1038.7808</v>
      </c>
      <c r="AN78" s="46">
        <v>2909.9349782975241</v>
      </c>
      <c r="AO78" s="46">
        <v>14.810821682710356</v>
      </c>
      <c r="AP78" s="46">
        <v>1.1848657346168285</v>
      </c>
      <c r="AQ78" s="46">
        <v>0.59243286730841427</v>
      </c>
      <c r="AR78" s="46">
        <v>10.329715495333335</v>
      </c>
      <c r="AS78" s="46">
        <v>3.8013353022826686</v>
      </c>
      <c r="AT78" s="46">
        <v>126.90793322838095</v>
      </c>
      <c r="AU78" s="46">
        <v>4.9189121406349212</v>
      </c>
      <c r="AV78" s="46">
        <v>162.54601645126746</v>
      </c>
      <c r="AW78" s="46">
        <v>40.990934505291008</v>
      </c>
      <c r="AX78" s="46">
        <v>24.266633227132278</v>
      </c>
      <c r="AY78" s="46">
        <v>0.61486401757936515</v>
      </c>
      <c r="AZ78" s="46">
        <v>9.8378242812698424</v>
      </c>
      <c r="BA78" s="46">
        <v>3.8258205538271608</v>
      </c>
      <c r="BB78" s="46">
        <v>29.269276183316681</v>
      </c>
      <c r="BC78" s="46">
        <v>108.80535276841633</v>
      </c>
      <c r="BD78" s="46">
        <v>326.75630648503403</v>
      </c>
      <c r="BE78" s="46">
        <v>326.75630648503403</v>
      </c>
      <c r="BF78" s="46">
        <v>435.56165925345033</v>
      </c>
      <c r="BG78" s="46">
        <v>132.23097222222222</v>
      </c>
      <c r="BH78" s="46"/>
      <c r="BI78" s="46">
        <v>0</v>
      </c>
      <c r="BJ78" s="46"/>
      <c r="BK78" s="46"/>
      <c r="BL78" s="46">
        <v>132.23097222222222</v>
      </c>
      <c r="BM78" s="46">
        <v>6591.6209106054175</v>
      </c>
      <c r="BN78" s="46">
        <f t="shared" si="11"/>
        <v>491.00118550450696</v>
      </c>
      <c r="BO78" s="46">
        <f t="shared" si="12"/>
        <v>346.9741710898515</v>
      </c>
      <c r="BP78" s="47">
        <f t="shared" si="15"/>
        <v>8.8629737609329435</v>
      </c>
      <c r="BQ78" s="47">
        <f t="shared" si="13"/>
        <v>1.9241982507288626</v>
      </c>
      <c r="BR78" s="48">
        <v>5</v>
      </c>
      <c r="BS78" s="47">
        <f t="shared" si="16"/>
        <v>5.8309037900874632</v>
      </c>
      <c r="BT78" s="47">
        <f t="shared" si="17"/>
        <v>14.25</v>
      </c>
      <c r="BU78" s="47">
        <f t="shared" si="18"/>
        <v>16.618075801749271</v>
      </c>
      <c r="BV78" s="46">
        <f t="shared" si="14"/>
        <v>1234.6559394471931</v>
      </c>
      <c r="BW78" s="46">
        <f t="shared" si="19"/>
        <v>2072.6312960415516</v>
      </c>
      <c r="BX78" s="46">
        <f t="shared" si="20"/>
        <v>8664.2522066469683</v>
      </c>
      <c r="BY78" s="46">
        <f t="shared" si="21"/>
        <v>103971.02647976362</v>
      </c>
      <c r="BZ78" s="49">
        <f>VLOOKUP($C78,[2]PARAMETROS!$A:$I,7,0)</f>
        <v>43101</v>
      </c>
      <c r="CA78" s="50">
        <f>VLOOKUP($C78,[2]PARAMETROS!$A:$I,8,0)</f>
        <v>0</v>
      </c>
      <c r="CB78" s="50">
        <f>VLOOKUP($C78,[2]PARAMETROS!$A:$I,9,0)</f>
        <v>0</v>
      </c>
    </row>
    <row r="79" spans="1:80">
      <c r="A79" s="42" t="s">
        <v>210</v>
      </c>
      <c r="B79" s="42" t="s">
        <v>78</v>
      </c>
      <c r="C79" s="42" t="s">
        <v>211</v>
      </c>
      <c r="D79" s="43" t="s">
        <v>212</v>
      </c>
      <c r="E79" s="44" t="s">
        <v>62</v>
      </c>
      <c r="F79" s="44" t="s">
        <v>63</v>
      </c>
      <c r="G79" s="44">
        <v>2</v>
      </c>
      <c r="H79" s="45">
        <v>2973.68</v>
      </c>
      <c r="I79" s="46">
        <v>5947.36</v>
      </c>
      <c r="J79" s="46"/>
      <c r="K79" s="46"/>
      <c r="L79" s="46"/>
      <c r="M79" s="46"/>
      <c r="N79" s="46"/>
      <c r="O79" s="46"/>
      <c r="P79" s="46"/>
      <c r="Q79" s="46">
        <v>5947.36</v>
      </c>
      <c r="R79" s="46">
        <v>1189.472</v>
      </c>
      <c r="S79" s="46">
        <v>89.210399999999993</v>
      </c>
      <c r="T79" s="46">
        <v>59.473599999999998</v>
      </c>
      <c r="U79" s="46">
        <v>11.89472</v>
      </c>
      <c r="V79" s="46">
        <v>148.684</v>
      </c>
      <c r="W79" s="46">
        <v>475.78879999999998</v>
      </c>
      <c r="X79" s="46">
        <v>178.42079999999999</v>
      </c>
      <c r="Y79" s="46">
        <v>35.684159999999999</v>
      </c>
      <c r="Z79" s="46">
        <v>2188.6284799999999</v>
      </c>
      <c r="AA79" s="46">
        <v>495.61333333333329</v>
      </c>
      <c r="AB79" s="46">
        <v>660.81777777777768</v>
      </c>
      <c r="AC79" s="46">
        <v>425.56664888888895</v>
      </c>
      <c r="AD79" s="46">
        <v>1581.99776</v>
      </c>
      <c r="AE79" s="46">
        <v>0</v>
      </c>
      <c r="AF79" s="46">
        <v>648.79999999999995</v>
      </c>
      <c r="AG79" s="46">
        <v>0</v>
      </c>
      <c r="AH79" s="46">
        <v>0</v>
      </c>
      <c r="AI79" s="46">
        <v>0</v>
      </c>
      <c r="AJ79" s="46">
        <v>0</v>
      </c>
      <c r="AK79" s="46">
        <v>9.44</v>
      </c>
      <c r="AL79" s="46">
        <v>587.76</v>
      </c>
      <c r="AM79" s="46">
        <v>1246</v>
      </c>
      <c r="AN79" s="46">
        <v>5016.6262399999996</v>
      </c>
      <c r="AO79" s="46">
        <v>29.845789043209876</v>
      </c>
      <c r="AP79" s="46">
        <v>2.38766312345679</v>
      </c>
      <c r="AQ79" s="46">
        <v>1.193831561728395</v>
      </c>
      <c r="AR79" s="46">
        <v>20.815760000000001</v>
      </c>
      <c r="AS79" s="46">
        <v>7.6601996800000025</v>
      </c>
      <c r="AT79" s="46">
        <v>255.73647999999997</v>
      </c>
      <c r="AU79" s="46">
        <v>9.9122666666666674</v>
      </c>
      <c r="AV79" s="46">
        <v>327.55199007506172</v>
      </c>
      <c r="AW79" s="46">
        <v>82.60222222222221</v>
      </c>
      <c r="AX79" s="46">
        <v>48.900515555555558</v>
      </c>
      <c r="AY79" s="46">
        <v>1.2390333333333332</v>
      </c>
      <c r="AZ79" s="46">
        <v>19.824533333333335</v>
      </c>
      <c r="BA79" s="46">
        <v>7.7095407407407404</v>
      </c>
      <c r="BB79" s="46">
        <v>58.981511028148155</v>
      </c>
      <c r="BC79" s="46">
        <v>219.25735621333337</v>
      </c>
      <c r="BD79" s="46"/>
      <c r="BE79" s="46">
        <v>0</v>
      </c>
      <c r="BF79" s="46">
        <v>219.25735621333337</v>
      </c>
      <c r="BG79" s="46">
        <v>188.76097222222222</v>
      </c>
      <c r="BH79" s="46"/>
      <c r="BI79" s="46">
        <v>0</v>
      </c>
      <c r="BJ79" s="46"/>
      <c r="BK79" s="46"/>
      <c r="BL79" s="46">
        <v>188.76097222222222</v>
      </c>
      <c r="BM79" s="46">
        <v>11699.556558510616</v>
      </c>
      <c r="BN79" s="46">
        <f t="shared" si="11"/>
        <v>491.00118550450696</v>
      </c>
      <c r="BO79" s="46">
        <f t="shared" si="12"/>
        <v>346.9741710898515</v>
      </c>
      <c r="BP79" s="47">
        <f t="shared" si="15"/>
        <v>8.5633802816901436</v>
      </c>
      <c r="BQ79" s="47">
        <f t="shared" si="13"/>
        <v>1.8591549295774654</v>
      </c>
      <c r="BR79" s="48">
        <v>2</v>
      </c>
      <c r="BS79" s="47">
        <f t="shared" si="16"/>
        <v>2.2535211267605644</v>
      </c>
      <c r="BT79" s="47">
        <f t="shared" si="17"/>
        <v>11.25</v>
      </c>
      <c r="BU79" s="47">
        <f t="shared" si="18"/>
        <v>12.676056338028173</v>
      </c>
      <c r="BV79" s="46">
        <f t="shared" si="14"/>
        <v>1589.2646089569691</v>
      </c>
      <c r="BW79" s="46">
        <f t="shared" si="19"/>
        <v>2427.2399655513277</v>
      </c>
      <c r="BX79" s="46">
        <f t="shared" si="20"/>
        <v>14126.796524061943</v>
      </c>
      <c r="BY79" s="46">
        <f t="shared" si="21"/>
        <v>169521.55828874331</v>
      </c>
      <c r="BZ79" s="51">
        <f>VLOOKUP($C79,[2]PARAMETROS!$A:$I,7,0)</f>
        <v>42736</v>
      </c>
      <c r="CA79" s="50">
        <f>VLOOKUP($C79,[2]PARAMETROS!$A:$I,8,0)</f>
        <v>0</v>
      </c>
      <c r="CB79" s="50">
        <f>VLOOKUP($C79,[2]PARAMETROS!$A:$I,9,0)</f>
        <v>0</v>
      </c>
    </row>
    <row r="80" spans="1:80">
      <c r="A80" s="42" t="s">
        <v>210</v>
      </c>
      <c r="B80" s="42" t="s">
        <v>78</v>
      </c>
      <c r="C80" s="42" t="s">
        <v>211</v>
      </c>
      <c r="D80" s="43" t="s">
        <v>213</v>
      </c>
      <c r="E80" s="44" t="s">
        <v>62</v>
      </c>
      <c r="F80" s="44" t="s">
        <v>64</v>
      </c>
      <c r="G80" s="44">
        <v>1</v>
      </c>
      <c r="H80" s="45">
        <v>2973.68</v>
      </c>
      <c r="I80" s="46">
        <v>2973.68</v>
      </c>
      <c r="J80" s="46"/>
      <c r="K80" s="46"/>
      <c r="L80" s="46"/>
      <c r="M80" s="46"/>
      <c r="N80" s="46"/>
      <c r="O80" s="46"/>
      <c r="P80" s="46"/>
      <c r="Q80" s="46">
        <v>2973.68</v>
      </c>
      <c r="R80" s="46">
        <v>594.73599999999999</v>
      </c>
      <c r="S80" s="46">
        <v>44.605199999999996</v>
      </c>
      <c r="T80" s="46">
        <v>29.736799999999999</v>
      </c>
      <c r="U80" s="46">
        <v>5.9473599999999998</v>
      </c>
      <c r="V80" s="46">
        <v>74.341999999999999</v>
      </c>
      <c r="W80" s="46">
        <v>237.89439999999999</v>
      </c>
      <c r="X80" s="46">
        <v>89.210399999999993</v>
      </c>
      <c r="Y80" s="46">
        <v>17.842079999999999</v>
      </c>
      <c r="Z80" s="46">
        <v>1094.3142399999999</v>
      </c>
      <c r="AA80" s="46">
        <v>247.80666666666664</v>
      </c>
      <c r="AB80" s="46">
        <v>330.40888888888884</v>
      </c>
      <c r="AC80" s="46">
        <v>212.78332444444447</v>
      </c>
      <c r="AD80" s="46">
        <v>790.99887999999999</v>
      </c>
      <c r="AE80" s="46">
        <v>0</v>
      </c>
      <c r="AF80" s="46">
        <v>324.39999999999998</v>
      </c>
      <c r="AG80" s="46">
        <v>0</v>
      </c>
      <c r="AH80" s="46">
        <v>0</v>
      </c>
      <c r="AI80" s="46">
        <v>0</v>
      </c>
      <c r="AJ80" s="46">
        <v>0</v>
      </c>
      <c r="AK80" s="46">
        <v>4.72</v>
      </c>
      <c r="AL80" s="46">
        <v>293.88</v>
      </c>
      <c r="AM80" s="46">
        <v>623</v>
      </c>
      <c r="AN80" s="46">
        <v>2508.3131199999998</v>
      </c>
      <c r="AO80" s="46">
        <v>14.922894521604938</v>
      </c>
      <c r="AP80" s="46">
        <v>1.193831561728395</v>
      </c>
      <c r="AQ80" s="46">
        <v>0.5969157808641975</v>
      </c>
      <c r="AR80" s="46">
        <v>10.40788</v>
      </c>
      <c r="AS80" s="46">
        <v>3.8300998400000013</v>
      </c>
      <c r="AT80" s="46">
        <v>127.86823999999999</v>
      </c>
      <c r="AU80" s="46">
        <v>4.9561333333333337</v>
      </c>
      <c r="AV80" s="46">
        <v>163.77599503753086</v>
      </c>
      <c r="AW80" s="46">
        <v>41.301111111111105</v>
      </c>
      <c r="AX80" s="46">
        <v>24.450257777777779</v>
      </c>
      <c r="AY80" s="46">
        <v>0.6195166666666666</v>
      </c>
      <c r="AZ80" s="46">
        <v>9.9122666666666674</v>
      </c>
      <c r="BA80" s="46">
        <v>3.8547703703703702</v>
      </c>
      <c r="BB80" s="46">
        <v>29.490755514074078</v>
      </c>
      <c r="BC80" s="46">
        <v>109.62867810666668</v>
      </c>
      <c r="BD80" s="46"/>
      <c r="BE80" s="46">
        <v>0</v>
      </c>
      <c r="BF80" s="46">
        <v>109.62867810666668</v>
      </c>
      <c r="BG80" s="46">
        <v>94.380486111111111</v>
      </c>
      <c r="BH80" s="46"/>
      <c r="BI80" s="46">
        <v>0</v>
      </c>
      <c r="BJ80" s="46"/>
      <c r="BK80" s="46"/>
      <c r="BL80" s="46">
        <v>94.380486111111111</v>
      </c>
      <c r="BM80" s="46">
        <v>5849.778279255308</v>
      </c>
      <c r="BN80" s="46">
        <f t="shared" si="11"/>
        <v>245.50059275225348</v>
      </c>
      <c r="BO80" s="46">
        <f t="shared" si="12"/>
        <v>173.48708554492575</v>
      </c>
      <c r="BP80" s="47">
        <f t="shared" si="15"/>
        <v>8.5633802816901436</v>
      </c>
      <c r="BQ80" s="47">
        <f t="shared" si="13"/>
        <v>1.8591549295774654</v>
      </c>
      <c r="BR80" s="48">
        <v>2</v>
      </c>
      <c r="BS80" s="47">
        <f t="shared" si="16"/>
        <v>2.2535211267605644</v>
      </c>
      <c r="BT80" s="47">
        <f t="shared" si="17"/>
        <v>11.25</v>
      </c>
      <c r="BU80" s="47">
        <f t="shared" si="18"/>
        <v>12.676056338028173</v>
      </c>
      <c r="BV80" s="46">
        <f t="shared" si="14"/>
        <v>794.63230447848457</v>
      </c>
      <c r="BW80" s="46">
        <f t="shared" si="19"/>
        <v>1213.6199827756639</v>
      </c>
      <c r="BX80" s="46">
        <f t="shared" si="20"/>
        <v>7063.3982620309716</v>
      </c>
      <c r="BY80" s="46">
        <f t="shared" si="21"/>
        <v>84760.779144371656</v>
      </c>
      <c r="BZ80" s="51">
        <f>VLOOKUP($C80,[2]PARAMETROS!$A:$I,7,0)</f>
        <v>42736</v>
      </c>
      <c r="CA80" s="50">
        <f>VLOOKUP($C80,[2]PARAMETROS!$A:$I,8,0)</f>
        <v>0</v>
      </c>
      <c r="CB80" s="50">
        <f>VLOOKUP($C80,[2]PARAMETROS!$A:$I,9,0)</f>
        <v>0</v>
      </c>
    </row>
    <row r="81" spans="1:80">
      <c r="A81" s="42" t="s">
        <v>210</v>
      </c>
      <c r="B81" s="42" t="s">
        <v>17</v>
      </c>
      <c r="C81" s="42" t="s">
        <v>210</v>
      </c>
      <c r="D81" s="43" t="s">
        <v>214</v>
      </c>
      <c r="E81" s="44" t="s">
        <v>62</v>
      </c>
      <c r="F81" s="44" t="s">
        <v>63</v>
      </c>
      <c r="G81" s="44">
        <v>1</v>
      </c>
      <c r="H81" s="45">
        <v>1511.38</v>
      </c>
      <c r="I81" s="46">
        <v>1511.38</v>
      </c>
      <c r="J81" s="46"/>
      <c r="K81" s="46"/>
      <c r="L81" s="46"/>
      <c r="M81" s="46"/>
      <c r="N81" s="46"/>
      <c r="O81" s="46"/>
      <c r="P81" s="46"/>
      <c r="Q81" s="46">
        <v>1511.38</v>
      </c>
      <c r="R81" s="46">
        <v>302.27600000000001</v>
      </c>
      <c r="S81" s="46">
        <v>22.6707</v>
      </c>
      <c r="T81" s="46">
        <v>15.113800000000001</v>
      </c>
      <c r="U81" s="46">
        <v>3.0227600000000003</v>
      </c>
      <c r="V81" s="46">
        <v>37.784500000000001</v>
      </c>
      <c r="W81" s="46">
        <v>120.91040000000001</v>
      </c>
      <c r="X81" s="46">
        <v>45.3414</v>
      </c>
      <c r="Y81" s="46">
        <v>9.0682800000000015</v>
      </c>
      <c r="Z81" s="46">
        <v>556.18784000000005</v>
      </c>
      <c r="AA81" s="46">
        <v>125.94833333333334</v>
      </c>
      <c r="AB81" s="46">
        <v>167.93111111111111</v>
      </c>
      <c r="AC81" s="46">
        <v>108.14763555555558</v>
      </c>
      <c r="AD81" s="46">
        <v>402.02708000000007</v>
      </c>
      <c r="AE81" s="46">
        <v>71.3172</v>
      </c>
      <c r="AF81" s="46">
        <v>397</v>
      </c>
      <c r="AG81" s="46">
        <v>0</v>
      </c>
      <c r="AH81" s="46">
        <v>32.619999999999997</v>
      </c>
      <c r="AI81" s="46">
        <v>0</v>
      </c>
      <c r="AJ81" s="46">
        <v>0</v>
      </c>
      <c r="AK81" s="46">
        <v>4.72</v>
      </c>
      <c r="AL81" s="46">
        <v>0</v>
      </c>
      <c r="AM81" s="46">
        <v>505.65720000000005</v>
      </c>
      <c r="AN81" s="46">
        <v>1463.8721200000002</v>
      </c>
      <c r="AO81" s="46">
        <v>7.584596971450619</v>
      </c>
      <c r="AP81" s="46">
        <v>0.60676775771604952</v>
      </c>
      <c r="AQ81" s="46">
        <v>0.30338387885802476</v>
      </c>
      <c r="AR81" s="46">
        <v>5.2898300000000011</v>
      </c>
      <c r="AS81" s="46">
        <v>1.946657440000001</v>
      </c>
      <c r="AT81" s="46">
        <v>64.989339999999999</v>
      </c>
      <c r="AU81" s="46">
        <v>2.518966666666667</v>
      </c>
      <c r="AV81" s="46">
        <v>83.239542714691368</v>
      </c>
      <c r="AW81" s="46">
        <v>20.991388888888888</v>
      </c>
      <c r="AX81" s="46">
        <v>12.426902222222225</v>
      </c>
      <c r="AY81" s="46">
        <v>0.31487083333333332</v>
      </c>
      <c r="AZ81" s="46">
        <v>5.037933333333334</v>
      </c>
      <c r="BA81" s="46">
        <v>1.9591962962962963</v>
      </c>
      <c r="BB81" s="46">
        <v>14.988747299259263</v>
      </c>
      <c r="BC81" s="46">
        <v>55.719038873333346</v>
      </c>
      <c r="BD81" s="46"/>
      <c r="BE81" s="46">
        <v>0</v>
      </c>
      <c r="BF81" s="46">
        <v>55.719038873333346</v>
      </c>
      <c r="BG81" s="46">
        <v>66.11548611111111</v>
      </c>
      <c r="BH81" s="46"/>
      <c r="BI81" s="46">
        <v>0</v>
      </c>
      <c r="BJ81" s="46"/>
      <c r="BK81" s="46"/>
      <c r="BL81" s="46">
        <v>66.11548611111111</v>
      </c>
      <c r="BM81" s="46">
        <v>3180.326187699136</v>
      </c>
      <c r="BN81" s="46">
        <f t="shared" si="11"/>
        <v>245.50059275225348</v>
      </c>
      <c r="BO81" s="46">
        <f t="shared" si="12"/>
        <v>173.48708554492575</v>
      </c>
      <c r="BP81" s="47">
        <f t="shared" si="15"/>
        <v>8.5633802816901436</v>
      </c>
      <c r="BQ81" s="47">
        <f t="shared" si="13"/>
        <v>1.8591549295774654</v>
      </c>
      <c r="BR81" s="48">
        <v>2</v>
      </c>
      <c r="BS81" s="47">
        <f t="shared" si="16"/>
        <v>2.2535211267605644</v>
      </c>
      <c r="BT81" s="47">
        <f t="shared" si="17"/>
        <v>11.25</v>
      </c>
      <c r="BU81" s="47">
        <f t="shared" si="18"/>
        <v>12.676056338028173</v>
      </c>
      <c r="BV81" s="46">
        <f t="shared" si="14"/>
        <v>456.2510534361528</v>
      </c>
      <c r="BW81" s="46">
        <f t="shared" si="19"/>
        <v>875.23873173333209</v>
      </c>
      <c r="BX81" s="46">
        <f t="shared" si="20"/>
        <v>4055.5649194324678</v>
      </c>
      <c r="BY81" s="46">
        <f t="shared" si="21"/>
        <v>48666.77903318961</v>
      </c>
      <c r="BZ81" s="49">
        <f>VLOOKUP($C81,[2]PARAMETROS!$A:$I,7,0)</f>
        <v>43101</v>
      </c>
      <c r="CA81" s="50">
        <f>VLOOKUP($C81,[2]PARAMETROS!$A:$I,8,0)</f>
        <v>0</v>
      </c>
      <c r="CB81" s="50">
        <f>VLOOKUP($C81,[2]PARAMETROS!$A:$I,9,0)</f>
        <v>0</v>
      </c>
    </row>
    <row r="82" spans="1:80">
      <c r="A82" s="42" t="s">
        <v>210</v>
      </c>
      <c r="B82" s="42" t="s">
        <v>16</v>
      </c>
      <c r="C82" s="42" t="s">
        <v>210</v>
      </c>
      <c r="D82" s="43" t="s">
        <v>215</v>
      </c>
      <c r="E82" s="44" t="s">
        <v>62</v>
      </c>
      <c r="F82" s="44" t="s">
        <v>63</v>
      </c>
      <c r="G82" s="44">
        <v>1</v>
      </c>
      <c r="H82" s="45">
        <v>2216.69</v>
      </c>
      <c r="I82" s="46">
        <v>2216.69</v>
      </c>
      <c r="J82" s="46"/>
      <c r="K82" s="46"/>
      <c r="L82" s="46"/>
      <c r="M82" s="46"/>
      <c r="N82" s="46"/>
      <c r="O82" s="46"/>
      <c r="P82" s="46"/>
      <c r="Q82" s="46">
        <v>2216.69</v>
      </c>
      <c r="R82" s="46">
        <v>443.33800000000002</v>
      </c>
      <c r="S82" s="46">
        <v>33.250349999999997</v>
      </c>
      <c r="T82" s="46">
        <v>22.166900000000002</v>
      </c>
      <c r="U82" s="46">
        <v>4.4333800000000005</v>
      </c>
      <c r="V82" s="46">
        <v>55.417250000000003</v>
      </c>
      <c r="W82" s="46">
        <v>177.33520000000001</v>
      </c>
      <c r="X82" s="46">
        <v>66.500699999999995</v>
      </c>
      <c r="Y82" s="46">
        <v>13.300140000000001</v>
      </c>
      <c r="Z82" s="46">
        <v>815.74191999999994</v>
      </c>
      <c r="AA82" s="46">
        <v>184.72416666666666</v>
      </c>
      <c r="AB82" s="46">
        <v>246.29888888888888</v>
      </c>
      <c r="AC82" s="46">
        <v>158.61648444444447</v>
      </c>
      <c r="AD82" s="46">
        <v>589.63954000000001</v>
      </c>
      <c r="AE82" s="46">
        <v>28.99860000000001</v>
      </c>
      <c r="AF82" s="46">
        <v>397</v>
      </c>
      <c r="AG82" s="46">
        <v>0</v>
      </c>
      <c r="AH82" s="46">
        <v>32.619999999999997</v>
      </c>
      <c r="AI82" s="46">
        <v>0</v>
      </c>
      <c r="AJ82" s="46">
        <v>0</v>
      </c>
      <c r="AK82" s="46">
        <v>4.72</v>
      </c>
      <c r="AL82" s="46">
        <v>0</v>
      </c>
      <c r="AM82" s="46">
        <v>463.33860000000004</v>
      </c>
      <c r="AN82" s="46">
        <v>1868.7200600000001</v>
      </c>
      <c r="AO82" s="46">
        <v>11.124072212577161</v>
      </c>
      <c r="AP82" s="46">
        <v>0.88992577700617292</v>
      </c>
      <c r="AQ82" s="46">
        <v>0.44496288850308646</v>
      </c>
      <c r="AR82" s="46">
        <v>7.7584150000000012</v>
      </c>
      <c r="AS82" s="46">
        <v>2.855096720000001</v>
      </c>
      <c r="AT82" s="46">
        <v>95.317669999999993</v>
      </c>
      <c r="AU82" s="46">
        <v>3.6944833333333338</v>
      </c>
      <c r="AV82" s="46">
        <v>122.08462593141975</v>
      </c>
      <c r="AW82" s="46">
        <v>30.78736111111111</v>
      </c>
      <c r="AX82" s="46">
        <v>18.22611777777778</v>
      </c>
      <c r="AY82" s="46">
        <v>0.46181041666666667</v>
      </c>
      <c r="AZ82" s="46">
        <v>7.3889666666666676</v>
      </c>
      <c r="BA82" s="46">
        <v>2.8734870370370369</v>
      </c>
      <c r="BB82" s="46">
        <v>21.983489427407413</v>
      </c>
      <c r="BC82" s="46">
        <v>81.721232436666668</v>
      </c>
      <c r="BD82" s="46"/>
      <c r="BE82" s="46">
        <v>0</v>
      </c>
      <c r="BF82" s="46">
        <v>81.721232436666668</v>
      </c>
      <c r="BG82" s="46">
        <v>66.11548611111111</v>
      </c>
      <c r="BH82" s="46"/>
      <c r="BI82" s="46">
        <v>0</v>
      </c>
      <c r="BJ82" s="46"/>
      <c r="BK82" s="46"/>
      <c r="BL82" s="46">
        <v>66.11548611111111</v>
      </c>
      <c r="BM82" s="46">
        <v>4355.3314044791969</v>
      </c>
      <c r="BN82" s="46">
        <f t="shared" si="11"/>
        <v>245.50059275225348</v>
      </c>
      <c r="BO82" s="46">
        <f t="shared" si="12"/>
        <v>173.48708554492575</v>
      </c>
      <c r="BP82" s="47">
        <f t="shared" si="15"/>
        <v>8.5633802816901436</v>
      </c>
      <c r="BQ82" s="47">
        <f t="shared" si="13"/>
        <v>1.8591549295774654</v>
      </c>
      <c r="BR82" s="48">
        <v>2</v>
      </c>
      <c r="BS82" s="47">
        <f t="shared" si="16"/>
        <v>2.2535211267605644</v>
      </c>
      <c r="BT82" s="47">
        <f t="shared" si="17"/>
        <v>11.25</v>
      </c>
      <c r="BU82" s="47">
        <f t="shared" si="18"/>
        <v>12.676056338028173</v>
      </c>
      <c r="BV82" s="46">
        <f t="shared" si="14"/>
        <v>605.1953766899635</v>
      </c>
      <c r="BW82" s="46">
        <f t="shared" si="19"/>
        <v>1024.1830549871427</v>
      </c>
      <c r="BX82" s="46">
        <f t="shared" si="20"/>
        <v>5379.5144594663398</v>
      </c>
      <c r="BY82" s="46">
        <f t="shared" si="21"/>
        <v>64554.173513596077</v>
      </c>
      <c r="BZ82" s="49">
        <f>VLOOKUP($C82,[2]PARAMETROS!$A:$I,7,0)</f>
        <v>43101</v>
      </c>
      <c r="CA82" s="50">
        <f>VLOOKUP($C82,[2]PARAMETROS!$A:$I,8,0)</f>
        <v>0</v>
      </c>
      <c r="CB82" s="50">
        <f>VLOOKUP($C82,[2]PARAMETROS!$A:$I,9,0)</f>
        <v>0</v>
      </c>
    </row>
    <row r="83" spans="1:80">
      <c r="A83" s="42" t="s">
        <v>216</v>
      </c>
      <c r="B83" s="42" t="s">
        <v>73</v>
      </c>
      <c r="C83" s="42" t="s">
        <v>217</v>
      </c>
      <c r="D83" s="43" t="s">
        <v>218</v>
      </c>
      <c r="E83" s="44" t="s">
        <v>62</v>
      </c>
      <c r="F83" s="44" t="s">
        <v>63</v>
      </c>
      <c r="G83" s="44">
        <v>1</v>
      </c>
      <c r="H83" s="45">
        <v>1044.73</v>
      </c>
      <c r="I83" s="46">
        <v>1044.73</v>
      </c>
      <c r="J83" s="46"/>
      <c r="K83" s="46"/>
      <c r="L83" s="46"/>
      <c r="M83" s="46"/>
      <c r="N83" s="46"/>
      <c r="O83" s="46"/>
      <c r="P83" s="46"/>
      <c r="Q83" s="46">
        <v>1044.73</v>
      </c>
      <c r="R83" s="46">
        <v>208.94600000000003</v>
      </c>
      <c r="S83" s="46">
        <v>15.670949999999999</v>
      </c>
      <c r="T83" s="46">
        <v>10.4473</v>
      </c>
      <c r="U83" s="46">
        <v>2.0894599999999999</v>
      </c>
      <c r="V83" s="46">
        <v>26.118250000000003</v>
      </c>
      <c r="W83" s="46">
        <v>83.578400000000002</v>
      </c>
      <c r="X83" s="46">
        <v>31.341899999999999</v>
      </c>
      <c r="Y83" s="46">
        <v>6.2683800000000005</v>
      </c>
      <c r="Z83" s="46">
        <v>384.46064000000001</v>
      </c>
      <c r="AA83" s="46">
        <v>87.060833333333335</v>
      </c>
      <c r="AB83" s="46">
        <v>116.08111111111111</v>
      </c>
      <c r="AC83" s="46">
        <v>74.756235555555563</v>
      </c>
      <c r="AD83" s="46">
        <v>277.89818000000002</v>
      </c>
      <c r="AE83" s="46">
        <v>99.316200000000009</v>
      </c>
      <c r="AF83" s="46">
        <v>327.8</v>
      </c>
      <c r="AG83" s="46">
        <v>0</v>
      </c>
      <c r="AH83" s="46">
        <v>33.39</v>
      </c>
      <c r="AI83" s="46">
        <v>0</v>
      </c>
      <c r="AJ83" s="46">
        <v>0</v>
      </c>
      <c r="AK83" s="46">
        <v>4.72</v>
      </c>
      <c r="AL83" s="46">
        <v>0</v>
      </c>
      <c r="AM83" s="46">
        <v>465.22620000000006</v>
      </c>
      <c r="AN83" s="46">
        <v>1127.58502</v>
      </c>
      <c r="AO83" s="46">
        <v>5.2427953221450627</v>
      </c>
      <c r="AP83" s="46">
        <v>0.41942362577160497</v>
      </c>
      <c r="AQ83" s="46">
        <v>0.20971181288580248</v>
      </c>
      <c r="AR83" s="46">
        <v>3.6565550000000004</v>
      </c>
      <c r="AS83" s="46">
        <v>1.3456122400000006</v>
      </c>
      <c r="AT83" s="46">
        <v>44.923389999999998</v>
      </c>
      <c r="AU83" s="46">
        <v>1.7412166666666669</v>
      </c>
      <c r="AV83" s="46">
        <v>57.53870466746914</v>
      </c>
      <c r="AW83" s="46">
        <v>14.510138888888889</v>
      </c>
      <c r="AX83" s="46">
        <v>8.590002222222223</v>
      </c>
      <c r="AY83" s="46">
        <v>0.21765208333333333</v>
      </c>
      <c r="AZ83" s="46">
        <v>3.4824333333333337</v>
      </c>
      <c r="BA83" s="46">
        <v>1.3542796296296296</v>
      </c>
      <c r="BB83" s="46">
        <v>10.360858265925929</v>
      </c>
      <c r="BC83" s="46">
        <v>38.515364423333338</v>
      </c>
      <c r="BD83" s="46"/>
      <c r="BE83" s="46">
        <v>0</v>
      </c>
      <c r="BF83" s="46">
        <v>38.515364423333338</v>
      </c>
      <c r="BG83" s="46">
        <v>43.567500000000003</v>
      </c>
      <c r="BH83" s="46"/>
      <c r="BI83" s="46">
        <v>0</v>
      </c>
      <c r="BJ83" s="46"/>
      <c r="BK83" s="46"/>
      <c r="BL83" s="46">
        <v>43.567500000000003</v>
      </c>
      <c r="BM83" s="46">
        <v>2311.9365890908025</v>
      </c>
      <c r="BN83" s="46">
        <f t="shared" si="11"/>
        <v>245.50059275225348</v>
      </c>
      <c r="BO83" s="46">
        <f t="shared" si="12"/>
        <v>173.48708554492575</v>
      </c>
      <c r="BP83" s="47">
        <f t="shared" si="15"/>
        <v>8.8629737609329435</v>
      </c>
      <c r="BQ83" s="47">
        <f t="shared" si="13"/>
        <v>1.9241982507288626</v>
      </c>
      <c r="BR83" s="48">
        <v>5</v>
      </c>
      <c r="BS83" s="47">
        <f t="shared" si="16"/>
        <v>5.8309037900874632</v>
      </c>
      <c r="BT83" s="47">
        <f t="shared" si="17"/>
        <v>14.25</v>
      </c>
      <c r="BU83" s="47">
        <f t="shared" si="18"/>
        <v>16.618075801749271</v>
      </c>
      <c r="BV83" s="46">
        <f t="shared" si="14"/>
        <v>453.82706484290071</v>
      </c>
      <c r="BW83" s="46">
        <f t="shared" si="19"/>
        <v>872.81474314007994</v>
      </c>
      <c r="BX83" s="46">
        <f t="shared" si="20"/>
        <v>3184.7513322308823</v>
      </c>
      <c r="BY83" s="46">
        <f t="shared" si="21"/>
        <v>38217.015986770588</v>
      </c>
      <c r="BZ83" s="51">
        <f>VLOOKUP($C83,[2]PARAMETROS!$A:$I,7,0)</f>
        <v>42736</v>
      </c>
      <c r="CA83" s="50">
        <f>VLOOKUP($C83,[2]PARAMETROS!$A:$I,8,0)</f>
        <v>0</v>
      </c>
      <c r="CB83" s="50">
        <f>VLOOKUP($C83,[2]PARAMETROS!$A:$I,9,0)</f>
        <v>0</v>
      </c>
    </row>
    <row r="84" spans="1:80">
      <c r="A84" s="42" t="s">
        <v>216</v>
      </c>
      <c r="B84" s="42" t="s">
        <v>78</v>
      </c>
      <c r="C84" s="42" t="s">
        <v>219</v>
      </c>
      <c r="D84" s="43" t="s">
        <v>220</v>
      </c>
      <c r="E84" s="44" t="s">
        <v>62</v>
      </c>
      <c r="F84" s="44" t="s">
        <v>63</v>
      </c>
      <c r="G84" s="44">
        <v>3</v>
      </c>
      <c r="H84" s="45">
        <v>3062.89</v>
      </c>
      <c r="I84" s="46">
        <v>9188.67</v>
      </c>
      <c r="J84" s="46"/>
      <c r="K84" s="46"/>
      <c r="L84" s="46"/>
      <c r="M84" s="46"/>
      <c r="N84" s="46"/>
      <c r="O84" s="46"/>
      <c r="P84" s="46"/>
      <c r="Q84" s="46">
        <v>9188.67</v>
      </c>
      <c r="R84" s="46">
        <v>1837.7340000000002</v>
      </c>
      <c r="S84" s="46">
        <v>137.83005</v>
      </c>
      <c r="T84" s="46">
        <v>91.886700000000005</v>
      </c>
      <c r="U84" s="46">
        <v>18.37734</v>
      </c>
      <c r="V84" s="46">
        <v>229.71675000000002</v>
      </c>
      <c r="W84" s="46">
        <v>735.09360000000004</v>
      </c>
      <c r="X84" s="46">
        <v>275.6601</v>
      </c>
      <c r="Y84" s="46">
        <v>55.132020000000004</v>
      </c>
      <c r="Z84" s="46">
        <v>3381.4305600000002</v>
      </c>
      <c r="AA84" s="46">
        <v>765.72249999999997</v>
      </c>
      <c r="AB84" s="46">
        <v>1020.9633333333333</v>
      </c>
      <c r="AC84" s="46">
        <v>657.50038666666683</v>
      </c>
      <c r="AD84" s="46">
        <v>2444.18622</v>
      </c>
      <c r="AE84" s="46">
        <v>0</v>
      </c>
      <c r="AF84" s="46">
        <v>1191</v>
      </c>
      <c r="AG84" s="46">
        <v>0</v>
      </c>
      <c r="AH84" s="46">
        <v>0</v>
      </c>
      <c r="AI84" s="46">
        <v>0</v>
      </c>
      <c r="AJ84" s="46">
        <v>0</v>
      </c>
      <c r="AK84" s="46">
        <v>14.16</v>
      </c>
      <c r="AL84" s="46">
        <v>881.64</v>
      </c>
      <c r="AM84" s="46">
        <v>2086.8000000000002</v>
      </c>
      <c r="AN84" s="46">
        <v>7912.4167800000014</v>
      </c>
      <c r="AO84" s="46">
        <v>46.111738049768526</v>
      </c>
      <c r="AP84" s="46">
        <v>3.688939043981482</v>
      </c>
      <c r="AQ84" s="46">
        <v>1.844469521990741</v>
      </c>
      <c r="AR84" s="46">
        <v>32.160345000000007</v>
      </c>
      <c r="AS84" s="46">
        <v>11.835006960000005</v>
      </c>
      <c r="AT84" s="46">
        <v>395.11280999999997</v>
      </c>
      <c r="AU84" s="46">
        <v>15.314450000000001</v>
      </c>
      <c r="AV84" s="46">
        <v>506.06775857574075</v>
      </c>
      <c r="AW84" s="46">
        <v>127.62041666666666</v>
      </c>
      <c r="AX84" s="46">
        <v>75.55128666666667</v>
      </c>
      <c r="AY84" s="46">
        <v>1.9143062499999999</v>
      </c>
      <c r="AZ84" s="46">
        <v>30.628900000000002</v>
      </c>
      <c r="BA84" s="46">
        <v>11.911238888888889</v>
      </c>
      <c r="BB84" s="46">
        <v>91.126422637777793</v>
      </c>
      <c r="BC84" s="46">
        <v>338.75257111000002</v>
      </c>
      <c r="BD84" s="46"/>
      <c r="BE84" s="46">
        <v>0</v>
      </c>
      <c r="BF84" s="46">
        <v>338.75257111000002</v>
      </c>
      <c r="BG84" s="46">
        <v>283.14145833333333</v>
      </c>
      <c r="BH84" s="46"/>
      <c r="BI84" s="46">
        <v>0</v>
      </c>
      <c r="BJ84" s="46"/>
      <c r="BK84" s="46"/>
      <c r="BL84" s="46">
        <v>283.14145833333333</v>
      </c>
      <c r="BM84" s="46">
        <v>18229.048568019072</v>
      </c>
      <c r="BN84" s="46">
        <f t="shared" si="11"/>
        <v>736.50177825676042</v>
      </c>
      <c r="BO84" s="46">
        <f t="shared" si="12"/>
        <v>520.46125663477721</v>
      </c>
      <c r="BP84" s="47">
        <f t="shared" si="15"/>
        <v>8.8629737609329435</v>
      </c>
      <c r="BQ84" s="47">
        <f t="shared" si="13"/>
        <v>1.9241982507288626</v>
      </c>
      <c r="BR84" s="48">
        <v>5</v>
      </c>
      <c r="BS84" s="47">
        <f t="shared" si="16"/>
        <v>5.8309037900874632</v>
      </c>
      <c r="BT84" s="47">
        <f t="shared" si="17"/>
        <v>14.25</v>
      </c>
      <c r="BU84" s="47">
        <f t="shared" si="18"/>
        <v>16.618075801749271</v>
      </c>
      <c r="BV84" s="46">
        <f t="shared" si="14"/>
        <v>3238.2001789093429</v>
      </c>
      <c r="BW84" s="46">
        <f t="shared" si="19"/>
        <v>4495.1632138008808</v>
      </c>
      <c r="BX84" s="46">
        <f t="shared" si="20"/>
        <v>22724.211781819955</v>
      </c>
      <c r="BY84" s="46">
        <f t="shared" si="21"/>
        <v>272690.54138183943</v>
      </c>
      <c r="BZ84" s="49">
        <f>VLOOKUP($C84,[2]PARAMETROS!$A:$I,7,0)</f>
        <v>43101</v>
      </c>
      <c r="CA84" s="50">
        <f>VLOOKUP($C84,[2]PARAMETROS!$A:$I,8,0)</f>
        <v>0</v>
      </c>
      <c r="CB84" s="50">
        <f>VLOOKUP($C84,[2]PARAMETROS!$A:$I,9,0)</f>
        <v>0</v>
      </c>
    </row>
    <row r="85" spans="1:80">
      <c r="A85" s="42" t="s">
        <v>216</v>
      </c>
      <c r="B85" s="42" t="s">
        <v>66</v>
      </c>
      <c r="C85" s="42" t="s">
        <v>217</v>
      </c>
      <c r="D85" s="43" t="s">
        <v>221</v>
      </c>
      <c r="E85" s="44" t="s">
        <v>62</v>
      </c>
      <c r="F85" s="44" t="s">
        <v>63</v>
      </c>
      <c r="G85" s="44">
        <v>3</v>
      </c>
      <c r="H85" s="45">
        <v>1352.34</v>
      </c>
      <c r="I85" s="46">
        <v>4057.0199999999995</v>
      </c>
      <c r="J85" s="46"/>
      <c r="K85" s="46"/>
      <c r="L85" s="46"/>
      <c r="M85" s="46"/>
      <c r="N85" s="46"/>
      <c r="O85" s="46"/>
      <c r="P85" s="46"/>
      <c r="Q85" s="46">
        <v>4057.0199999999995</v>
      </c>
      <c r="R85" s="46">
        <v>811.404</v>
      </c>
      <c r="S85" s="46">
        <v>60.855299999999993</v>
      </c>
      <c r="T85" s="46">
        <v>40.570199999999993</v>
      </c>
      <c r="U85" s="46">
        <v>8.1140399999999993</v>
      </c>
      <c r="V85" s="46">
        <v>101.4255</v>
      </c>
      <c r="W85" s="46">
        <v>324.56159999999994</v>
      </c>
      <c r="X85" s="46">
        <v>121.71059999999999</v>
      </c>
      <c r="Y85" s="46">
        <v>24.342119999999998</v>
      </c>
      <c r="Z85" s="46">
        <v>1492.9833599999999</v>
      </c>
      <c r="AA85" s="46">
        <v>338.08499999999992</v>
      </c>
      <c r="AB85" s="46">
        <v>450.77999999999992</v>
      </c>
      <c r="AC85" s="46">
        <v>290.30232000000001</v>
      </c>
      <c r="AD85" s="46">
        <v>1079.1673199999998</v>
      </c>
      <c r="AE85" s="46">
        <v>242.57880000000003</v>
      </c>
      <c r="AF85" s="46">
        <v>983.40000000000009</v>
      </c>
      <c r="AG85" s="46">
        <v>0</v>
      </c>
      <c r="AH85" s="46">
        <v>100.17</v>
      </c>
      <c r="AI85" s="46">
        <v>0</v>
      </c>
      <c r="AJ85" s="46">
        <v>0</v>
      </c>
      <c r="AK85" s="46">
        <v>14.16</v>
      </c>
      <c r="AL85" s="46">
        <v>0</v>
      </c>
      <c r="AM85" s="46">
        <v>1340.3088000000002</v>
      </c>
      <c r="AN85" s="46">
        <v>3912.4594800000004</v>
      </c>
      <c r="AO85" s="46">
        <v>20.359447395833332</v>
      </c>
      <c r="AP85" s="46">
        <v>1.6287557916666666</v>
      </c>
      <c r="AQ85" s="46">
        <v>0.81437789583333331</v>
      </c>
      <c r="AR85" s="46">
        <v>14.19957</v>
      </c>
      <c r="AS85" s="46">
        <v>5.2254417600000016</v>
      </c>
      <c r="AT85" s="46">
        <v>174.45185999999995</v>
      </c>
      <c r="AU85" s="46">
        <v>6.7616999999999994</v>
      </c>
      <c r="AV85" s="46">
        <v>223.44115284333327</v>
      </c>
      <c r="AW85" s="46">
        <v>56.347499999999989</v>
      </c>
      <c r="AX85" s="46">
        <v>33.35772</v>
      </c>
      <c r="AY85" s="46">
        <v>0.84521249999999981</v>
      </c>
      <c r="AZ85" s="46">
        <v>13.523399999999999</v>
      </c>
      <c r="BA85" s="46">
        <v>5.2590999999999992</v>
      </c>
      <c r="BB85" s="46">
        <v>40.234519160000005</v>
      </c>
      <c r="BC85" s="46">
        <v>149.56745166000002</v>
      </c>
      <c r="BD85" s="46">
        <v>553.2299999999999</v>
      </c>
      <c r="BE85" s="46">
        <v>553.2299999999999</v>
      </c>
      <c r="BF85" s="46">
        <v>702.79745165999998</v>
      </c>
      <c r="BG85" s="46">
        <v>198.34645833333332</v>
      </c>
      <c r="BH85" s="46"/>
      <c r="BI85" s="46">
        <v>0</v>
      </c>
      <c r="BJ85" s="46"/>
      <c r="BK85" s="46"/>
      <c r="BL85" s="46">
        <v>198.34645833333332</v>
      </c>
      <c r="BM85" s="46">
        <v>9094.0645428366679</v>
      </c>
      <c r="BN85" s="46">
        <f t="shared" si="11"/>
        <v>736.50177825676042</v>
      </c>
      <c r="BO85" s="46">
        <f t="shared" si="12"/>
        <v>520.46125663477721</v>
      </c>
      <c r="BP85" s="47">
        <f t="shared" si="15"/>
        <v>8.8629737609329435</v>
      </c>
      <c r="BQ85" s="47">
        <f t="shared" si="13"/>
        <v>1.9241982507288626</v>
      </c>
      <c r="BR85" s="48">
        <v>5</v>
      </c>
      <c r="BS85" s="47">
        <f t="shared" si="16"/>
        <v>5.8309037900874632</v>
      </c>
      <c r="BT85" s="47">
        <f t="shared" si="17"/>
        <v>14.25</v>
      </c>
      <c r="BU85" s="47">
        <f t="shared" si="18"/>
        <v>16.618075801749271</v>
      </c>
      <c r="BV85" s="46">
        <f t="shared" si="14"/>
        <v>1720.1416091268445</v>
      </c>
      <c r="BW85" s="46">
        <f t="shared" si="19"/>
        <v>2977.1046440183818</v>
      </c>
      <c r="BX85" s="46">
        <f t="shared" si="20"/>
        <v>12071.16918685505</v>
      </c>
      <c r="BY85" s="46">
        <f t="shared" si="21"/>
        <v>144854.0302422606</v>
      </c>
      <c r="BZ85" s="51">
        <f>VLOOKUP($C85,[2]PARAMETROS!$A:$I,7,0)</f>
        <v>42736</v>
      </c>
      <c r="CA85" s="50">
        <f>VLOOKUP($C85,[2]PARAMETROS!$A:$I,8,0)</f>
        <v>0</v>
      </c>
      <c r="CB85" s="50">
        <f>VLOOKUP($C85,[2]PARAMETROS!$A:$I,9,0)</f>
        <v>0</v>
      </c>
    </row>
    <row r="86" spans="1:80">
      <c r="A86" s="42" t="s">
        <v>216</v>
      </c>
      <c r="B86" s="42" t="s">
        <v>15</v>
      </c>
      <c r="C86" s="42" t="s">
        <v>217</v>
      </c>
      <c r="D86" s="43" t="s">
        <v>222</v>
      </c>
      <c r="E86" s="44" t="s">
        <v>62</v>
      </c>
      <c r="F86" s="44" t="s">
        <v>63</v>
      </c>
      <c r="G86" s="44">
        <v>2</v>
      </c>
      <c r="H86" s="45">
        <v>1352.34</v>
      </c>
      <c r="I86" s="46">
        <v>2704.68</v>
      </c>
      <c r="J86" s="46"/>
      <c r="K86" s="46"/>
      <c r="L86" s="46">
        <v>410.64126085714292</v>
      </c>
      <c r="M86" s="46"/>
      <c r="N86" s="46"/>
      <c r="O86" s="46"/>
      <c r="P86" s="46"/>
      <c r="Q86" s="46">
        <v>3115.321260857143</v>
      </c>
      <c r="R86" s="46">
        <v>623.06425217142862</v>
      </c>
      <c r="S86" s="46">
        <v>46.729818912857141</v>
      </c>
      <c r="T86" s="46">
        <v>31.15321260857143</v>
      </c>
      <c r="U86" s="46">
        <v>6.2306425217142865</v>
      </c>
      <c r="V86" s="46">
        <v>77.883031521428578</v>
      </c>
      <c r="W86" s="46">
        <v>249.22570086857144</v>
      </c>
      <c r="X86" s="46">
        <v>93.459637825714282</v>
      </c>
      <c r="Y86" s="46">
        <v>18.691927565142858</v>
      </c>
      <c r="Z86" s="46">
        <v>1146.4382239954284</v>
      </c>
      <c r="AA86" s="46">
        <v>259.61010507142856</v>
      </c>
      <c r="AB86" s="46">
        <v>346.14680676190477</v>
      </c>
      <c r="AC86" s="46">
        <v>222.91854355466671</v>
      </c>
      <c r="AD86" s="46">
        <v>828.67545538800005</v>
      </c>
      <c r="AE86" s="46">
        <v>161.71920000000003</v>
      </c>
      <c r="AF86" s="46">
        <v>655.6</v>
      </c>
      <c r="AG86" s="46">
        <v>0</v>
      </c>
      <c r="AH86" s="46">
        <v>66.78</v>
      </c>
      <c r="AI86" s="46">
        <v>0</v>
      </c>
      <c r="AJ86" s="46">
        <v>0</v>
      </c>
      <c r="AK86" s="46">
        <v>9.44</v>
      </c>
      <c r="AL86" s="46">
        <v>0</v>
      </c>
      <c r="AM86" s="46">
        <v>893.53920000000005</v>
      </c>
      <c r="AN86" s="46">
        <v>2868.6528793834286</v>
      </c>
      <c r="AO86" s="46">
        <v>15.633696489428738</v>
      </c>
      <c r="AP86" s="46">
        <v>1.2506957191542991</v>
      </c>
      <c r="AQ86" s="46">
        <v>0.62534785957714956</v>
      </c>
      <c r="AR86" s="46">
        <v>10.903624413000003</v>
      </c>
      <c r="AS86" s="46">
        <v>4.0125337839840016</v>
      </c>
      <c r="AT86" s="46">
        <v>133.95881421685715</v>
      </c>
      <c r="AU86" s="46">
        <v>5.1922021014285722</v>
      </c>
      <c r="AV86" s="46">
        <v>171.5769145834299</v>
      </c>
      <c r="AW86" s="46">
        <v>43.268350845238096</v>
      </c>
      <c r="AX86" s="46">
        <v>25.614863700380955</v>
      </c>
      <c r="AY86" s="46">
        <v>0.64902526267857141</v>
      </c>
      <c r="AZ86" s="46">
        <v>10.384404202857144</v>
      </c>
      <c r="BA86" s="46">
        <v>4.0383794122222225</v>
      </c>
      <c r="BB86" s="46">
        <v>30.895448619802735</v>
      </c>
      <c r="BC86" s="46">
        <v>114.85047204317974</v>
      </c>
      <c r="BD86" s="46">
        <v>344.91056816632653</v>
      </c>
      <c r="BE86" s="46">
        <v>344.91056816632653</v>
      </c>
      <c r="BF86" s="46">
        <v>459.76104020950629</v>
      </c>
      <c r="BG86" s="46">
        <v>132.23097222222222</v>
      </c>
      <c r="BH86" s="46"/>
      <c r="BI86" s="46">
        <v>0</v>
      </c>
      <c r="BJ86" s="46"/>
      <c r="BK86" s="46"/>
      <c r="BL86" s="46">
        <v>132.23097222222222</v>
      </c>
      <c r="BM86" s="46">
        <v>6747.5430672557304</v>
      </c>
      <c r="BN86" s="46">
        <f t="shared" si="11"/>
        <v>491.00118550450696</v>
      </c>
      <c r="BO86" s="46">
        <f t="shared" si="12"/>
        <v>346.9741710898515</v>
      </c>
      <c r="BP86" s="47">
        <f t="shared" si="15"/>
        <v>8.8629737609329435</v>
      </c>
      <c r="BQ86" s="47">
        <f t="shared" si="13"/>
        <v>1.9241982507288626</v>
      </c>
      <c r="BR86" s="48">
        <v>5</v>
      </c>
      <c r="BS86" s="47">
        <f t="shared" si="16"/>
        <v>5.8309037900874632</v>
      </c>
      <c r="BT86" s="47">
        <f t="shared" si="17"/>
        <v>14.25</v>
      </c>
      <c r="BU86" s="47">
        <f t="shared" si="18"/>
        <v>16.618075801749271</v>
      </c>
      <c r="BV86" s="46">
        <f t="shared" si="14"/>
        <v>1260.5672016310643</v>
      </c>
      <c r="BW86" s="46">
        <f t="shared" si="19"/>
        <v>2098.5425582254229</v>
      </c>
      <c r="BX86" s="46">
        <f t="shared" si="20"/>
        <v>8846.0856254811533</v>
      </c>
      <c r="BY86" s="46">
        <f t="shared" si="21"/>
        <v>106153.02750577385</v>
      </c>
      <c r="BZ86" s="51">
        <f>VLOOKUP($C86,[2]PARAMETROS!$A:$I,7,0)</f>
        <v>42736</v>
      </c>
      <c r="CA86" s="50">
        <f>VLOOKUP($C86,[2]PARAMETROS!$A:$I,8,0)</f>
        <v>0</v>
      </c>
      <c r="CB86" s="50">
        <f>VLOOKUP($C86,[2]PARAMETROS!$A:$I,9,0)</f>
        <v>0</v>
      </c>
    </row>
    <row r="87" spans="1:80">
      <c r="A87" s="42" t="s">
        <v>223</v>
      </c>
      <c r="B87" s="42" t="s">
        <v>66</v>
      </c>
      <c r="C87" s="42" t="s">
        <v>74</v>
      </c>
      <c r="D87" s="43" t="s">
        <v>224</v>
      </c>
      <c r="E87" s="44" t="s">
        <v>62</v>
      </c>
      <c r="F87" s="44" t="s">
        <v>63</v>
      </c>
      <c r="G87" s="44">
        <v>1</v>
      </c>
      <c r="H87" s="45">
        <v>1281.1600000000001</v>
      </c>
      <c r="I87" s="46">
        <v>1281.1600000000001</v>
      </c>
      <c r="J87" s="46"/>
      <c r="K87" s="46"/>
      <c r="L87" s="46"/>
      <c r="M87" s="46"/>
      <c r="N87" s="46"/>
      <c r="O87" s="46"/>
      <c r="P87" s="46"/>
      <c r="Q87" s="46">
        <v>1281.1600000000001</v>
      </c>
      <c r="R87" s="46">
        <v>256.23200000000003</v>
      </c>
      <c r="S87" s="46">
        <v>19.217400000000001</v>
      </c>
      <c r="T87" s="46">
        <v>12.8116</v>
      </c>
      <c r="U87" s="46">
        <v>2.5623200000000002</v>
      </c>
      <c r="V87" s="46">
        <v>32.029000000000003</v>
      </c>
      <c r="W87" s="46">
        <v>102.4928</v>
      </c>
      <c r="X87" s="46">
        <v>38.434800000000003</v>
      </c>
      <c r="Y87" s="46">
        <v>7.6869600000000009</v>
      </c>
      <c r="Z87" s="46">
        <v>471.46688</v>
      </c>
      <c r="AA87" s="46">
        <v>106.76333333333334</v>
      </c>
      <c r="AB87" s="46">
        <v>142.35111111111112</v>
      </c>
      <c r="AC87" s="46">
        <v>91.674115555555574</v>
      </c>
      <c r="AD87" s="46">
        <v>340.78856000000007</v>
      </c>
      <c r="AE87" s="46">
        <v>85.130399999999995</v>
      </c>
      <c r="AF87" s="46">
        <v>0</v>
      </c>
      <c r="AG87" s="46">
        <v>264.83999999999997</v>
      </c>
      <c r="AH87" s="46">
        <v>27.01</v>
      </c>
      <c r="AI87" s="46">
        <v>0</v>
      </c>
      <c r="AJ87" s="46">
        <v>0</v>
      </c>
      <c r="AK87" s="46">
        <v>4.72</v>
      </c>
      <c r="AL87" s="46">
        <v>0</v>
      </c>
      <c r="AM87" s="46">
        <v>381.7004</v>
      </c>
      <c r="AN87" s="46">
        <v>1193.9558400000001</v>
      </c>
      <c r="AO87" s="46">
        <v>6.4292780478395075</v>
      </c>
      <c r="AP87" s="46">
        <v>0.51434224382716054</v>
      </c>
      <c r="AQ87" s="46">
        <v>0.25717112191358027</v>
      </c>
      <c r="AR87" s="46">
        <v>4.4840600000000013</v>
      </c>
      <c r="AS87" s="46">
        <v>1.6501340800000008</v>
      </c>
      <c r="AT87" s="46">
        <v>55.089880000000001</v>
      </c>
      <c r="AU87" s="46">
        <v>2.1352666666666669</v>
      </c>
      <c r="AV87" s="46">
        <v>70.560132160246923</v>
      </c>
      <c r="AW87" s="46">
        <v>17.79388888888889</v>
      </c>
      <c r="AX87" s="46">
        <v>10.533982222222223</v>
      </c>
      <c r="AY87" s="46">
        <v>0.26690833333333336</v>
      </c>
      <c r="AZ87" s="46">
        <v>4.2705333333333337</v>
      </c>
      <c r="BA87" s="46">
        <v>1.660762962962963</v>
      </c>
      <c r="BB87" s="46">
        <v>12.705595872592596</v>
      </c>
      <c r="BC87" s="46">
        <v>47.23167161333334</v>
      </c>
      <c r="BD87" s="46">
        <v>174.70363636363635</v>
      </c>
      <c r="BE87" s="46">
        <v>174.70363636363635</v>
      </c>
      <c r="BF87" s="46">
        <v>221.93530797696968</v>
      </c>
      <c r="BG87" s="46">
        <v>66.11548611111111</v>
      </c>
      <c r="BH87" s="46"/>
      <c r="BI87" s="46">
        <v>0</v>
      </c>
      <c r="BJ87" s="46"/>
      <c r="BK87" s="46"/>
      <c r="BL87" s="46">
        <v>66.11548611111111</v>
      </c>
      <c r="BM87" s="46">
        <v>2833.7267662483287</v>
      </c>
      <c r="BN87" s="46">
        <f t="shared" si="11"/>
        <v>245.50059275225348</v>
      </c>
      <c r="BO87" s="46">
        <f t="shared" si="12"/>
        <v>173.48708554492575</v>
      </c>
      <c r="BP87" s="47">
        <f t="shared" si="15"/>
        <v>8.5633802816901436</v>
      </c>
      <c r="BQ87" s="47">
        <f t="shared" si="13"/>
        <v>1.8591549295774654</v>
      </c>
      <c r="BR87" s="48">
        <v>2</v>
      </c>
      <c r="BS87" s="47">
        <f t="shared" si="16"/>
        <v>2.2535211267605644</v>
      </c>
      <c r="BT87" s="47">
        <f t="shared" si="17"/>
        <v>11.25</v>
      </c>
      <c r="BU87" s="47">
        <f t="shared" si="18"/>
        <v>12.676056338028173</v>
      </c>
      <c r="BV87" s="46">
        <f t="shared" si="14"/>
        <v>412.31591550576871</v>
      </c>
      <c r="BW87" s="46">
        <f t="shared" si="19"/>
        <v>831.30359380294794</v>
      </c>
      <c r="BX87" s="46">
        <f t="shared" si="20"/>
        <v>3665.0303600512766</v>
      </c>
      <c r="BY87" s="46">
        <f t="shared" si="21"/>
        <v>43980.364320615321</v>
      </c>
      <c r="BZ87" s="49">
        <f>VLOOKUP($C87,[2]PARAMETROS!$A:$I,7,0)</f>
        <v>43101</v>
      </c>
      <c r="CA87" s="50">
        <f>VLOOKUP($C87,[2]PARAMETROS!$A:$I,8,0)</f>
        <v>0</v>
      </c>
      <c r="CB87" s="50">
        <f>VLOOKUP($C87,[2]PARAMETROS!$A:$I,9,0)</f>
        <v>0</v>
      </c>
    </row>
    <row r="88" spans="1:80">
      <c r="A88" s="42" t="s">
        <v>225</v>
      </c>
      <c r="B88" s="42" t="s">
        <v>14</v>
      </c>
      <c r="C88" s="42" t="s">
        <v>161</v>
      </c>
      <c r="D88" s="43" t="s">
        <v>226</v>
      </c>
      <c r="E88" s="44" t="s">
        <v>62</v>
      </c>
      <c r="F88" s="44" t="s">
        <v>63</v>
      </c>
      <c r="G88" s="44">
        <v>2</v>
      </c>
      <c r="H88" s="45">
        <v>1393</v>
      </c>
      <c r="I88" s="46">
        <v>2786</v>
      </c>
      <c r="J88" s="46"/>
      <c r="K88" s="46"/>
      <c r="L88" s="46"/>
      <c r="M88" s="46"/>
      <c r="N88" s="46"/>
      <c r="O88" s="46"/>
      <c r="P88" s="46"/>
      <c r="Q88" s="46">
        <v>2786</v>
      </c>
      <c r="R88" s="46">
        <v>557.20000000000005</v>
      </c>
      <c r="S88" s="46">
        <v>41.79</v>
      </c>
      <c r="T88" s="46">
        <v>27.86</v>
      </c>
      <c r="U88" s="46">
        <v>5.5720000000000001</v>
      </c>
      <c r="V88" s="46">
        <v>69.650000000000006</v>
      </c>
      <c r="W88" s="46">
        <v>222.88</v>
      </c>
      <c r="X88" s="46">
        <v>83.58</v>
      </c>
      <c r="Y88" s="46">
        <v>16.716000000000001</v>
      </c>
      <c r="Z88" s="46">
        <v>1025.248</v>
      </c>
      <c r="AA88" s="46">
        <v>232.16666666666666</v>
      </c>
      <c r="AB88" s="46">
        <v>309.55555555555554</v>
      </c>
      <c r="AC88" s="46">
        <v>199.35377777777782</v>
      </c>
      <c r="AD88" s="46">
        <v>741.07600000000002</v>
      </c>
      <c r="AE88" s="46">
        <v>156.84</v>
      </c>
      <c r="AF88" s="46">
        <v>794</v>
      </c>
      <c r="AG88" s="46">
        <v>0</v>
      </c>
      <c r="AH88" s="46">
        <v>97.16</v>
      </c>
      <c r="AI88" s="46">
        <v>19.100000000000001</v>
      </c>
      <c r="AJ88" s="46">
        <v>0</v>
      </c>
      <c r="AK88" s="46">
        <v>9.44</v>
      </c>
      <c r="AL88" s="46">
        <v>0</v>
      </c>
      <c r="AM88" s="46">
        <v>1076.54</v>
      </c>
      <c r="AN88" s="46">
        <v>2842.864</v>
      </c>
      <c r="AO88" s="46">
        <v>13.981055169753088</v>
      </c>
      <c r="AP88" s="46">
        <v>1.118484413580247</v>
      </c>
      <c r="AQ88" s="46">
        <v>0.55924220679012349</v>
      </c>
      <c r="AR88" s="46">
        <v>9.7510000000000012</v>
      </c>
      <c r="AS88" s="46">
        <v>3.5883680000000013</v>
      </c>
      <c r="AT88" s="46">
        <v>119.79799999999999</v>
      </c>
      <c r="AU88" s="46">
        <v>4.6433333333333335</v>
      </c>
      <c r="AV88" s="46">
        <v>153.4394831234568</v>
      </c>
      <c r="AW88" s="46">
        <v>38.694444444444443</v>
      </c>
      <c r="AX88" s="46">
        <v>22.907111111111114</v>
      </c>
      <c r="AY88" s="46">
        <v>0.58041666666666658</v>
      </c>
      <c r="AZ88" s="46">
        <v>9.2866666666666671</v>
      </c>
      <c r="BA88" s="46">
        <v>3.6114814814814813</v>
      </c>
      <c r="BB88" s="46">
        <v>27.629484296296301</v>
      </c>
      <c r="BC88" s="46">
        <v>102.70960466666666</v>
      </c>
      <c r="BD88" s="46">
        <v>308.45000000000005</v>
      </c>
      <c r="BE88" s="46">
        <v>308.45000000000005</v>
      </c>
      <c r="BF88" s="46">
        <v>411.15960466666672</v>
      </c>
      <c r="BG88" s="46">
        <v>132.23097222222222</v>
      </c>
      <c r="BH88" s="46"/>
      <c r="BI88" s="46">
        <v>0</v>
      </c>
      <c r="BJ88" s="46"/>
      <c r="BK88" s="46"/>
      <c r="BL88" s="46">
        <v>132.23097222222222</v>
      </c>
      <c r="BM88" s="46">
        <v>6325.6940600123453</v>
      </c>
      <c r="BN88" s="46">
        <f t="shared" si="11"/>
        <v>491.00118550450696</v>
      </c>
      <c r="BO88" s="46">
        <f t="shared" si="12"/>
        <v>346.9741710898515</v>
      </c>
      <c r="BP88" s="47">
        <f t="shared" si="15"/>
        <v>8.5633802816901436</v>
      </c>
      <c r="BQ88" s="47">
        <f t="shared" si="13"/>
        <v>1.8591549295774654</v>
      </c>
      <c r="BR88" s="48">
        <v>2</v>
      </c>
      <c r="BS88" s="47">
        <f t="shared" si="16"/>
        <v>2.2535211267605644</v>
      </c>
      <c r="BT88" s="47">
        <f t="shared" si="17"/>
        <v>11.25</v>
      </c>
      <c r="BU88" s="47">
        <f t="shared" si="18"/>
        <v>12.676056338028173</v>
      </c>
      <c r="BV88" s="46">
        <f t="shared" si="14"/>
        <v>908.07077111915987</v>
      </c>
      <c r="BW88" s="46">
        <f t="shared" si="19"/>
        <v>1746.0461277135182</v>
      </c>
      <c r="BX88" s="46">
        <f t="shared" si="20"/>
        <v>8071.7401877258635</v>
      </c>
      <c r="BY88" s="46">
        <f t="shared" si="21"/>
        <v>96860.882252710362</v>
      </c>
      <c r="BZ88" s="49">
        <f>VLOOKUP($C88,[2]PARAMETROS!$A:$I,7,0)</f>
        <v>43101</v>
      </c>
      <c r="CA88" s="50">
        <f>VLOOKUP($C88,[2]PARAMETROS!$A:$I,8,0)</f>
        <v>0</v>
      </c>
      <c r="CB88" s="50">
        <f>VLOOKUP($C88,[2]PARAMETROS!$A:$I,9,0)</f>
        <v>0</v>
      </c>
    </row>
    <row r="89" spans="1:80">
      <c r="A89" s="42" t="s">
        <v>225</v>
      </c>
      <c r="B89" s="42" t="s">
        <v>15</v>
      </c>
      <c r="C89" s="42" t="s">
        <v>161</v>
      </c>
      <c r="D89" s="43" t="s">
        <v>227</v>
      </c>
      <c r="E89" s="44" t="s">
        <v>62</v>
      </c>
      <c r="F89" s="44" t="s">
        <v>63</v>
      </c>
      <c r="G89" s="44">
        <v>2</v>
      </c>
      <c r="H89" s="45">
        <v>1393</v>
      </c>
      <c r="I89" s="46">
        <v>2786</v>
      </c>
      <c r="J89" s="46"/>
      <c r="K89" s="46"/>
      <c r="L89" s="46">
        <v>422.98776666666674</v>
      </c>
      <c r="M89" s="46"/>
      <c r="N89" s="46"/>
      <c r="O89" s="46"/>
      <c r="P89" s="46"/>
      <c r="Q89" s="46">
        <v>3208.9877666666666</v>
      </c>
      <c r="R89" s="46">
        <v>641.79755333333333</v>
      </c>
      <c r="S89" s="46">
        <v>48.134816499999999</v>
      </c>
      <c r="T89" s="46">
        <v>32.089877666666666</v>
      </c>
      <c r="U89" s="46">
        <v>6.4179755333333333</v>
      </c>
      <c r="V89" s="46">
        <v>80.224694166666666</v>
      </c>
      <c r="W89" s="46">
        <v>256.71902133333333</v>
      </c>
      <c r="X89" s="46">
        <v>96.269632999999999</v>
      </c>
      <c r="Y89" s="46">
        <v>19.2539266</v>
      </c>
      <c r="Z89" s="46">
        <v>1180.9074981333333</v>
      </c>
      <c r="AA89" s="46">
        <v>267.41564722222222</v>
      </c>
      <c r="AB89" s="46">
        <v>356.55419629629625</v>
      </c>
      <c r="AC89" s="46">
        <v>229.62090241481485</v>
      </c>
      <c r="AD89" s="46">
        <v>853.59074593333332</v>
      </c>
      <c r="AE89" s="46">
        <v>156.84</v>
      </c>
      <c r="AF89" s="46">
        <v>794</v>
      </c>
      <c r="AG89" s="46">
        <v>0</v>
      </c>
      <c r="AH89" s="46">
        <v>97.16</v>
      </c>
      <c r="AI89" s="46">
        <v>19.100000000000001</v>
      </c>
      <c r="AJ89" s="46">
        <v>0</v>
      </c>
      <c r="AK89" s="46">
        <v>9.44</v>
      </c>
      <c r="AL89" s="46">
        <v>0</v>
      </c>
      <c r="AM89" s="46">
        <v>1076.54</v>
      </c>
      <c r="AN89" s="46">
        <v>3111.0382440666667</v>
      </c>
      <c r="AO89" s="46">
        <v>16.103745515014147</v>
      </c>
      <c r="AP89" s="46">
        <v>1.2882996412011318</v>
      </c>
      <c r="AQ89" s="46">
        <v>0.64414982060056591</v>
      </c>
      <c r="AR89" s="46">
        <v>11.231457183333335</v>
      </c>
      <c r="AS89" s="46">
        <v>4.1331762434666679</v>
      </c>
      <c r="AT89" s="46">
        <v>137.98647396666667</v>
      </c>
      <c r="AU89" s="46">
        <v>5.3483129444444444</v>
      </c>
      <c r="AV89" s="46">
        <v>176.73561531472694</v>
      </c>
      <c r="AW89" s="46">
        <v>44.569274537037032</v>
      </c>
      <c r="AX89" s="46">
        <v>26.385010525925928</v>
      </c>
      <c r="AY89" s="46">
        <v>0.66853911805555555</v>
      </c>
      <c r="AZ89" s="46">
        <v>10.696625888888889</v>
      </c>
      <c r="BA89" s="46">
        <v>4.159798956790123</v>
      </c>
      <c r="BB89" s="46">
        <v>31.824363641824696</v>
      </c>
      <c r="BC89" s="46">
        <v>118.30361266852222</v>
      </c>
      <c r="BD89" s="46">
        <v>355.28078845238093</v>
      </c>
      <c r="BE89" s="46">
        <v>355.28078845238093</v>
      </c>
      <c r="BF89" s="46">
        <v>473.58440112090318</v>
      </c>
      <c r="BG89" s="46">
        <v>132.23097222222222</v>
      </c>
      <c r="BH89" s="46"/>
      <c r="BI89" s="46">
        <v>0</v>
      </c>
      <c r="BJ89" s="46"/>
      <c r="BK89" s="46"/>
      <c r="BL89" s="46">
        <v>132.23097222222222</v>
      </c>
      <c r="BM89" s="46">
        <v>7102.5769993911854</v>
      </c>
      <c r="BN89" s="46">
        <f t="shared" si="11"/>
        <v>491.00118550450696</v>
      </c>
      <c r="BO89" s="46">
        <f t="shared" si="12"/>
        <v>346.9741710898515</v>
      </c>
      <c r="BP89" s="47">
        <f t="shared" si="15"/>
        <v>8.5633802816901436</v>
      </c>
      <c r="BQ89" s="47">
        <f t="shared" si="13"/>
        <v>1.8591549295774654</v>
      </c>
      <c r="BR89" s="48">
        <v>2</v>
      </c>
      <c r="BS89" s="47">
        <f t="shared" si="16"/>
        <v>2.2535211267605644</v>
      </c>
      <c r="BT89" s="47">
        <f t="shared" si="17"/>
        <v>11.25</v>
      </c>
      <c r="BU89" s="47">
        <f t="shared" si="18"/>
        <v>12.676056338028173</v>
      </c>
      <c r="BV89" s="46">
        <f t="shared" si="14"/>
        <v>1006.548890195351</v>
      </c>
      <c r="BW89" s="46">
        <f t="shared" si="19"/>
        <v>1844.5242467897094</v>
      </c>
      <c r="BX89" s="46">
        <f t="shared" si="20"/>
        <v>8947.101246180895</v>
      </c>
      <c r="BY89" s="46">
        <f t="shared" si="21"/>
        <v>107365.21495417075</v>
      </c>
      <c r="BZ89" s="49">
        <f>VLOOKUP($C89,[2]PARAMETROS!$A:$I,7,0)</f>
        <v>43101</v>
      </c>
      <c r="CA89" s="50">
        <f>VLOOKUP($C89,[2]PARAMETROS!$A:$I,8,0)</f>
        <v>0</v>
      </c>
      <c r="CB89" s="50">
        <f>VLOOKUP($C89,[2]PARAMETROS!$A:$I,9,0)</f>
        <v>0</v>
      </c>
    </row>
    <row r="90" spans="1:80">
      <c r="A90" s="42" t="s">
        <v>228</v>
      </c>
      <c r="B90" s="42" t="s">
        <v>78</v>
      </c>
      <c r="C90" s="42" t="s">
        <v>229</v>
      </c>
      <c r="D90" s="43" t="s">
        <v>230</v>
      </c>
      <c r="E90" s="44" t="s">
        <v>62</v>
      </c>
      <c r="F90" s="44" t="s">
        <v>63</v>
      </c>
      <c r="G90" s="44">
        <v>1</v>
      </c>
      <c r="H90" s="45">
        <v>2973.68</v>
      </c>
      <c r="I90" s="46">
        <v>2973.68</v>
      </c>
      <c r="J90" s="46"/>
      <c r="K90" s="46"/>
      <c r="L90" s="46"/>
      <c r="M90" s="46"/>
      <c r="N90" s="46"/>
      <c r="O90" s="46"/>
      <c r="P90" s="46"/>
      <c r="Q90" s="46">
        <v>2973.68</v>
      </c>
      <c r="R90" s="46">
        <v>594.73599999999999</v>
      </c>
      <c r="S90" s="46">
        <v>44.605199999999996</v>
      </c>
      <c r="T90" s="46">
        <v>29.736799999999999</v>
      </c>
      <c r="U90" s="46">
        <v>5.9473599999999998</v>
      </c>
      <c r="V90" s="46">
        <v>74.341999999999999</v>
      </c>
      <c r="W90" s="46">
        <v>237.89439999999999</v>
      </c>
      <c r="X90" s="46">
        <v>89.210399999999993</v>
      </c>
      <c r="Y90" s="46">
        <v>17.842079999999999</v>
      </c>
      <c r="Z90" s="46">
        <v>1094.3142399999999</v>
      </c>
      <c r="AA90" s="46">
        <v>247.80666666666664</v>
      </c>
      <c r="AB90" s="46">
        <v>330.40888888888884</v>
      </c>
      <c r="AC90" s="46">
        <v>212.78332444444447</v>
      </c>
      <c r="AD90" s="46">
        <v>790.99887999999999</v>
      </c>
      <c r="AE90" s="46">
        <v>0</v>
      </c>
      <c r="AF90" s="46">
        <v>324.39999999999998</v>
      </c>
      <c r="AG90" s="46">
        <v>0</v>
      </c>
      <c r="AH90" s="46">
        <v>0</v>
      </c>
      <c r="AI90" s="46">
        <v>0</v>
      </c>
      <c r="AJ90" s="46">
        <v>0</v>
      </c>
      <c r="AK90" s="46">
        <v>4.72</v>
      </c>
      <c r="AL90" s="46">
        <v>293.88</v>
      </c>
      <c r="AM90" s="46">
        <v>623</v>
      </c>
      <c r="AN90" s="46">
        <v>2508.3131199999998</v>
      </c>
      <c r="AO90" s="46">
        <v>14.922894521604938</v>
      </c>
      <c r="AP90" s="46">
        <v>1.193831561728395</v>
      </c>
      <c r="AQ90" s="46">
        <v>0.5969157808641975</v>
      </c>
      <c r="AR90" s="46">
        <v>10.40788</v>
      </c>
      <c r="AS90" s="46">
        <v>3.8300998400000013</v>
      </c>
      <c r="AT90" s="46">
        <v>127.86823999999999</v>
      </c>
      <c r="AU90" s="46">
        <v>4.9561333333333337</v>
      </c>
      <c r="AV90" s="46">
        <v>163.77599503753086</v>
      </c>
      <c r="AW90" s="46">
        <v>41.301111111111105</v>
      </c>
      <c r="AX90" s="46">
        <v>24.450257777777779</v>
      </c>
      <c r="AY90" s="46">
        <v>0.6195166666666666</v>
      </c>
      <c r="AZ90" s="46">
        <v>9.9122666666666674</v>
      </c>
      <c r="BA90" s="46">
        <v>3.8547703703703702</v>
      </c>
      <c r="BB90" s="46">
        <v>29.490755514074078</v>
      </c>
      <c r="BC90" s="46">
        <v>109.62867810666668</v>
      </c>
      <c r="BD90" s="46"/>
      <c r="BE90" s="46">
        <v>0</v>
      </c>
      <c r="BF90" s="46">
        <v>109.62867810666668</v>
      </c>
      <c r="BG90" s="46">
        <v>94.380486111111111</v>
      </c>
      <c r="BH90" s="46"/>
      <c r="BI90" s="46">
        <v>0</v>
      </c>
      <c r="BJ90" s="46"/>
      <c r="BK90" s="46"/>
      <c r="BL90" s="46">
        <v>94.380486111111111</v>
      </c>
      <c r="BM90" s="46">
        <v>5849.778279255308</v>
      </c>
      <c r="BN90" s="46">
        <f t="shared" si="11"/>
        <v>245.50059275225348</v>
      </c>
      <c r="BO90" s="46">
        <f t="shared" si="12"/>
        <v>173.48708554492575</v>
      </c>
      <c r="BP90" s="47">
        <f t="shared" si="15"/>
        <v>8.6609686609686669</v>
      </c>
      <c r="BQ90" s="47">
        <f t="shared" si="13"/>
        <v>1.8803418803418819</v>
      </c>
      <c r="BR90" s="48">
        <v>3</v>
      </c>
      <c r="BS90" s="47">
        <f t="shared" si="16"/>
        <v>3.4188034188034218</v>
      </c>
      <c r="BT90" s="47">
        <f t="shared" si="17"/>
        <v>12.25</v>
      </c>
      <c r="BU90" s="47">
        <f t="shared" si="18"/>
        <v>13.960113960113972</v>
      </c>
      <c r="BV90" s="46">
        <f t="shared" si="14"/>
        <v>875.1268715671572</v>
      </c>
      <c r="BW90" s="46">
        <f t="shared" si="19"/>
        <v>1294.1145498643364</v>
      </c>
      <c r="BX90" s="46">
        <f t="shared" si="20"/>
        <v>7143.8928291196444</v>
      </c>
      <c r="BY90" s="46">
        <f t="shared" si="21"/>
        <v>85726.71394943574</v>
      </c>
      <c r="BZ90" s="51">
        <f>VLOOKUP($C90,[2]PARAMETROS!$A:$I,7,0)</f>
        <v>42736</v>
      </c>
      <c r="CA90" s="50">
        <f>VLOOKUP($C90,[2]PARAMETROS!$A:$I,8,0)</f>
        <v>0</v>
      </c>
      <c r="CB90" s="50">
        <f>VLOOKUP($C90,[2]PARAMETROS!$A:$I,9,0)</f>
        <v>0</v>
      </c>
    </row>
    <row r="91" spans="1:80">
      <c r="A91" s="42" t="s">
        <v>228</v>
      </c>
      <c r="B91" s="42" t="s">
        <v>17</v>
      </c>
      <c r="C91" s="42" t="s">
        <v>231</v>
      </c>
      <c r="D91" s="43" t="s">
        <v>232</v>
      </c>
      <c r="E91" s="44" t="s">
        <v>62</v>
      </c>
      <c r="F91" s="44" t="s">
        <v>63</v>
      </c>
      <c r="G91" s="44">
        <v>1</v>
      </c>
      <c r="H91" s="45">
        <v>1511.38</v>
      </c>
      <c r="I91" s="46">
        <v>1511.38</v>
      </c>
      <c r="J91" s="46"/>
      <c r="K91" s="46"/>
      <c r="L91" s="46"/>
      <c r="M91" s="46"/>
      <c r="N91" s="46"/>
      <c r="O91" s="46"/>
      <c r="P91" s="46"/>
      <c r="Q91" s="46">
        <v>1511.38</v>
      </c>
      <c r="R91" s="46">
        <v>302.27600000000001</v>
      </c>
      <c r="S91" s="46">
        <v>22.6707</v>
      </c>
      <c r="T91" s="46">
        <v>15.113800000000001</v>
      </c>
      <c r="U91" s="46">
        <v>3.0227600000000003</v>
      </c>
      <c r="V91" s="46">
        <v>37.784500000000001</v>
      </c>
      <c r="W91" s="46">
        <v>120.91040000000001</v>
      </c>
      <c r="X91" s="46">
        <v>45.3414</v>
      </c>
      <c r="Y91" s="46">
        <v>9.0682800000000015</v>
      </c>
      <c r="Z91" s="46">
        <v>556.18784000000005</v>
      </c>
      <c r="AA91" s="46">
        <v>125.94833333333334</v>
      </c>
      <c r="AB91" s="46">
        <v>167.93111111111111</v>
      </c>
      <c r="AC91" s="46">
        <v>108.14763555555558</v>
      </c>
      <c r="AD91" s="46">
        <v>402.02708000000007</v>
      </c>
      <c r="AE91" s="46">
        <v>71.3172</v>
      </c>
      <c r="AF91" s="46">
        <v>397</v>
      </c>
      <c r="AG91" s="46">
        <v>0</v>
      </c>
      <c r="AH91" s="46">
        <v>32.619999999999997</v>
      </c>
      <c r="AI91" s="46">
        <v>0</v>
      </c>
      <c r="AJ91" s="46">
        <v>0</v>
      </c>
      <c r="AK91" s="46">
        <v>4.72</v>
      </c>
      <c r="AL91" s="46">
        <v>0</v>
      </c>
      <c r="AM91" s="46">
        <v>505.65720000000005</v>
      </c>
      <c r="AN91" s="46">
        <v>1463.8721200000002</v>
      </c>
      <c r="AO91" s="46">
        <v>7.584596971450619</v>
      </c>
      <c r="AP91" s="46">
        <v>0.60676775771604952</v>
      </c>
      <c r="AQ91" s="46">
        <v>0.30338387885802476</v>
      </c>
      <c r="AR91" s="46">
        <v>5.2898300000000011</v>
      </c>
      <c r="AS91" s="46">
        <v>1.946657440000001</v>
      </c>
      <c r="AT91" s="46">
        <v>64.989339999999999</v>
      </c>
      <c r="AU91" s="46">
        <v>2.518966666666667</v>
      </c>
      <c r="AV91" s="46">
        <v>83.239542714691368</v>
      </c>
      <c r="AW91" s="46">
        <v>20.991388888888888</v>
      </c>
      <c r="AX91" s="46">
        <v>12.426902222222225</v>
      </c>
      <c r="AY91" s="46">
        <v>0.31487083333333332</v>
      </c>
      <c r="AZ91" s="46">
        <v>5.037933333333334</v>
      </c>
      <c r="BA91" s="46">
        <v>1.9591962962962963</v>
      </c>
      <c r="BB91" s="46">
        <v>14.988747299259263</v>
      </c>
      <c r="BC91" s="46">
        <v>55.719038873333346</v>
      </c>
      <c r="BD91" s="46"/>
      <c r="BE91" s="46">
        <v>0</v>
      </c>
      <c r="BF91" s="46">
        <v>55.719038873333346</v>
      </c>
      <c r="BG91" s="46">
        <v>66.11548611111111</v>
      </c>
      <c r="BH91" s="46"/>
      <c r="BI91" s="46">
        <v>0</v>
      </c>
      <c r="BJ91" s="46"/>
      <c r="BK91" s="46"/>
      <c r="BL91" s="46">
        <v>66.11548611111111</v>
      </c>
      <c r="BM91" s="46">
        <v>3180.326187699136</v>
      </c>
      <c r="BN91" s="46">
        <f t="shared" si="11"/>
        <v>245.50059275225348</v>
      </c>
      <c r="BO91" s="46">
        <f t="shared" si="12"/>
        <v>173.48708554492575</v>
      </c>
      <c r="BP91" s="47">
        <f t="shared" si="15"/>
        <v>8.6609686609686669</v>
      </c>
      <c r="BQ91" s="47">
        <f t="shared" si="13"/>
        <v>1.8803418803418819</v>
      </c>
      <c r="BR91" s="48">
        <v>3</v>
      </c>
      <c r="BS91" s="47">
        <f t="shared" si="16"/>
        <v>3.4188034188034218</v>
      </c>
      <c r="BT91" s="47">
        <f t="shared" si="17"/>
        <v>12.25</v>
      </c>
      <c r="BU91" s="47">
        <f t="shared" si="18"/>
        <v>13.960113960113972</v>
      </c>
      <c r="BV91" s="46">
        <f t="shared" si="14"/>
        <v>502.46831747526949</v>
      </c>
      <c r="BW91" s="46">
        <f t="shared" si="19"/>
        <v>921.45599577244866</v>
      </c>
      <c r="BX91" s="46">
        <f t="shared" si="20"/>
        <v>4101.7821834715851</v>
      </c>
      <c r="BY91" s="46">
        <f t="shared" si="21"/>
        <v>49221.386201659021</v>
      </c>
      <c r="BZ91" s="49">
        <f>VLOOKUP($C91,[2]PARAMETROS!$A:$I,7,0)</f>
        <v>43101</v>
      </c>
      <c r="CA91" s="50">
        <f>VLOOKUP($C91,[2]PARAMETROS!$A:$I,8,0)</f>
        <v>0</v>
      </c>
      <c r="CB91" s="50">
        <f>VLOOKUP($C91,[2]PARAMETROS!$A:$I,9,0)</f>
        <v>0</v>
      </c>
    </row>
    <row r="92" spans="1:80">
      <c r="A92" s="42" t="s">
        <v>228</v>
      </c>
      <c r="B92" s="42" t="s">
        <v>16</v>
      </c>
      <c r="C92" s="42" t="s">
        <v>231</v>
      </c>
      <c r="D92" s="43" t="s">
        <v>233</v>
      </c>
      <c r="E92" s="44" t="s">
        <v>62</v>
      </c>
      <c r="F92" s="44" t="s">
        <v>63</v>
      </c>
      <c r="G92" s="44">
        <v>1</v>
      </c>
      <c r="H92" s="45">
        <v>2216.69</v>
      </c>
      <c r="I92" s="46">
        <v>2216.69</v>
      </c>
      <c r="J92" s="46"/>
      <c r="K92" s="46"/>
      <c r="L92" s="46"/>
      <c r="M92" s="46"/>
      <c r="N92" s="46"/>
      <c r="O92" s="46"/>
      <c r="P92" s="46"/>
      <c r="Q92" s="46">
        <v>2216.69</v>
      </c>
      <c r="R92" s="46">
        <v>443.33800000000002</v>
      </c>
      <c r="S92" s="46">
        <v>33.250349999999997</v>
      </c>
      <c r="T92" s="46">
        <v>22.166900000000002</v>
      </c>
      <c r="U92" s="46">
        <v>4.4333800000000005</v>
      </c>
      <c r="V92" s="46">
        <v>55.417250000000003</v>
      </c>
      <c r="W92" s="46">
        <v>177.33520000000001</v>
      </c>
      <c r="X92" s="46">
        <v>66.500699999999995</v>
      </c>
      <c r="Y92" s="46">
        <v>13.300140000000001</v>
      </c>
      <c r="Z92" s="46">
        <v>815.74191999999994</v>
      </c>
      <c r="AA92" s="46">
        <v>184.72416666666666</v>
      </c>
      <c r="AB92" s="46">
        <v>246.29888888888888</v>
      </c>
      <c r="AC92" s="46">
        <v>158.61648444444447</v>
      </c>
      <c r="AD92" s="46">
        <v>589.63954000000001</v>
      </c>
      <c r="AE92" s="46">
        <v>28.99860000000001</v>
      </c>
      <c r="AF92" s="46">
        <v>397</v>
      </c>
      <c r="AG92" s="46">
        <v>0</v>
      </c>
      <c r="AH92" s="46">
        <v>32.619999999999997</v>
      </c>
      <c r="AI92" s="46">
        <v>0</v>
      </c>
      <c r="AJ92" s="46">
        <v>0</v>
      </c>
      <c r="AK92" s="46">
        <v>4.72</v>
      </c>
      <c r="AL92" s="46">
        <v>0</v>
      </c>
      <c r="AM92" s="46">
        <v>463.33860000000004</v>
      </c>
      <c r="AN92" s="46">
        <v>1868.7200600000001</v>
      </c>
      <c r="AO92" s="46">
        <v>11.124072212577161</v>
      </c>
      <c r="AP92" s="46">
        <v>0.88992577700617292</v>
      </c>
      <c r="AQ92" s="46">
        <v>0.44496288850308646</v>
      </c>
      <c r="AR92" s="46">
        <v>7.7584150000000012</v>
      </c>
      <c r="AS92" s="46">
        <v>2.855096720000001</v>
      </c>
      <c r="AT92" s="46">
        <v>95.317669999999993</v>
      </c>
      <c r="AU92" s="46">
        <v>3.6944833333333338</v>
      </c>
      <c r="AV92" s="46">
        <v>122.08462593141975</v>
      </c>
      <c r="AW92" s="46">
        <v>30.78736111111111</v>
      </c>
      <c r="AX92" s="46">
        <v>18.22611777777778</v>
      </c>
      <c r="AY92" s="46">
        <v>0.46181041666666667</v>
      </c>
      <c r="AZ92" s="46">
        <v>7.3889666666666676</v>
      </c>
      <c r="BA92" s="46">
        <v>2.8734870370370369</v>
      </c>
      <c r="BB92" s="46">
        <v>21.983489427407413</v>
      </c>
      <c r="BC92" s="46">
        <v>81.721232436666668</v>
      </c>
      <c r="BD92" s="46"/>
      <c r="BE92" s="46">
        <v>0</v>
      </c>
      <c r="BF92" s="46">
        <v>81.721232436666668</v>
      </c>
      <c r="BG92" s="46">
        <v>66.11548611111111</v>
      </c>
      <c r="BH92" s="46"/>
      <c r="BI92" s="46">
        <v>0</v>
      </c>
      <c r="BJ92" s="46"/>
      <c r="BK92" s="46"/>
      <c r="BL92" s="46">
        <v>66.11548611111111</v>
      </c>
      <c r="BM92" s="46">
        <v>4355.3314044791969</v>
      </c>
      <c r="BN92" s="46">
        <f t="shared" si="11"/>
        <v>245.50059275225348</v>
      </c>
      <c r="BO92" s="46">
        <f t="shared" si="12"/>
        <v>173.48708554492575</v>
      </c>
      <c r="BP92" s="47">
        <f t="shared" si="15"/>
        <v>8.6609686609686669</v>
      </c>
      <c r="BQ92" s="47">
        <f t="shared" si="13"/>
        <v>1.8803418803418819</v>
      </c>
      <c r="BR92" s="48">
        <v>3</v>
      </c>
      <c r="BS92" s="47">
        <f t="shared" si="16"/>
        <v>3.4188034188034218</v>
      </c>
      <c r="BT92" s="47">
        <f t="shared" si="17"/>
        <v>12.25</v>
      </c>
      <c r="BU92" s="47">
        <f t="shared" si="18"/>
        <v>13.960113960113972</v>
      </c>
      <c r="BV92" s="46">
        <f t="shared" si="14"/>
        <v>666.50038477505029</v>
      </c>
      <c r="BW92" s="46">
        <f t="shared" si="19"/>
        <v>1085.4880630722296</v>
      </c>
      <c r="BX92" s="46">
        <f t="shared" si="20"/>
        <v>5440.819467551426</v>
      </c>
      <c r="BY92" s="46">
        <f t="shared" si="21"/>
        <v>65289.833610617112</v>
      </c>
      <c r="BZ92" s="49">
        <f>VLOOKUP($C92,[2]PARAMETROS!$A:$I,7,0)</f>
        <v>43101</v>
      </c>
      <c r="CA92" s="50">
        <f>VLOOKUP($C92,[2]PARAMETROS!$A:$I,8,0)</f>
        <v>0</v>
      </c>
      <c r="CB92" s="50">
        <f>VLOOKUP($C92,[2]PARAMETROS!$A:$I,9,0)</f>
        <v>0</v>
      </c>
    </row>
    <row r="93" spans="1:80">
      <c r="A93" s="42" t="s">
        <v>234</v>
      </c>
      <c r="B93" s="42" t="s">
        <v>14</v>
      </c>
      <c r="C93" s="42" t="s">
        <v>234</v>
      </c>
      <c r="D93" s="43" t="s">
        <v>235</v>
      </c>
      <c r="E93" s="44" t="s">
        <v>62</v>
      </c>
      <c r="F93" s="44" t="s">
        <v>63</v>
      </c>
      <c r="G93" s="44">
        <v>2</v>
      </c>
      <c r="H93" s="45">
        <v>1393</v>
      </c>
      <c r="I93" s="46">
        <v>2786</v>
      </c>
      <c r="J93" s="46"/>
      <c r="K93" s="46"/>
      <c r="L93" s="46"/>
      <c r="M93" s="46"/>
      <c r="N93" s="46"/>
      <c r="O93" s="46"/>
      <c r="P93" s="46"/>
      <c r="Q93" s="46">
        <v>2786</v>
      </c>
      <c r="R93" s="46">
        <v>557.20000000000005</v>
      </c>
      <c r="S93" s="46">
        <v>41.79</v>
      </c>
      <c r="T93" s="46">
        <v>27.86</v>
      </c>
      <c r="U93" s="46">
        <v>5.5720000000000001</v>
      </c>
      <c r="V93" s="46">
        <v>69.650000000000006</v>
      </c>
      <c r="W93" s="46">
        <v>222.88</v>
      </c>
      <c r="X93" s="46">
        <v>83.58</v>
      </c>
      <c r="Y93" s="46">
        <v>16.716000000000001</v>
      </c>
      <c r="Z93" s="46">
        <v>1025.248</v>
      </c>
      <c r="AA93" s="46">
        <v>232.16666666666666</v>
      </c>
      <c r="AB93" s="46">
        <v>309.55555555555554</v>
      </c>
      <c r="AC93" s="46">
        <v>199.35377777777782</v>
      </c>
      <c r="AD93" s="46">
        <v>741.07600000000002</v>
      </c>
      <c r="AE93" s="46">
        <v>156.84</v>
      </c>
      <c r="AF93" s="46">
        <v>794</v>
      </c>
      <c r="AG93" s="46">
        <v>0</v>
      </c>
      <c r="AH93" s="46">
        <v>65.239999999999995</v>
      </c>
      <c r="AI93" s="46">
        <v>0</v>
      </c>
      <c r="AJ93" s="46">
        <v>0</v>
      </c>
      <c r="AK93" s="46">
        <v>9.44</v>
      </c>
      <c r="AL93" s="46">
        <v>0</v>
      </c>
      <c r="AM93" s="46">
        <v>1025.52</v>
      </c>
      <c r="AN93" s="46">
        <v>2791.8440000000001</v>
      </c>
      <c r="AO93" s="46">
        <v>13.981055169753088</v>
      </c>
      <c r="AP93" s="46">
        <v>1.118484413580247</v>
      </c>
      <c r="AQ93" s="46">
        <v>0.55924220679012349</v>
      </c>
      <c r="AR93" s="46">
        <v>9.7510000000000012</v>
      </c>
      <c r="AS93" s="46">
        <v>3.5883680000000013</v>
      </c>
      <c r="AT93" s="46">
        <v>119.79799999999999</v>
      </c>
      <c r="AU93" s="46">
        <v>4.6433333333333335</v>
      </c>
      <c r="AV93" s="46">
        <v>153.4394831234568</v>
      </c>
      <c r="AW93" s="46">
        <v>38.694444444444443</v>
      </c>
      <c r="AX93" s="46">
        <v>22.907111111111114</v>
      </c>
      <c r="AY93" s="46">
        <v>0.58041666666666658</v>
      </c>
      <c r="AZ93" s="46">
        <v>9.2866666666666671</v>
      </c>
      <c r="BA93" s="46">
        <v>3.6114814814814813</v>
      </c>
      <c r="BB93" s="46">
        <v>27.629484296296301</v>
      </c>
      <c r="BC93" s="46">
        <v>102.70960466666666</v>
      </c>
      <c r="BD93" s="46">
        <v>308.45000000000005</v>
      </c>
      <c r="BE93" s="46">
        <v>308.45000000000005</v>
      </c>
      <c r="BF93" s="46">
        <v>411.15960466666672</v>
      </c>
      <c r="BG93" s="46">
        <v>132.23097222222222</v>
      </c>
      <c r="BH93" s="46"/>
      <c r="BI93" s="46">
        <v>0</v>
      </c>
      <c r="BJ93" s="46"/>
      <c r="BK93" s="46"/>
      <c r="BL93" s="46">
        <v>132.23097222222222</v>
      </c>
      <c r="BM93" s="46">
        <v>6274.6740600123458</v>
      </c>
      <c r="BN93" s="46">
        <f t="shared" si="11"/>
        <v>491.00118550450696</v>
      </c>
      <c r="BO93" s="46">
        <f t="shared" si="12"/>
        <v>346.9741710898515</v>
      </c>
      <c r="BP93" s="47">
        <f t="shared" si="15"/>
        <v>8.6609686609686669</v>
      </c>
      <c r="BQ93" s="47">
        <f t="shared" si="13"/>
        <v>1.8803418803418819</v>
      </c>
      <c r="BR93" s="48">
        <v>3</v>
      </c>
      <c r="BS93" s="47">
        <f t="shared" si="16"/>
        <v>3.4188034188034218</v>
      </c>
      <c r="BT93" s="47">
        <f t="shared" si="17"/>
        <v>12.25</v>
      </c>
      <c r="BU93" s="47">
        <f t="shared" si="18"/>
        <v>13.960113960113972</v>
      </c>
      <c r="BV93" s="46">
        <f t="shared" si="14"/>
        <v>992.93396414167739</v>
      </c>
      <c r="BW93" s="46">
        <f t="shared" si="19"/>
        <v>1830.9093207360359</v>
      </c>
      <c r="BX93" s="46">
        <f t="shared" si="20"/>
        <v>8105.5833807483814</v>
      </c>
      <c r="BY93" s="46">
        <f t="shared" si="21"/>
        <v>97267.000568980584</v>
      </c>
      <c r="BZ93" s="49">
        <f>VLOOKUP($C93,[2]PARAMETROS!$A:$I,7,0)</f>
        <v>43101</v>
      </c>
      <c r="CA93" s="50">
        <f>VLOOKUP($C93,[2]PARAMETROS!$A:$I,8,0)</f>
        <v>0</v>
      </c>
      <c r="CB93" s="50">
        <f>VLOOKUP($C93,[2]PARAMETROS!$A:$I,9,0)</f>
        <v>0</v>
      </c>
    </row>
    <row r="94" spans="1:80">
      <c r="A94" s="42" t="s">
        <v>234</v>
      </c>
      <c r="B94" s="42" t="s">
        <v>15</v>
      </c>
      <c r="C94" s="42" t="s">
        <v>234</v>
      </c>
      <c r="D94" s="43" t="s">
        <v>236</v>
      </c>
      <c r="E94" s="44" t="s">
        <v>62</v>
      </c>
      <c r="F94" s="44" t="s">
        <v>63</v>
      </c>
      <c r="G94" s="44">
        <v>2</v>
      </c>
      <c r="H94" s="45">
        <v>1393</v>
      </c>
      <c r="I94" s="46">
        <v>2786</v>
      </c>
      <c r="J94" s="46"/>
      <c r="K94" s="46"/>
      <c r="L94" s="46">
        <v>422.98776666666674</v>
      </c>
      <c r="M94" s="46"/>
      <c r="N94" s="46"/>
      <c r="O94" s="46"/>
      <c r="P94" s="46"/>
      <c r="Q94" s="46">
        <v>3208.9877666666666</v>
      </c>
      <c r="R94" s="46">
        <v>641.79755333333333</v>
      </c>
      <c r="S94" s="46">
        <v>48.134816499999999</v>
      </c>
      <c r="T94" s="46">
        <v>32.089877666666666</v>
      </c>
      <c r="U94" s="46">
        <v>6.4179755333333333</v>
      </c>
      <c r="V94" s="46">
        <v>80.224694166666666</v>
      </c>
      <c r="W94" s="46">
        <v>256.71902133333333</v>
      </c>
      <c r="X94" s="46">
        <v>96.269632999999999</v>
      </c>
      <c r="Y94" s="46">
        <v>19.2539266</v>
      </c>
      <c r="Z94" s="46">
        <v>1180.9074981333333</v>
      </c>
      <c r="AA94" s="46">
        <v>267.41564722222222</v>
      </c>
      <c r="AB94" s="46">
        <v>356.55419629629625</v>
      </c>
      <c r="AC94" s="46">
        <v>229.62090241481485</v>
      </c>
      <c r="AD94" s="46">
        <v>853.59074593333332</v>
      </c>
      <c r="AE94" s="46">
        <v>156.84</v>
      </c>
      <c r="AF94" s="46">
        <v>794</v>
      </c>
      <c r="AG94" s="46">
        <v>0</v>
      </c>
      <c r="AH94" s="46">
        <v>65.239999999999995</v>
      </c>
      <c r="AI94" s="46">
        <v>0</v>
      </c>
      <c r="AJ94" s="46">
        <v>0</v>
      </c>
      <c r="AK94" s="46">
        <v>9.44</v>
      </c>
      <c r="AL94" s="46">
        <v>0</v>
      </c>
      <c r="AM94" s="46">
        <v>1025.52</v>
      </c>
      <c r="AN94" s="46">
        <v>3060.0182440666667</v>
      </c>
      <c r="AO94" s="46">
        <v>16.103745515014147</v>
      </c>
      <c r="AP94" s="46">
        <v>1.2882996412011318</v>
      </c>
      <c r="AQ94" s="46">
        <v>0.64414982060056591</v>
      </c>
      <c r="AR94" s="46">
        <v>11.231457183333335</v>
      </c>
      <c r="AS94" s="46">
        <v>4.1331762434666679</v>
      </c>
      <c r="AT94" s="46">
        <v>137.98647396666667</v>
      </c>
      <c r="AU94" s="46">
        <v>5.3483129444444444</v>
      </c>
      <c r="AV94" s="46">
        <v>176.73561531472694</v>
      </c>
      <c r="AW94" s="46">
        <v>44.569274537037032</v>
      </c>
      <c r="AX94" s="46">
        <v>26.385010525925928</v>
      </c>
      <c r="AY94" s="46">
        <v>0.66853911805555555</v>
      </c>
      <c r="AZ94" s="46">
        <v>10.696625888888889</v>
      </c>
      <c r="BA94" s="46">
        <v>4.159798956790123</v>
      </c>
      <c r="BB94" s="46">
        <v>31.824363641824696</v>
      </c>
      <c r="BC94" s="46">
        <v>118.30361266852222</v>
      </c>
      <c r="BD94" s="46">
        <v>355.28078845238093</v>
      </c>
      <c r="BE94" s="46">
        <v>355.28078845238093</v>
      </c>
      <c r="BF94" s="46">
        <v>473.58440112090318</v>
      </c>
      <c r="BG94" s="46">
        <v>132.23097222222222</v>
      </c>
      <c r="BH94" s="46"/>
      <c r="BI94" s="46">
        <v>0</v>
      </c>
      <c r="BJ94" s="46"/>
      <c r="BK94" s="46"/>
      <c r="BL94" s="46">
        <v>132.23097222222222</v>
      </c>
      <c r="BM94" s="46">
        <v>7051.5569993911859</v>
      </c>
      <c r="BN94" s="46">
        <f t="shared" si="11"/>
        <v>491.00118550450696</v>
      </c>
      <c r="BO94" s="46">
        <f t="shared" si="12"/>
        <v>346.9741710898515</v>
      </c>
      <c r="BP94" s="47">
        <f t="shared" si="15"/>
        <v>8.6609686609686669</v>
      </c>
      <c r="BQ94" s="47">
        <f t="shared" si="13"/>
        <v>1.8803418803418819</v>
      </c>
      <c r="BR94" s="48">
        <v>3</v>
      </c>
      <c r="BS94" s="47">
        <f t="shared" si="16"/>
        <v>3.4188034188034218</v>
      </c>
      <c r="BT94" s="47">
        <f t="shared" si="17"/>
        <v>12.25</v>
      </c>
      <c r="BU94" s="47">
        <f t="shared" si="18"/>
        <v>13.960113960113972</v>
      </c>
      <c r="BV94" s="46">
        <f t="shared" si="14"/>
        <v>1101.3877078156468</v>
      </c>
      <c r="BW94" s="46">
        <f t="shared" si="19"/>
        <v>1939.3630644100053</v>
      </c>
      <c r="BX94" s="46">
        <f t="shared" si="20"/>
        <v>8990.9200638011916</v>
      </c>
      <c r="BY94" s="46">
        <f t="shared" si="21"/>
        <v>107891.04076561431</v>
      </c>
      <c r="BZ94" s="49">
        <f>VLOOKUP($C94,[2]PARAMETROS!$A:$I,7,0)</f>
        <v>43101</v>
      </c>
      <c r="CA94" s="50">
        <f>VLOOKUP($C94,[2]PARAMETROS!$A:$I,8,0)</f>
        <v>0</v>
      </c>
      <c r="CB94" s="50">
        <f>VLOOKUP($C94,[2]PARAMETROS!$A:$I,9,0)</f>
        <v>0</v>
      </c>
    </row>
    <row r="95" spans="1:80">
      <c r="A95" s="42" t="s">
        <v>237</v>
      </c>
      <c r="B95" s="42" t="s">
        <v>66</v>
      </c>
      <c r="C95" s="42" t="s">
        <v>238</v>
      </c>
      <c r="D95" s="43" t="s">
        <v>239</v>
      </c>
      <c r="E95" s="44" t="s">
        <v>62</v>
      </c>
      <c r="F95" s="44" t="s">
        <v>63</v>
      </c>
      <c r="G95" s="44">
        <v>1</v>
      </c>
      <c r="H95" s="45">
        <v>1281.1600000000001</v>
      </c>
      <c r="I95" s="46">
        <v>1281.1600000000001</v>
      </c>
      <c r="J95" s="46"/>
      <c r="K95" s="46"/>
      <c r="L95" s="46"/>
      <c r="M95" s="46"/>
      <c r="N95" s="46"/>
      <c r="O95" s="46"/>
      <c r="P95" s="46"/>
      <c r="Q95" s="46">
        <v>1281.1600000000001</v>
      </c>
      <c r="R95" s="46">
        <v>256.23200000000003</v>
      </c>
      <c r="S95" s="46">
        <v>19.217400000000001</v>
      </c>
      <c r="T95" s="46">
        <v>12.8116</v>
      </c>
      <c r="U95" s="46">
        <v>2.5623200000000002</v>
      </c>
      <c r="V95" s="46">
        <v>32.029000000000003</v>
      </c>
      <c r="W95" s="46">
        <v>102.4928</v>
      </c>
      <c r="X95" s="46">
        <v>38.434800000000003</v>
      </c>
      <c r="Y95" s="46">
        <v>7.6869600000000009</v>
      </c>
      <c r="Z95" s="46">
        <v>471.46688</v>
      </c>
      <c r="AA95" s="46">
        <v>106.76333333333334</v>
      </c>
      <c r="AB95" s="46">
        <v>142.35111111111112</v>
      </c>
      <c r="AC95" s="46">
        <v>91.674115555555574</v>
      </c>
      <c r="AD95" s="46">
        <v>340.78856000000007</v>
      </c>
      <c r="AE95" s="46">
        <v>85.130399999999995</v>
      </c>
      <c r="AF95" s="46">
        <v>397</v>
      </c>
      <c r="AG95" s="46">
        <v>0</v>
      </c>
      <c r="AH95" s="46">
        <v>33.44</v>
      </c>
      <c r="AI95" s="46">
        <v>0</v>
      </c>
      <c r="AJ95" s="46">
        <v>0</v>
      </c>
      <c r="AK95" s="46">
        <v>4.72</v>
      </c>
      <c r="AL95" s="46">
        <v>0</v>
      </c>
      <c r="AM95" s="46">
        <v>520.29040000000009</v>
      </c>
      <c r="AN95" s="46">
        <v>1332.5458400000002</v>
      </c>
      <c r="AO95" s="46">
        <v>6.4292780478395075</v>
      </c>
      <c r="AP95" s="46">
        <v>0.51434224382716054</v>
      </c>
      <c r="AQ95" s="46">
        <v>0.25717112191358027</v>
      </c>
      <c r="AR95" s="46">
        <v>4.4840600000000013</v>
      </c>
      <c r="AS95" s="46">
        <v>1.6501340800000008</v>
      </c>
      <c r="AT95" s="46">
        <v>55.089880000000001</v>
      </c>
      <c r="AU95" s="46">
        <v>2.1352666666666669</v>
      </c>
      <c r="AV95" s="46">
        <v>70.560132160246923</v>
      </c>
      <c r="AW95" s="46">
        <v>17.79388888888889</v>
      </c>
      <c r="AX95" s="46">
        <v>10.533982222222223</v>
      </c>
      <c r="AY95" s="46">
        <v>0.26690833333333336</v>
      </c>
      <c r="AZ95" s="46">
        <v>4.2705333333333337</v>
      </c>
      <c r="BA95" s="46">
        <v>1.660762962962963</v>
      </c>
      <c r="BB95" s="46">
        <v>12.705595872592596</v>
      </c>
      <c r="BC95" s="46">
        <v>47.23167161333334</v>
      </c>
      <c r="BD95" s="46">
        <v>174.70363636363635</v>
      </c>
      <c r="BE95" s="46">
        <v>174.70363636363635</v>
      </c>
      <c r="BF95" s="46">
        <v>221.93530797696968</v>
      </c>
      <c r="BG95" s="46">
        <v>66.11548611111111</v>
      </c>
      <c r="BH95" s="46"/>
      <c r="BI95" s="46">
        <v>0</v>
      </c>
      <c r="BJ95" s="46"/>
      <c r="BK95" s="46"/>
      <c r="BL95" s="46">
        <v>66.11548611111111</v>
      </c>
      <c r="BM95" s="46">
        <v>2972.3167662483288</v>
      </c>
      <c r="BN95" s="46">
        <f t="shared" si="11"/>
        <v>245.50059275225348</v>
      </c>
      <c r="BO95" s="46">
        <f t="shared" si="12"/>
        <v>173.48708554492575</v>
      </c>
      <c r="BP95" s="47">
        <f t="shared" si="15"/>
        <v>8.5633802816901436</v>
      </c>
      <c r="BQ95" s="47">
        <f t="shared" si="13"/>
        <v>1.8591549295774654</v>
      </c>
      <c r="BR95" s="48">
        <v>2</v>
      </c>
      <c r="BS95" s="47">
        <f t="shared" si="16"/>
        <v>2.2535211267605644</v>
      </c>
      <c r="BT95" s="47">
        <f t="shared" si="17"/>
        <v>11.25</v>
      </c>
      <c r="BU95" s="47">
        <f t="shared" si="18"/>
        <v>12.676056338028173</v>
      </c>
      <c r="BV95" s="46">
        <f t="shared" si="14"/>
        <v>429.883661984642</v>
      </c>
      <c r="BW95" s="46">
        <f t="shared" si="19"/>
        <v>848.87134028182118</v>
      </c>
      <c r="BX95" s="46">
        <f t="shared" si="20"/>
        <v>3821.18810653015</v>
      </c>
      <c r="BY95" s="46">
        <f t="shared" si="21"/>
        <v>45854.257278361802</v>
      </c>
      <c r="BZ95" s="49">
        <f>VLOOKUP($C95,[2]PARAMETROS!$A:$I,7,0)</f>
        <v>43101</v>
      </c>
      <c r="CA95" s="50">
        <f>VLOOKUP($C95,[2]PARAMETROS!$A:$I,8,0)</f>
        <v>0</v>
      </c>
      <c r="CB95" s="50">
        <f>VLOOKUP($C95,[2]PARAMETROS!$A:$I,9,0)</f>
        <v>0</v>
      </c>
    </row>
    <row r="96" spans="1:80">
      <c r="A96" s="42" t="s">
        <v>240</v>
      </c>
      <c r="B96" s="42" t="s">
        <v>114</v>
      </c>
      <c r="C96" s="42" t="s">
        <v>115</v>
      </c>
      <c r="D96" s="43" t="s">
        <v>241</v>
      </c>
      <c r="E96" s="44" t="s">
        <v>62</v>
      </c>
      <c r="F96" s="44" t="s">
        <v>63</v>
      </c>
      <c r="G96" s="44">
        <v>1</v>
      </c>
      <c r="H96" s="45">
        <v>1200.1400000000001</v>
      </c>
      <c r="I96" s="46">
        <v>1200.1400000000001</v>
      </c>
      <c r="J96" s="46"/>
      <c r="K96" s="46"/>
      <c r="L96" s="46"/>
      <c r="M96" s="46"/>
      <c r="N96" s="46"/>
      <c r="O96" s="46"/>
      <c r="P96" s="46"/>
      <c r="Q96" s="46">
        <v>1200.1400000000001</v>
      </c>
      <c r="R96" s="46">
        <v>240.02800000000002</v>
      </c>
      <c r="S96" s="46">
        <v>18.002100000000002</v>
      </c>
      <c r="T96" s="46">
        <v>12.001400000000002</v>
      </c>
      <c r="U96" s="46">
        <v>2.4002800000000004</v>
      </c>
      <c r="V96" s="46">
        <v>30.003500000000003</v>
      </c>
      <c r="W96" s="46">
        <v>96.011200000000017</v>
      </c>
      <c r="X96" s="46">
        <v>36.004200000000004</v>
      </c>
      <c r="Y96" s="46">
        <v>7.2008400000000004</v>
      </c>
      <c r="Z96" s="46">
        <v>441.65152000000012</v>
      </c>
      <c r="AA96" s="46">
        <v>100.01166666666667</v>
      </c>
      <c r="AB96" s="46">
        <v>133.34888888888889</v>
      </c>
      <c r="AC96" s="46">
        <v>85.876684444444464</v>
      </c>
      <c r="AD96" s="46">
        <v>319.23724000000004</v>
      </c>
      <c r="AE96" s="46">
        <v>89.991599999999991</v>
      </c>
      <c r="AF96" s="46">
        <v>397</v>
      </c>
      <c r="AG96" s="46">
        <v>0</v>
      </c>
      <c r="AH96" s="46">
        <v>28.32</v>
      </c>
      <c r="AI96" s="46">
        <v>0</v>
      </c>
      <c r="AJ96" s="46">
        <v>0</v>
      </c>
      <c r="AK96" s="46">
        <v>4.72</v>
      </c>
      <c r="AL96" s="46">
        <v>0</v>
      </c>
      <c r="AM96" s="46">
        <v>520.03160000000003</v>
      </c>
      <c r="AN96" s="46">
        <v>1280.9203600000001</v>
      </c>
      <c r="AO96" s="46">
        <v>6.0226933063271613</v>
      </c>
      <c r="AP96" s="46">
        <v>0.48181546450617291</v>
      </c>
      <c r="AQ96" s="46">
        <v>0.24090773225308645</v>
      </c>
      <c r="AR96" s="46">
        <v>4.2004900000000012</v>
      </c>
      <c r="AS96" s="46">
        <v>1.5457803200000007</v>
      </c>
      <c r="AT96" s="46">
        <v>51.606020000000001</v>
      </c>
      <c r="AU96" s="46">
        <v>2.0002333333333335</v>
      </c>
      <c r="AV96" s="46">
        <v>66.097940156419753</v>
      </c>
      <c r="AW96" s="46">
        <v>16.668611111111112</v>
      </c>
      <c r="AX96" s="46">
        <v>9.8678177777777787</v>
      </c>
      <c r="AY96" s="46">
        <v>0.25002916666666669</v>
      </c>
      <c r="AZ96" s="46">
        <v>4.0004666666666671</v>
      </c>
      <c r="BA96" s="46">
        <v>1.5557370370370371</v>
      </c>
      <c r="BB96" s="46">
        <v>11.90209952740741</v>
      </c>
      <c r="BC96" s="46">
        <v>44.244761286666673</v>
      </c>
      <c r="BD96" s="46"/>
      <c r="BE96" s="46">
        <v>0</v>
      </c>
      <c r="BF96" s="46">
        <v>44.244761286666673</v>
      </c>
      <c r="BG96" s="46">
        <v>44.875416666666666</v>
      </c>
      <c r="BH96" s="46"/>
      <c r="BI96" s="46">
        <v>0</v>
      </c>
      <c r="BJ96" s="46"/>
      <c r="BK96" s="46"/>
      <c r="BL96" s="46">
        <v>44.875416666666666</v>
      </c>
      <c r="BM96" s="46">
        <v>2636.2784781097535</v>
      </c>
      <c r="BN96" s="46">
        <f t="shared" si="11"/>
        <v>245.50059275225348</v>
      </c>
      <c r="BO96" s="46">
        <f t="shared" si="12"/>
        <v>173.48708554492575</v>
      </c>
      <c r="BP96" s="47">
        <f t="shared" si="15"/>
        <v>8.6609686609686669</v>
      </c>
      <c r="BQ96" s="47">
        <f t="shared" si="13"/>
        <v>1.8803418803418819</v>
      </c>
      <c r="BR96" s="48">
        <v>3</v>
      </c>
      <c r="BS96" s="47">
        <f t="shared" si="16"/>
        <v>3.4188034188034218</v>
      </c>
      <c r="BT96" s="47">
        <f t="shared" si="17"/>
        <v>12.25</v>
      </c>
      <c r="BU96" s="47">
        <f t="shared" si="18"/>
        <v>13.960113960113972</v>
      </c>
      <c r="BV96" s="46">
        <f t="shared" si="14"/>
        <v>426.51863721920176</v>
      </c>
      <c r="BW96" s="46">
        <f t="shared" si="19"/>
        <v>845.50631551638094</v>
      </c>
      <c r="BX96" s="46">
        <f t="shared" si="20"/>
        <v>3481.7847936261342</v>
      </c>
      <c r="BY96" s="46">
        <f t="shared" si="21"/>
        <v>41781.417523513606</v>
      </c>
      <c r="BZ96" s="49">
        <f>VLOOKUP($C96,[2]PARAMETROS!$A:$I,7,0)</f>
        <v>43101</v>
      </c>
      <c r="CA96" s="50">
        <f>VLOOKUP($C96,[2]PARAMETROS!$A:$I,8,0)</f>
        <v>0</v>
      </c>
      <c r="CB96" s="50">
        <f>VLOOKUP($C96,[2]PARAMETROS!$A:$I,9,0)</f>
        <v>0</v>
      </c>
    </row>
    <row r="97" spans="1:80">
      <c r="A97" s="42" t="s">
        <v>242</v>
      </c>
      <c r="B97" s="42" t="s">
        <v>66</v>
      </c>
      <c r="C97" s="42" t="s">
        <v>67</v>
      </c>
      <c r="D97" s="43" t="s">
        <v>243</v>
      </c>
      <c r="E97" s="44" t="s">
        <v>62</v>
      </c>
      <c r="F97" s="44" t="s">
        <v>63</v>
      </c>
      <c r="G97" s="44">
        <v>1</v>
      </c>
      <c r="H97" s="45">
        <v>1281.1600000000001</v>
      </c>
      <c r="I97" s="46">
        <v>1281.1600000000001</v>
      </c>
      <c r="J97" s="46"/>
      <c r="K97" s="46"/>
      <c r="L97" s="46"/>
      <c r="M97" s="46"/>
      <c r="N97" s="46"/>
      <c r="O97" s="46"/>
      <c r="P97" s="46"/>
      <c r="Q97" s="46">
        <v>1281.1600000000001</v>
      </c>
      <c r="R97" s="46">
        <v>256.23200000000003</v>
      </c>
      <c r="S97" s="46">
        <v>19.217400000000001</v>
      </c>
      <c r="T97" s="46">
        <v>12.8116</v>
      </c>
      <c r="U97" s="46">
        <v>2.5623200000000002</v>
      </c>
      <c r="V97" s="46">
        <v>32.029000000000003</v>
      </c>
      <c r="W97" s="46">
        <v>102.4928</v>
      </c>
      <c r="X97" s="46">
        <v>38.434800000000003</v>
      </c>
      <c r="Y97" s="46">
        <v>7.6869600000000009</v>
      </c>
      <c r="Z97" s="46">
        <v>471.46688</v>
      </c>
      <c r="AA97" s="46">
        <v>106.76333333333334</v>
      </c>
      <c r="AB97" s="46">
        <v>142.35111111111112</v>
      </c>
      <c r="AC97" s="46">
        <v>91.674115555555574</v>
      </c>
      <c r="AD97" s="46">
        <v>340.78856000000007</v>
      </c>
      <c r="AE97" s="46">
        <v>85.130399999999995</v>
      </c>
      <c r="AF97" s="46">
        <v>397</v>
      </c>
      <c r="AG97" s="46">
        <v>0</v>
      </c>
      <c r="AH97" s="46">
        <v>0</v>
      </c>
      <c r="AI97" s="46">
        <v>9.84</v>
      </c>
      <c r="AJ97" s="46">
        <v>0</v>
      </c>
      <c r="AK97" s="46">
        <v>4.72</v>
      </c>
      <c r="AL97" s="46">
        <v>0</v>
      </c>
      <c r="AM97" s="46">
        <v>496.69040000000001</v>
      </c>
      <c r="AN97" s="46">
        <v>1308.9458400000001</v>
      </c>
      <c r="AO97" s="46">
        <v>6.4292780478395075</v>
      </c>
      <c r="AP97" s="46">
        <v>0.51434224382716054</v>
      </c>
      <c r="AQ97" s="46">
        <v>0.25717112191358027</v>
      </c>
      <c r="AR97" s="46">
        <v>4.4840600000000013</v>
      </c>
      <c r="AS97" s="46">
        <v>1.6501340800000008</v>
      </c>
      <c r="AT97" s="46">
        <v>55.089880000000001</v>
      </c>
      <c r="AU97" s="46">
        <v>2.1352666666666669</v>
      </c>
      <c r="AV97" s="46">
        <v>70.560132160246923</v>
      </c>
      <c r="AW97" s="46">
        <v>17.79388888888889</v>
      </c>
      <c r="AX97" s="46">
        <v>10.533982222222223</v>
      </c>
      <c r="AY97" s="46">
        <v>0.26690833333333336</v>
      </c>
      <c r="AZ97" s="46">
        <v>4.2705333333333337</v>
      </c>
      <c r="BA97" s="46">
        <v>1.660762962962963</v>
      </c>
      <c r="BB97" s="46">
        <v>12.705595872592596</v>
      </c>
      <c r="BC97" s="46">
        <v>47.23167161333334</v>
      </c>
      <c r="BD97" s="46">
        <v>174.70363636363635</v>
      </c>
      <c r="BE97" s="46">
        <v>174.70363636363635</v>
      </c>
      <c r="BF97" s="46">
        <v>221.93530797696968</v>
      </c>
      <c r="BG97" s="46">
        <v>66.11548611111111</v>
      </c>
      <c r="BH97" s="46"/>
      <c r="BI97" s="46">
        <v>0</v>
      </c>
      <c r="BJ97" s="46"/>
      <c r="BK97" s="46"/>
      <c r="BL97" s="46">
        <v>66.11548611111111</v>
      </c>
      <c r="BM97" s="46">
        <v>2948.7167662483284</v>
      </c>
      <c r="BN97" s="46">
        <f t="shared" si="11"/>
        <v>245.50059275225348</v>
      </c>
      <c r="BO97" s="46">
        <f t="shared" si="12"/>
        <v>173.48708554492575</v>
      </c>
      <c r="BP97" s="47">
        <f t="shared" si="15"/>
        <v>8.5633802816901436</v>
      </c>
      <c r="BQ97" s="47">
        <f t="shared" si="13"/>
        <v>1.8591549295774654</v>
      </c>
      <c r="BR97" s="48">
        <v>2</v>
      </c>
      <c r="BS97" s="47">
        <f t="shared" si="16"/>
        <v>2.2535211267605644</v>
      </c>
      <c r="BT97" s="47">
        <f t="shared" si="17"/>
        <v>11.25</v>
      </c>
      <c r="BU97" s="47">
        <f t="shared" si="18"/>
        <v>12.676056338028173</v>
      </c>
      <c r="BV97" s="46">
        <f t="shared" si="14"/>
        <v>426.89211268886737</v>
      </c>
      <c r="BW97" s="46">
        <f t="shared" si="19"/>
        <v>845.8797909860466</v>
      </c>
      <c r="BX97" s="46">
        <f t="shared" si="20"/>
        <v>3794.5965572343748</v>
      </c>
      <c r="BY97" s="46">
        <f t="shared" si="21"/>
        <v>45535.158686812501</v>
      </c>
      <c r="BZ97" s="49">
        <f>VLOOKUP($C97,[2]PARAMETROS!$A:$I,7,0)</f>
        <v>43101</v>
      </c>
      <c r="CA97" s="50">
        <f>VLOOKUP($C97,[2]PARAMETROS!$A:$I,8,0)</f>
        <v>0</v>
      </c>
      <c r="CB97" s="50">
        <f>VLOOKUP($C97,[2]PARAMETROS!$A:$I,9,0)</f>
        <v>0</v>
      </c>
    </row>
    <row r="98" spans="1:80">
      <c r="A98" s="42" t="s">
        <v>242</v>
      </c>
      <c r="B98" s="42" t="s">
        <v>16</v>
      </c>
      <c r="C98" s="42" t="s">
        <v>67</v>
      </c>
      <c r="D98" s="43" t="s">
        <v>244</v>
      </c>
      <c r="E98" s="44" t="s">
        <v>62</v>
      </c>
      <c r="F98" s="44" t="s">
        <v>63</v>
      </c>
      <c r="G98" s="44">
        <v>1</v>
      </c>
      <c r="H98" s="45">
        <v>2216.69</v>
      </c>
      <c r="I98" s="46">
        <v>2216.69</v>
      </c>
      <c r="J98" s="46"/>
      <c r="K98" s="46"/>
      <c r="L98" s="46"/>
      <c r="M98" s="46"/>
      <c r="N98" s="46"/>
      <c r="O98" s="46"/>
      <c r="P98" s="46"/>
      <c r="Q98" s="46">
        <v>2216.69</v>
      </c>
      <c r="R98" s="46">
        <v>443.33800000000002</v>
      </c>
      <c r="S98" s="46">
        <v>33.250349999999997</v>
      </c>
      <c r="T98" s="46">
        <v>22.166900000000002</v>
      </c>
      <c r="U98" s="46">
        <v>4.4333800000000005</v>
      </c>
      <c r="V98" s="46">
        <v>55.417250000000003</v>
      </c>
      <c r="W98" s="46">
        <v>177.33520000000001</v>
      </c>
      <c r="X98" s="46">
        <v>66.500699999999995</v>
      </c>
      <c r="Y98" s="46">
        <v>13.300140000000001</v>
      </c>
      <c r="Z98" s="46">
        <v>815.74191999999994</v>
      </c>
      <c r="AA98" s="46">
        <v>184.72416666666666</v>
      </c>
      <c r="AB98" s="46">
        <v>246.29888888888888</v>
      </c>
      <c r="AC98" s="46">
        <v>158.61648444444447</v>
      </c>
      <c r="AD98" s="46">
        <v>589.63954000000001</v>
      </c>
      <c r="AE98" s="46">
        <v>28.99860000000001</v>
      </c>
      <c r="AF98" s="46">
        <v>397</v>
      </c>
      <c r="AG98" s="46">
        <v>0</v>
      </c>
      <c r="AH98" s="46">
        <v>0</v>
      </c>
      <c r="AI98" s="46">
        <v>9.84</v>
      </c>
      <c r="AJ98" s="46">
        <v>0</v>
      </c>
      <c r="AK98" s="46">
        <v>4.72</v>
      </c>
      <c r="AL98" s="46">
        <v>0</v>
      </c>
      <c r="AM98" s="46">
        <v>440.55860000000001</v>
      </c>
      <c r="AN98" s="46">
        <v>1845.9400599999999</v>
      </c>
      <c r="AO98" s="46">
        <v>11.124072212577161</v>
      </c>
      <c r="AP98" s="46">
        <v>0.88992577700617292</v>
      </c>
      <c r="AQ98" s="46">
        <v>0.44496288850308646</v>
      </c>
      <c r="AR98" s="46">
        <v>7.7584150000000012</v>
      </c>
      <c r="AS98" s="46">
        <v>2.855096720000001</v>
      </c>
      <c r="AT98" s="46">
        <v>95.317669999999993</v>
      </c>
      <c r="AU98" s="46">
        <v>3.6944833333333338</v>
      </c>
      <c r="AV98" s="46">
        <v>122.08462593141975</v>
      </c>
      <c r="AW98" s="46">
        <v>30.78736111111111</v>
      </c>
      <c r="AX98" s="46">
        <v>18.22611777777778</v>
      </c>
      <c r="AY98" s="46">
        <v>0.46181041666666667</v>
      </c>
      <c r="AZ98" s="46">
        <v>7.3889666666666676</v>
      </c>
      <c r="BA98" s="46">
        <v>2.8734870370370369</v>
      </c>
      <c r="BB98" s="46">
        <v>21.983489427407413</v>
      </c>
      <c r="BC98" s="46">
        <v>81.721232436666668</v>
      </c>
      <c r="BD98" s="46"/>
      <c r="BE98" s="46">
        <v>0</v>
      </c>
      <c r="BF98" s="46">
        <v>81.721232436666668</v>
      </c>
      <c r="BG98" s="46">
        <v>66.11548611111111</v>
      </c>
      <c r="BH98" s="46"/>
      <c r="BI98" s="46">
        <v>0</v>
      </c>
      <c r="BJ98" s="46"/>
      <c r="BK98" s="46"/>
      <c r="BL98" s="46">
        <v>66.11548611111111</v>
      </c>
      <c r="BM98" s="46">
        <v>4332.5514044791971</v>
      </c>
      <c r="BN98" s="46">
        <f t="shared" si="11"/>
        <v>245.50059275225348</v>
      </c>
      <c r="BO98" s="46">
        <f t="shared" si="12"/>
        <v>173.48708554492575</v>
      </c>
      <c r="BP98" s="47">
        <f t="shared" si="15"/>
        <v>8.5633802816901436</v>
      </c>
      <c r="BQ98" s="47">
        <f t="shared" si="13"/>
        <v>1.8591549295774654</v>
      </c>
      <c r="BR98" s="48">
        <v>2</v>
      </c>
      <c r="BS98" s="47">
        <f t="shared" si="16"/>
        <v>2.2535211267605644</v>
      </c>
      <c r="BT98" s="47">
        <f t="shared" si="17"/>
        <v>11.25</v>
      </c>
      <c r="BU98" s="47">
        <f t="shared" si="18"/>
        <v>12.676056338028173</v>
      </c>
      <c r="BV98" s="46">
        <f t="shared" si="14"/>
        <v>602.30777105616062</v>
      </c>
      <c r="BW98" s="46">
        <f t="shared" si="19"/>
        <v>1021.2954493533398</v>
      </c>
      <c r="BX98" s="46">
        <f t="shared" si="20"/>
        <v>5353.8468538325369</v>
      </c>
      <c r="BY98" s="46">
        <f t="shared" si="21"/>
        <v>64246.162245990447</v>
      </c>
      <c r="BZ98" s="49">
        <f>VLOOKUP($C98,[2]PARAMETROS!$A:$I,7,0)</f>
        <v>43101</v>
      </c>
      <c r="CA98" s="50">
        <f>VLOOKUP($C98,[2]PARAMETROS!$A:$I,8,0)</f>
        <v>0</v>
      </c>
      <c r="CB98" s="50">
        <f>VLOOKUP($C98,[2]PARAMETROS!$A:$I,9,0)</f>
        <v>0</v>
      </c>
    </row>
    <row r="99" spans="1:80">
      <c r="A99" s="42" t="s">
        <v>245</v>
      </c>
      <c r="B99" s="42" t="s">
        <v>78</v>
      </c>
      <c r="C99" s="42" t="s">
        <v>246</v>
      </c>
      <c r="D99" s="43" t="s">
        <v>247</v>
      </c>
      <c r="E99" s="44" t="s">
        <v>62</v>
      </c>
      <c r="F99" s="44" t="s">
        <v>63</v>
      </c>
      <c r="G99" s="44">
        <v>1</v>
      </c>
      <c r="H99" s="45">
        <v>2973.68</v>
      </c>
      <c r="I99" s="46">
        <v>2973.68</v>
      </c>
      <c r="J99" s="46"/>
      <c r="K99" s="46"/>
      <c r="L99" s="46"/>
      <c r="M99" s="46"/>
      <c r="N99" s="46"/>
      <c r="O99" s="46"/>
      <c r="P99" s="46"/>
      <c r="Q99" s="46">
        <v>2973.68</v>
      </c>
      <c r="R99" s="46">
        <v>594.73599999999999</v>
      </c>
      <c r="S99" s="46">
        <v>44.605199999999996</v>
      </c>
      <c r="T99" s="46">
        <v>29.736799999999999</v>
      </c>
      <c r="U99" s="46">
        <v>5.9473599999999998</v>
      </c>
      <c r="V99" s="46">
        <v>74.341999999999999</v>
      </c>
      <c r="W99" s="46">
        <v>237.89439999999999</v>
      </c>
      <c r="X99" s="46">
        <v>89.210399999999993</v>
      </c>
      <c r="Y99" s="46">
        <v>17.842079999999999</v>
      </c>
      <c r="Z99" s="46">
        <v>1094.3142399999999</v>
      </c>
      <c r="AA99" s="46">
        <v>247.80666666666664</v>
      </c>
      <c r="AB99" s="46">
        <v>330.40888888888884</v>
      </c>
      <c r="AC99" s="46">
        <v>212.78332444444447</v>
      </c>
      <c r="AD99" s="46">
        <v>790.99887999999999</v>
      </c>
      <c r="AE99" s="46">
        <v>0</v>
      </c>
      <c r="AF99" s="46">
        <v>324.39999999999998</v>
      </c>
      <c r="AG99" s="46">
        <v>0</v>
      </c>
      <c r="AH99" s="46">
        <v>0</v>
      </c>
      <c r="AI99" s="46">
        <v>0</v>
      </c>
      <c r="AJ99" s="46">
        <v>0</v>
      </c>
      <c r="AK99" s="46">
        <v>4.72</v>
      </c>
      <c r="AL99" s="46">
        <v>293.88</v>
      </c>
      <c r="AM99" s="46">
        <v>623</v>
      </c>
      <c r="AN99" s="46">
        <v>2508.3131199999998</v>
      </c>
      <c r="AO99" s="46">
        <v>14.922894521604938</v>
      </c>
      <c r="AP99" s="46">
        <v>1.193831561728395</v>
      </c>
      <c r="AQ99" s="46">
        <v>0.5969157808641975</v>
      </c>
      <c r="AR99" s="46">
        <v>10.40788</v>
      </c>
      <c r="AS99" s="46">
        <v>3.8300998400000013</v>
      </c>
      <c r="AT99" s="46">
        <v>127.86823999999999</v>
      </c>
      <c r="AU99" s="46">
        <v>4.9561333333333337</v>
      </c>
      <c r="AV99" s="46">
        <v>163.77599503753086</v>
      </c>
      <c r="AW99" s="46">
        <v>41.301111111111105</v>
      </c>
      <c r="AX99" s="46">
        <v>24.450257777777779</v>
      </c>
      <c r="AY99" s="46">
        <v>0.6195166666666666</v>
      </c>
      <c r="AZ99" s="46">
        <v>9.9122666666666674</v>
      </c>
      <c r="BA99" s="46">
        <v>3.8547703703703702</v>
      </c>
      <c r="BB99" s="46">
        <v>29.490755514074078</v>
      </c>
      <c r="BC99" s="46">
        <v>109.62867810666668</v>
      </c>
      <c r="BD99" s="46"/>
      <c r="BE99" s="46">
        <v>0</v>
      </c>
      <c r="BF99" s="46">
        <v>109.62867810666668</v>
      </c>
      <c r="BG99" s="46">
        <v>94.380486111111111</v>
      </c>
      <c r="BH99" s="46"/>
      <c r="BI99" s="46">
        <v>0</v>
      </c>
      <c r="BJ99" s="46"/>
      <c r="BK99" s="46"/>
      <c r="BL99" s="46">
        <v>94.380486111111111</v>
      </c>
      <c r="BM99" s="46">
        <v>5849.778279255308</v>
      </c>
      <c r="BN99" s="46">
        <f t="shared" si="11"/>
        <v>245.50059275225348</v>
      </c>
      <c r="BO99" s="46">
        <f t="shared" si="12"/>
        <v>173.48708554492575</v>
      </c>
      <c r="BP99" s="47">
        <f t="shared" si="15"/>
        <v>8.7608069164265068</v>
      </c>
      <c r="BQ99" s="47">
        <f t="shared" si="13"/>
        <v>1.9020172910662811</v>
      </c>
      <c r="BR99" s="48">
        <v>4</v>
      </c>
      <c r="BS99" s="47">
        <f t="shared" si="16"/>
        <v>4.6109510086455305</v>
      </c>
      <c r="BT99" s="47">
        <f t="shared" si="17"/>
        <v>13.25</v>
      </c>
      <c r="BU99" s="47">
        <f t="shared" si="18"/>
        <v>15.273775216138318</v>
      </c>
      <c r="BV99" s="46">
        <f t="shared" si="14"/>
        <v>957.47722118236777</v>
      </c>
      <c r="BW99" s="46">
        <f t="shared" si="19"/>
        <v>1376.4648994795471</v>
      </c>
      <c r="BX99" s="46">
        <f t="shared" si="20"/>
        <v>7226.2431787348551</v>
      </c>
      <c r="BY99" s="46">
        <f t="shared" si="21"/>
        <v>86714.918144818264</v>
      </c>
      <c r="BZ99" s="51">
        <f>VLOOKUP($C99,[2]PARAMETROS!$A:$I,7,0)</f>
        <v>42736</v>
      </c>
      <c r="CA99" s="50">
        <f>VLOOKUP($C99,[2]PARAMETROS!$A:$I,8,0)</f>
        <v>0</v>
      </c>
      <c r="CB99" s="50">
        <f>VLOOKUP($C99,[2]PARAMETROS!$A:$I,9,0)</f>
        <v>0</v>
      </c>
    </row>
    <row r="100" spans="1:80">
      <c r="A100" s="42" t="s">
        <v>245</v>
      </c>
      <c r="B100" s="42" t="s">
        <v>66</v>
      </c>
      <c r="C100" s="42" t="s">
        <v>74</v>
      </c>
      <c r="D100" s="43" t="s">
        <v>248</v>
      </c>
      <c r="E100" s="44" t="s">
        <v>62</v>
      </c>
      <c r="F100" s="44" t="s">
        <v>63</v>
      </c>
      <c r="G100" s="44">
        <v>1</v>
      </c>
      <c r="H100" s="45">
        <v>1281.1600000000001</v>
      </c>
      <c r="I100" s="46">
        <v>1281.1600000000001</v>
      </c>
      <c r="J100" s="46"/>
      <c r="K100" s="46"/>
      <c r="L100" s="46"/>
      <c r="M100" s="46"/>
      <c r="N100" s="46"/>
      <c r="O100" s="46"/>
      <c r="P100" s="46"/>
      <c r="Q100" s="46">
        <v>1281.1600000000001</v>
      </c>
      <c r="R100" s="46">
        <v>256.23200000000003</v>
      </c>
      <c r="S100" s="46">
        <v>19.217400000000001</v>
      </c>
      <c r="T100" s="46">
        <v>12.8116</v>
      </c>
      <c r="U100" s="46">
        <v>2.5623200000000002</v>
      </c>
      <c r="V100" s="46">
        <v>32.029000000000003</v>
      </c>
      <c r="W100" s="46">
        <v>102.4928</v>
      </c>
      <c r="X100" s="46">
        <v>38.434800000000003</v>
      </c>
      <c r="Y100" s="46">
        <v>7.6869600000000009</v>
      </c>
      <c r="Z100" s="46">
        <v>471.46688</v>
      </c>
      <c r="AA100" s="46">
        <v>106.76333333333334</v>
      </c>
      <c r="AB100" s="46">
        <v>142.35111111111112</v>
      </c>
      <c r="AC100" s="46">
        <v>91.674115555555574</v>
      </c>
      <c r="AD100" s="46">
        <v>340.78856000000007</v>
      </c>
      <c r="AE100" s="46">
        <v>85.130399999999995</v>
      </c>
      <c r="AF100" s="46">
        <v>0</v>
      </c>
      <c r="AG100" s="46">
        <v>264.83999999999997</v>
      </c>
      <c r="AH100" s="46">
        <v>27.01</v>
      </c>
      <c r="AI100" s="46">
        <v>0</v>
      </c>
      <c r="AJ100" s="46">
        <v>0</v>
      </c>
      <c r="AK100" s="46">
        <v>4.72</v>
      </c>
      <c r="AL100" s="46">
        <v>0</v>
      </c>
      <c r="AM100" s="46">
        <v>381.7004</v>
      </c>
      <c r="AN100" s="46">
        <v>1193.9558400000001</v>
      </c>
      <c r="AO100" s="46">
        <v>6.4292780478395075</v>
      </c>
      <c r="AP100" s="46">
        <v>0.51434224382716054</v>
      </c>
      <c r="AQ100" s="46">
        <v>0.25717112191358027</v>
      </c>
      <c r="AR100" s="46">
        <v>4.4840600000000013</v>
      </c>
      <c r="AS100" s="46">
        <v>1.6501340800000008</v>
      </c>
      <c r="AT100" s="46">
        <v>55.089880000000001</v>
      </c>
      <c r="AU100" s="46">
        <v>2.1352666666666669</v>
      </c>
      <c r="AV100" s="46">
        <v>70.560132160246923</v>
      </c>
      <c r="AW100" s="46">
        <v>17.79388888888889</v>
      </c>
      <c r="AX100" s="46">
        <v>10.533982222222223</v>
      </c>
      <c r="AY100" s="46">
        <v>0.26690833333333336</v>
      </c>
      <c r="AZ100" s="46">
        <v>4.2705333333333337</v>
      </c>
      <c r="BA100" s="46">
        <v>1.660762962962963</v>
      </c>
      <c r="BB100" s="46">
        <v>12.705595872592596</v>
      </c>
      <c r="BC100" s="46">
        <v>47.23167161333334</v>
      </c>
      <c r="BD100" s="46">
        <v>174.70363636363635</v>
      </c>
      <c r="BE100" s="46">
        <v>174.70363636363635</v>
      </c>
      <c r="BF100" s="46">
        <v>221.93530797696968</v>
      </c>
      <c r="BG100" s="46">
        <v>66.11548611111111</v>
      </c>
      <c r="BH100" s="46"/>
      <c r="BI100" s="46">
        <v>0</v>
      </c>
      <c r="BJ100" s="46"/>
      <c r="BK100" s="46"/>
      <c r="BL100" s="46">
        <v>66.11548611111111</v>
      </c>
      <c r="BM100" s="46">
        <v>2833.7267662483287</v>
      </c>
      <c r="BN100" s="46">
        <f t="shared" si="11"/>
        <v>245.50059275225348</v>
      </c>
      <c r="BO100" s="46">
        <f t="shared" si="12"/>
        <v>173.48708554492575</v>
      </c>
      <c r="BP100" s="47">
        <f t="shared" si="15"/>
        <v>8.7608069164265068</v>
      </c>
      <c r="BQ100" s="47">
        <f t="shared" si="13"/>
        <v>1.9020172910662811</v>
      </c>
      <c r="BR100" s="48">
        <v>4</v>
      </c>
      <c r="BS100" s="47">
        <f t="shared" si="16"/>
        <v>4.6109510086455305</v>
      </c>
      <c r="BT100" s="47">
        <f t="shared" si="17"/>
        <v>13.25</v>
      </c>
      <c r="BU100" s="47">
        <f t="shared" si="18"/>
        <v>15.273775216138318</v>
      </c>
      <c r="BV100" s="46">
        <f t="shared" si="14"/>
        <v>496.81229268274291</v>
      </c>
      <c r="BW100" s="46">
        <f t="shared" si="19"/>
        <v>915.79997097992214</v>
      </c>
      <c r="BX100" s="46">
        <f t="shared" si="20"/>
        <v>3749.5267372282506</v>
      </c>
      <c r="BY100" s="46">
        <f t="shared" si="21"/>
        <v>44994.320846739007</v>
      </c>
      <c r="BZ100" s="49">
        <f>VLOOKUP($C100,[2]PARAMETROS!$A:$I,7,0)</f>
        <v>43101</v>
      </c>
      <c r="CA100" s="50">
        <f>VLOOKUP($C100,[2]PARAMETROS!$A:$I,8,0)</f>
        <v>0</v>
      </c>
      <c r="CB100" s="50">
        <f>VLOOKUP($C100,[2]PARAMETROS!$A:$I,9,0)</f>
        <v>0</v>
      </c>
    </row>
    <row r="101" spans="1:80">
      <c r="A101" s="42" t="s">
        <v>249</v>
      </c>
      <c r="B101" s="42" t="s">
        <v>73</v>
      </c>
      <c r="C101" s="42" t="s">
        <v>250</v>
      </c>
      <c r="D101" s="43" t="s">
        <v>251</v>
      </c>
      <c r="E101" s="44" t="s">
        <v>62</v>
      </c>
      <c r="F101" s="44" t="s">
        <v>63</v>
      </c>
      <c r="G101" s="44">
        <v>1</v>
      </c>
      <c r="H101" s="45">
        <v>1041.5999999999999</v>
      </c>
      <c r="I101" s="46">
        <v>1041.5999999999999</v>
      </c>
      <c r="J101" s="46"/>
      <c r="K101" s="46"/>
      <c r="L101" s="46"/>
      <c r="M101" s="46"/>
      <c r="N101" s="46"/>
      <c r="O101" s="46"/>
      <c r="P101" s="46"/>
      <c r="Q101" s="46">
        <v>1041.5999999999999</v>
      </c>
      <c r="R101" s="46">
        <v>208.32</v>
      </c>
      <c r="S101" s="46">
        <v>15.623999999999999</v>
      </c>
      <c r="T101" s="46">
        <v>10.415999999999999</v>
      </c>
      <c r="U101" s="46">
        <v>2.0831999999999997</v>
      </c>
      <c r="V101" s="46">
        <v>26.04</v>
      </c>
      <c r="W101" s="46">
        <v>83.327999999999989</v>
      </c>
      <c r="X101" s="46">
        <v>31.247999999999998</v>
      </c>
      <c r="Y101" s="46">
        <v>6.2495999999999992</v>
      </c>
      <c r="Z101" s="46">
        <v>383.30879999999996</v>
      </c>
      <c r="AA101" s="46">
        <v>86.799999999999983</v>
      </c>
      <c r="AB101" s="46">
        <v>115.73333333333332</v>
      </c>
      <c r="AC101" s="46">
        <v>74.532266666666672</v>
      </c>
      <c r="AD101" s="46">
        <v>277.06559999999996</v>
      </c>
      <c r="AE101" s="46">
        <v>99.504000000000005</v>
      </c>
      <c r="AF101" s="46">
        <v>397</v>
      </c>
      <c r="AG101" s="46">
        <v>0</v>
      </c>
      <c r="AH101" s="46">
        <v>32.619999999999997</v>
      </c>
      <c r="AI101" s="46">
        <v>0</v>
      </c>
      <c r="AJ101" s="46">
        <v>0</v>
      </c>
      <c r="AK101" s="46">
        <v>4.72</v>
      </c>
      <c r="AL101" s="46">
        <v>0</v>
      </c>
      <c r="AM101" s="46">
        <v>533.84400000000005</v>
      </c>
      <c r="AN101" s="46">
        <v>1194.2184</v>
      </c>
      <c r="AO101" s="46">
        <v>5.2270879629629627</v>
      </c>
      <c r="AP101" s="46">
        <v>0.418167037037037</v>
      </c>
      <c r="AQ101" s="46">
        <v>0.2090835185185185</v>
      </c>
      <c r="AR101" s="46">
        <v>3.6456000000000004</v>
      </c>
      <c r="AS101" s="46">
        <v>1.3415808000000005</v>
      </c>
      <c r="AT101" s="46">
        <v>44.788799999999995</v>
      </c>
      <c r="AU101" s="46">
        <v>1.736</v>
      </c>
      <c r="AV101" s="46">
        <v>57.366319318518514</v>
      </c>
      <c r="AW101" s="46">
        <v>14.466666666666665</v>
      </c>
      <c r="AX101" s="46">
        <v>8.5642666666666667</v>
      </c>
      <c r="AY101" s="46">
        <v>0.21699999999999997</v>
      </c>
      <c r="AZ101" s="46">
        <v>3.472</v>
      </c>
      <c r="BA101" s="46">
        <v>1.350222222222222</v>
      </c>
      <c r="BB101" s="46">
        <v>10.329817244444445</v>
      </c>
      <c r="BC101" s="46">
        <v>38.3999728</v>
      </c>
      <c r="BD101" s="46"/>
      <c r="BE101" s="46">
        <v>0</v>
      </c>
      <c r="BF101" s="46">
        <v>38.3999728</v>
      </c>
      <c r="BG101" s="46">
        <v>43.567500000000003</v>
      </c>
      <c r="BH101" s="46"/>
      <c r="BI101" s="46">
        <v>0</v>
      </c>
      <c r="BJ101" s="46"/>
      <c r="BK101" s="46"/>
      <c r="BL101" s="46">
        <v>43.567500000000003</v>
      </c>
      <c r="BM101" s="46">
        <v>2375.1521921185185</v>
      </c>
      <c r="BN101" s="46">
        <f t="shared" si="11"/>
        <v>245.50059275225348</v>
      </c>
      <c r="BO101" s="46">
        <f t="shared" si="12"/>
        <v>173.48708554492575</v>
      </c>
      <c r="BP101" s="47">
        <f t="shared" si="15"/>
        <v>8.7608069164265068</v>
      </c>
      <c r="BQ101" s="47">
        <f t="shared" si="13"/>
        <v>1.9020172910662811</v>
      </c>
      <c r="BR101" s="48">
        <v>4</v>
      </c>
      <c r="BS101" s="47">
        <f t="shared" si="16"/>
        <v>4.6109510086455305</v>
      </c>
      <c r="BT101" s="47">
        <f t="shared" si="17"/>
        <v>13.25</v>
      </c>
      <c r="BU101" s="47">
        <f t="shared" si="18"/>
        <v>15.273775216138318</v>
      </c>
      <c r="BV101" s="46">
        <f t="shared" si="14"/>
        <v>426.77064303179213</v>
      </c>
      <c r="BW101" s="46">
        <f t="shared" si="19"/>
        <v>845.75832132897131</v>
      </c>
      <c r="BX101" s="46">
        <f t="shared" si="20"/>
        <v>3220.9105134474898</v>
      </c>
      <c r="BY101" s="46">
        <f t="shared" si="21"/>
        <v>38650.926161369876</v>
      </c>
      <c r="BZ101" s="49">
        <f>VLOOKUP($C101,[2]PARAMETROS!$A:$I,7,0)</f>
        <v>43101</v>
      </c>
      <c r="CA101" s="50">
        <f>VLOOKUP($C101,[2]PARAMETROS!$A:$I,8,0)</f>
        <v>0</v>
      </c>
      <c r="CB101" s="50">
        <f>VLOOKUP($C101,[2]PARAMETROS!$A:$I,9,0)</f>
        <v>0</v>
      </c>
    </row>
    <row r="102" spans="1:80">
      <c r="A102" s="42" t="s">
        <v>249</v>
      </c>
      <c r="B102" s="42" t="s">
        <v>66</v>
      </c>
      <c r="C102" s="42" t="s">
        <v>250</v>
      </c>
      <c r="D102" s="43" t="s">
        <v>252</v>
      </c>
      <c r="E102" s="44" t="s">
        <v>62</v>
      </c>
      <c r="F102" s="44" t="s">
        <v>63</v>
      </c>
      <c r="G102" s="44">
        <v>1</v>
      </c>
      <c r="H102" s="45">
        <v>1281.1600000000001</v>
      </c>
      <c r="I102" s="46">
        <v>1281.1600000000001</v>
      </c>
      <c r="J102" s="46"/>
      <c r="K102" s="46"/>
      <c r="L102" s="46"/>
      <c r="M102" s="46"/>
      <c r="N102" s="46"/>
      <c r="O102" s="46"/>
      <c r="P102" s="46"/>
      <c r="Q102" s="46">
        <v>1281.1600000000001</v>
      </c>
      <c r="R102" s="46">
        <v>256.23200000000003</v>
      </c>
      <c r="S102" s="46">
        <v>19.217400000000001</v>
      </c>
      <c r="T102" s="46">
        <v>12.8116</v>
      </c>
      <c r="U102" s="46">
        <v>2.5623200000000002</v>
      </c>
      <c r="V102" s="46">
        <v>32.029000000000003</v>
      </c>
      <c r="W102" s="46">
        <v>102.4928</v>
      </c>
      <c r="X102" s="46">
        <v>38.434800000000003</v>
      </c>
      <c r="Y102" s="46">
        <v>7.6869600000000009</v>
      </c>
      <c r="Z102" s="46">
        <v>471.46688</v>
      </c>
      <c r="AA102" s="46">
        <v>106.76333333333334</v>
      </c>
      <c r="AB102" s="46">
        <v>142.35111111111112</v>
      </c>
      <c r="AC102" s="46">
        <v>91.674115555555574</v>
      </c>
      <c r="AD102" s="46">
        <v>340.78856000000007</v>
      </c>
      <c r="AE102" s="46">
        <v>85.130399999999995</v>
      </c>
      <c r="AF102" s="46">
        <v>397</v>
      </c>
      <c r="AG102" s="46">
        <v>0</v>
      </c>
      <c r="AH102" s="46">
        <v>32.619999999999997</v>
      </c>
      <c r="AI102" s="46">
        <v>0</v>
      </c>
      <c r="AJ102" s="46">
        <v>0</v>
      </c>
      <c r="AK102" s="46">
        <v>4.72</v>
      </c>
      <c r="AL102" s="46">
        <v>0</v>
      </c>
      <c r="AM102" s="46">
        <v>519.47040000000004</v>
      </c>
      <c r="AN102" s="46">
        <v>1331.7258400000001</v>
      </c>
      <c r="AO102" s="46">
        <v>6.4292780478395075</v>
      </c>
      <c r="AP102" s="46">
        <v>0.51434224382716054</v>
      </c>
      <c r="AQ102" s="46">
        <v>0.25717112191358027</v>
      </c>
      <c r="AR102" s="46">
        <v>4.4840600000000013</v>
      </c>
      <c r="AS102" s="46">
        <v>1.6501340800000008</v>
      </c>
      <c r="AT102" s="46">
        <v>55.089880000000001</v>
      </c>
      <c r="AU102" s="46">
        <v>2.1352666666666669</v>
      </c>
      <c r="AV102" s="46">
        <v>70.560132160246923</v>
      </c>
      <c r="AW102" s="46">
        <v>17.79388888888889</v>
      </c>
      <c r="AX102" s="46">
        <v>10.533982222222223</v>
      </c>
      <c r="AY102" s="46">
        <v>0.26690833333333336</v>
      </c>
      <c r="AZ102" s="46">
        <v>4.2705333333333337</v>
      </c>
      <c r="BA102" s="46">
        <v>1.660762962962963</v>
      </c>
      <c r="BB102" s="46">
        <v>12.705595872592596</v>
      </c>
      <c r="BC102" s="46">
        <v>47.23167161333334</v>
      </c>
      <c r="BD102" s="46">
        <v>174.70363636363635</v>
      </c>
      <c r="BE102" s="46">
        <v>174.70363636363635</v>
      </c>
      <c r="BF102" s="46">
        <v>221.93530797696968</v>
      </c>
      <c r="BG102" s="46">
        <v>66.11548611111111</v>
      </c>
      <c r="BH102" s="46"/>
      <c r="BI102" s="46">
        <v>0</v>
      </c>
      <c r="BJ102" s="46"/>
      <c r="BK102" s="46"/>
      <c r="BL102" s="46">
        <v>66.11548611111111</v>
      </c>
      <c r="BM102" s="46">
        <v>2971.4967662483282</v>
      </c>
      <c r="BN102" s="46">
        <f t="shared" si="11"/>
        <v>245.50059275225348</v>
      </c>
      <c r="BO102" s="46">
        <f t="shared" si="12"/>
        <v>173.48708554492575</v>
      </c>
      <c r="BP102" s="47">
        <f t="shared" si="15"/>
        <v>8.7608069164265068</v>
      </c>
      <c r="BQ102" s="47">
        <f t="shared" si="13"/>
        <v>1.9020172910662811</v>
      </c>
      <c r="BR102" s="48">
        <v>4</v>
      </c>
      <c r="BS102" s="47">
        <f t="shared" si="16"/>
        <v>4.6109510086455305</v>
      </c>
      <c r="BT102" s="47">
        <f t="shared" si="17"/>
        <v>13.25</v>
      </c>
      <c r="BU102" s="47">
        <f t="shared" si="18"/>
        <v>15.273775216138318</v>
      </c>
      <c r="BV102" s="46">
        <f t="shared" si="14"/>
        <v>517.85497279801666</v>
      </c>
      <c r="BW102" s="46">
        <f t="shared" si="19"/>
        <v>936.84265109519583</v>
      </c>
      <c r="BX102" s="46">
        <f t="shared" si="20"/>
        <v>3908.339417343524</v>
      </c>
      <c r="BY102" s="46">
        <f t="shared" si="21"/>
        <v>46900.073008122286</v>
      </c>
      <c r="BZ102" s="49">
        <f>VLOOKUP($C102,[2]PARAMETROS!$A:$I,7,0)</f>
        <v>43101</v>
      </c>
      <c r="CA102" s="50">
        <f>VLOOKUP($C102,[2]PARAMETROS!$A:$I,8,0)</f>
        <v>0</v>
      </c>
      <c r="CB102" s="50">
        <f>VLOOKUP($C102,[2]PARAMETROS!$A:$I,9,0)</f>
        <v>0</v>
      </c>
    </row>
    <row r="103" spans="1:80">
      <c r="A103" s="42" t="s">
        <v>253</v>
      </c>
      <c r="B103" s="42" t="s">
        <v>66</v>
      </c>
      <c r="C103" s="42" t="s">
        <v>250</v>
      </c>
      <c r="D103" s="43" t="s">
        <v>254</v>
      </c>
      <c r="E103" s="44" t="s">
        <v>62</v>
      </c>
      <c r="F103" s="44" t="s">
        <v>63</v>
      </c>
      <c r="G103" s="44">
        <v>1</v>
      </c>
      <c r="H103" s="45">
        <v>1281.1600000000001</v>
      </c>
      <c r="I103" s="46">
        <v>1281.1600000000001</v>
      </c>
      <c r="J103" s="46"/>
      <c r="K103" s="46"/>
      <c r="L103" s="46"/>
      <c r="M103" s="46"/>
      <c r="N103" s="46"/>
      <c r="O103" s="46"/>
      <c r="P103" s="46"/>
      <c r="Q103" s="46">
        <v>1281.1600000000001</v>
      </c>
      <c r="R103" s="46">
        <v>256.23200000000003</v>
      </c>
      <c r="S103" s="46">
        <v>19.217400000000001</v>
      </c>
      <c r="T103" s="46">
        <v>12.8116</v>
      </c>
      <c r="U103" s="46">
        <v>2.5623200000000002</v>
      </c>
      <c r="V103" s="46">
        <v>32.029000000000003</v>
      </c>
      <c r="W103" s="46">
        <v>102.4928</v>
      </c>
      <c r="X103" s="46">
        <v>38.434800000000003</v>
      </c>
      <c r="Y103" s="46">
        <v>7.6869600000000009</v>
      </c>
      <c r="Z103" s="46">
        <v>471.46688</v>
      </c>
      <c r="AA103" s="46">
        <v>106.76333333333334</v>
      </c>
      <c r="AB103" s="46">
        <v>142.35111111111112</v>
      </c>
      <c r="AC103" s="46">
        <v>91.674115555555574</v>
      </c>
      <c r="AD103" s="46">
        <v>340.78856000000007</v>
      </c>
      <c r="AE103" s="46">
        <v>85.130399999999995</v>
      </c>
      <c r="AF103" s="46">
        <v>397</v>
      </c>
      <c r="AG103" s="46">
        <v>0</v>
      </c>
      <c r="AH103" s="46">
        <v>32.619999999999997</v>
      </c>
      <c r="AI103" s="46">
        <v>0</v>
      </c>
      <c r="AJ103" s="46">
        <v>0</v>
      </c>
      <c r="AK103" s="46">
        <v>4.72</v>
      </c>
      <c r="AL103" s="46">
        <v>0</v>
      </c>
      <c r="AM103" s="46">
        <v>519.47040000000004</v>
      </c>
      <c r="AN103" s="46">
        <v>1331.7258400000001</v>
      </c>
      <c r="AO103" s="46">
        <v>6.4292780478395075</v>
      </c>
      <c r="AP103" s="46">
        <v>0.51434224382716054</v>
      </c>
      <c r="AQ103" s="46">
        <v>0.25717112191358027</v>
      </c>
      <c r="AR103" s="46">
        <v>4.4840600000000013</v>
      </c>
      <c r="AS103" s="46">
        <v>1.6501340800000008</v>
      </c>
      <c r="AT103" s="46">
        <v>55.089880000000001</v>
      </c>
      <c r="AU103" s="46">
        <v>2.1352666666666669</v>
      </c>
      <c r="AV103" s="46">
        <v>70.560132160246923</v>
      </c>
      <c r="AW103" s="46">
        <v>17.79388888888889</v>
      </c>
      <c r="AX103" s="46">
        <v>10.533982222222223</v>
      </c>
      <c r="AY103" s="46">
        <v>0.26690833333333336</v>
      </c>
      <c r="AZ103" s="46">
        <v>4.2705333333333337</v>
      </c>
      <c r="BA103" s="46">
        <v>1.660762962962963</v>
      </c>
      <c r="BB103" s="46">
        <v>12.705595872592596</v>
      </c>
      <c r="BC103" s="46">
        <v>47.23167161333334</v>
      </c>
      <c r="BD103" s="46">
        <v>174.70363636363635</v>
      </c>
      <c r="BE103" s="46">
        <v>174.70363636363635</v>
      </c>
      <c r="BF103" s="46">
        <v>221.93530797696968</v>
      </c>
      <c r="BG103" s="46">
        <v>66.11548611111111</v>
      </c>
      <c r="BH103" s="46"/>
      <c r="BI103" s="46">
        <v>0</v>
      </c>
      <c r="BJ103" s="46"/>
      <c r="BK103" s="46"/>
      <c r="BL103" s="46">
        <v>66.11548611111111</v>
      </c>
      <c r="BM103" s="46">
        <v>2971.4967662483282</v>
      </c>
      <c r="BN103" s="46">
        <f t="shared" si="11"/>
        <v>245.50059275225348</v>
      </c>
      <c r="BO103" s="46">
        <f t="shared" si="12"/>
        <v>173.48708554492575</v>
      </c>
      <c r="BP103" s="47">
        <f t="shared" si="15"/>
        <v>8.6609686609686669</v>
      </c>
      <c r="BQ103" s="47">
        <f t="shared" si="13"/>
        <v>1.8803418803418819</v>
      </c>
      <c r="BR103" s="48">
        <v>3</v>
      </c>
      <c r="BS103" s="47">
        <f t="shared" si="16"/>
        <v>3.4188034188034218</v>
      </c>
      <c r="BT103" s="47">
        <f t="shared" si="17"/>
        <v>12.25</v>
      </c>
      <c r="BU103" s="47">
        <f t="shared" si="18"/>
        <v>13.960113960113972</v>
      </c>
      <c r="BV103" s="46">
        <f t="shared" si="14"/>
        <v>473.31549225849005</v>
      </c>
      <c r="BW103" s="46">
        <f t="shared" si="19"/>
        <v>892.30317055566934</v>
      </c>
      <c r="BX103" s="46">
        <f t="shared" si="20"/>
        <v>3863.7999368039973</v>
      </c>
      <c r="BY103" s="46">
        <f t="shared" si="21"/>
        <v>46365.599241647971</v>
      </c>
      <c r="BZ103" s="49">
        <f>VLOOKUP($C103,[2]PARAMETROS!$A:$I,7,0)</f>
        <v>43101</v>
      </c>
      <c r="CA103" s="50">
        <f>VLOOKUP($C103,[2]PARAMETROS!$A:$I,8,0)</f>
        <v>0</v>
      </c>
      <c r="CB103" s="50">
        <f>VLOOKUP($C103,[2]PARAMETROS!$A:$I,9,0)</f>
        <v>0</v>
      </c>
    </row>
    <row r="104" spans="1:80">
      <c r="A104" s="42" t="s">
        <v>255</v>
      </c>
      <c r="B104" s="42" t="s">
        <v>73</v>
      </c>
      <c r="C104" s="42" t="s">
        <v>255</v>
      </c>
      <c r="D104" s="43" t="s">
        <v>256</v>
      </c>
      <c r="E104" s="44" t="s">
        <v>62</v>
      </c>
      <c r="F104" s="44" t="s">
        <v>63</v>
      </c>
      <c r="G104" s="44">
        <v>4</v>
      </c>
      <c r="H104" s="45">
        <v>1036.22</v>
      </c>
      <c r="I104" s="46">
        <v>4144.88</v>
      </c>
      <c r="J104" s="46"/>
      <c r="K104" s="46"/>
      <c r="L104" s="46"/>
      <c r="M104" s="46"/>
      <c r="N104" s="46"/>
      <c r="O104" s="46"/>
      <c r="P104" s="46"/>
      <c r="Q104" s="46">
        <v>4144.88</v>
      </c>
      <c r="R104" s="46">
        <v>828.97600000000011</v>
      </c>
      <c r="S104" s="46">
        <v>62.173200000000001</v>
      </c>
      <c r="T104" s="46">
        <v>41.448799999999999</v>
      </c>
      <c r="U104" s="46">
        <v>8.2897600000000011</v>
      </c>
      <c r="V104" s="46">
        <v>103.62200000000001</v>
      </c>
      <c r="W104" s="46">
        <v>331.59039999999999</v>
      </c>
      <c r="X104" s="46">
        <v>124.3464</v>
      </c>
      <c r="Y104" s="46">
        <v>24.86928</v>
      </c>
      <c r="Z104" s="46">
        <v>1525.31584</v>
      </c>
      <c r="AA104" s="46">
        <v>345.40666666666664</v>
      </c>
      <c r="AB104" s="46">
        <v>460.54222222222222</v>
      </c>
      <c r="AC104" s="46">
        <v>296.58919111111118</v>
      </c>
      <c r="AD104" s="46">
        <v>1102.53808</v>
      </c>
      <c r="AE104" s="46">
        <v>399.30719999999997</v>
      </c>
      <c r="AF104" s="46">
        <v>1109.5999999999999</v>
      </c>
      <c r="AG104" s="46">
        <v>0</v>
      </c>
      <c r="AH104" s="46">
        <v>152</v>
      </c>
      <c r="AI104" s="46">
        <v>42.24</v>
      </c>
      <c r="AJ104" s="46">
        <v>0</v>
      </c>
      <c r="AK104" s="46">
        <v>18.88</v>
      </c>
      <c r="AL104" s="46">
        <v>0</v>
      </c>
      <c r="AM104" s="46">
        <v>1722.0272</v>
      </c>
      <c r="AN104" s="46">
        <v>4349.88112</v>
      </c>
      <c r="AO104" s="46">
        <v>20.800357484567904</v>
      </c>
      <c r="AP104" s="46">
        <v>1.6640285987654322</v>
      </c>
      <c r="AQ104" s="46">
        <v>0.83201429938271609</v>
      </c>
      <c r="AR104" s="46">
        <v>14.507080000000002</v>
      </c>
      <c r="AS104" s="46">
        <v>5.338605440000002</v>
      </c>
      <c r="AT104" s="46">
        <v>178.22984</v>
      </c>
      <c r="AU104" s="46">
        <v>6.9081333333333337</v>
      </c>
      <c r="AV104" s="46">
        <v>228.28005915604939</v>
      </c>
      <c r="AW104" s="46">
        <v>57.567777777777778</v>
      </c>
      <c r="AX104" s="46">
        <v>34.080124444444451</v>
      </c>
      <c r="AY104" s="46">
        <v>0.8635166666666666</v>
      </c>
      <c r="AZ104" s="46">
        <v>13.816266666666667</v>
      </c>
      <c r="BA104" s="46">
        <v>5.3729925925925928</v>
      </c>
      <c r="BB104" s="46">
        <v>41.105849558518528</v>
      </c>
      <c r="BC104" s="46">
        <v>152.80652770666669</v>
      </c>
      <c r="BD104" s="46"/>
      <c r="BE104" s="46">
        <v>0</v>
      </c>
      <c r="BF104" s="46">
        <v>152.80652770666669</v>
      </c>
      <c r="BG104" s="46">
        <v>174.27</v>
      </c>
      <c r="BH104" s="46"/>
      <c r="BI104" s="46">
        <v>0</v>
      </c>
      <c r="BJ104" s="46"/>
      <c r="BK104" s="46"/>
      <c r="BL104" s="46">
        <v>174.27</v>
      </c>
      <c r="BM104" s="46">
        <v>9050.1177068627167</v>
      </c>
      <c r="BN104" s="46">
        <f t="shared" si="11"/>
        <v>982.00237100901393</v>
      </c>
      <c r="BO104" s="46">
        <f t="shared" si="12"/>
        <v>693.94834217970299</v>
      </c>
      <c r="BP104" s="47">
        <f t="shared" si="15"/>
        <v>8.8629737609329435</v>
      </c>
      <c r="BQ104" s="47">
        <f t="shared" si="13"/>
        <v>1.9241982507288626</v>
      </c>
      <c r="BR104" s="48">
        <v>5</v>
      </c>
      <c r="BS104" s="47">
        <f t="shared" si="16"/>
        <v>5.8309037900874632</v>
      </c>
      <c r="BT104" s="47">
        <f t="shared" si="17"/>
        <v>14.25</v>
      </c>
      <c r="BU104" s="47">
        <f t="shared" si="18"/>
        <v>16.618075801749271</v>
      </c>
      <c r="BV104" s="46">
        <f t="shared" si="14"/>
        <v>1782.4661805916376</v>
      </c>
      <c r="BW104" s="46">
        <f t="shared" si="19"/>
        <v>3458.4168937803543</v>
      </c>
      <c r="BX104" s="46">
        <f t="shared" si="20"/>
        <v>12508.53460064307</v>
      </c>
      <c r="BY104" s="46">
        <f t="shared" si="21"/>
        <v>150102.41520771684</v>
      </c>
      <c r="BZ104" s="49">
        <f>VLOOKUP($C104,[2]PARAMETROS!$A:$I,7,0)</f>
        <v>43101</v>
      </c>
      <c r="CA104" s="50">
        <f>VLOOKUP($C104,[2]PARAMETROS!$A:$I,8,0)</f>
        <v>0</v>
      </c>
      <c r="CB104" s="50">
        <f>VLOOKUP($C104,[2]PARAMETROS!$A:$I,9,0)</f>
        <v>0</v>
      </c>
    </row>
    <row r="105" spans="1:80">
      <c r="A105" s="42" t="s">
        <v>255</v>
      </c>
      <c r="B105" s="42" t="s">
        <v>78</v>
      </c>
      <c r="C105" s="42" t="s">
        <v>257</v>
      </c>
      <c r="D105" s="43" t="s">
        <v>258</v>
      </c>
      <c r="E105" s="44" t="s">
        <v>62</v>
      </c>
      <c r="F105" s="44" t="s">
        <v>63</v>
      </c>
      <c r="G105" s="44">
        <v>2</v>
      </c>
      <c r="H105" s="45">
        <v>3067.4</v>
      </c>
      <c r="I105" s="46">
        <v>6134.8</v>
      </c>
      <c r="J105" s="46"/>
      <c r="K105" s="46"/>
      <c r="L105" s="46"/>
      <c r="M105" s="46"/>
      <c r="N105" s="46"/>
      <c r="O105" s="46"/>
      <c r="P105" s="46"/>
      <c r="Q105" s="46">
        <v>6134.8</v>
      </c>
      <c r="R105" s="46">
        <v>1226.96</v>
      </c>
      <c r="S105" s="46">
        <v>92.022000000000006</v>
      </c>
      <c r="T105" s="46">
        <v>61.348000000000006</v>
      </c>
      <c r="U105" s="46">
        <v>12.269600000000001</v>
      </c>
      <c r="V105" s="46">
        <v>153.37</v>
      </c>
      <c r="W105" s="46">
        <v>490.78400000000005</v>
      </c>
      <c r="X105" s="46">
        <v>184.04400000000001</v>
      </c>
      <c r="Y105" s="46">
        <v>36.808800000000005</v>
      </c>
      <c r="Z105" s="46">
        <v>2257.6063999999997</v>
      </c>
      <c r="AA105" s="46">
        <v>511.23333333333335</v>
      </c>
      <c r="AB105" s="46">
        <v>681.64444444444439</v>
      </c>
      <c r="AC105" s="46">
        <v>438.97902222222228</v>
      </c>
      <c r="AD105" s="46">
        <v>1631.8568</v>
      </c>
      <c r="AE105" s="46">
        <v>0</v>
      </c>
      <c r="AF105" s="46">
        <v>648.79999999999995</v>
      </c>
      <c r="AG105" s="46">
        <v>0</v>
      </c>
      <c r="AH105" s="46">
        <v>0</v>
      </c>
      <c r="AI105" s="46">
        <v>0</v>
      </c>
      <c r="AJ105" s="46">
        <v>0</v>
      </c>
      <c r="AK105" s="46">
        <v>9.44</v>
      </c>
      <c r="AL105" s="46">
        <v>587.76</v>
      </c>
      <c r="AM105" s="46">
        <v>1246</v>
      </c>
      <c r="AN105" s="46">
        <v>5135.4632000000001</v>
      </c>
      <c r="AO105" s="46">
        <v>30.786423996913584</v>
      </c>
      <c r="AP105" s="46">
        <v>2.4629139197530865</v>
      </c>
      <c r="AQ105" s="46">
        <v>1.2314569598765432</v>
      </c>
      <c r="AR105" s="46">
        <v>21.471800000000005</v>
      </c>
      <c r="AS105" s="46">
        <v>7.9016224000000035</v>
      </c>
      <c r="AT105" s="46">
        <v>263.79640000000001</v>
      </c>
      <c r="AU105" s="46">
        <v>10.224666666666668</v>
      </c>
      <c r="AV105" s="46">
        <v>337.87528394320992</v>
      </c>
      <c r="AW105" s="46">
        <v>85.205555555555549</v>
      </c>
      <c r="AX105" s="46">
        <v>50.441688888888891</v>
      </c>
      <c r="AY105" s="46">
        <v>1.2780833333333332</v>
      </c>
      <c r="AZ105" s="46">
        <v>20.449333333333335</v>
      </c>
      <c r="BA105" s="46">
        <v>7.9525185185185183</v>
      </c>
      <c r="BB105" s="46">
        <v>60.840402103703717</v>
      </c>
      <c r="BC105" s="46">
        <v>226.16758173333335</v>
      </c>
      <c r="BD105" s="46"/>
      <c r="BE105" s="46">
        <v>0</v>
      </c>
      <c r="BF105" s="46">
        <v>226.16758173333335</v>
      </c>
      <c r="BG105" s="46">
        <v>188.76097222222222</v>
      </c>
      <c r="BH105" s="46"/>
      <c r="BI105" s="46">
        <v>0</v>
      </c>
      <c r="BJ105" s="46"/>
      <c r="BK105" s="46"/>
      <c r="BL105" s="46">
        <v>188.76097222222222</v>
      </c>
      <c r="BM105" s="46">
        <v>12023.067037898765</v>
      </c>
      <c r="BN105" s="46">
        <f t="shared" si="11"/>
        <v>491.00118550450696</v>
      </c>
      <c r="BO105" s="46">
        <f t="shared" si="12"/>
        <v>346.9741710898515</v>
      </c>
      <c r="BP105" s="47">
        <f t="shared" si="15"/>
        <v>8.8629737609329435</v>
      </c>
      <c r="BQ105" s="47">
        <f t="shared" si="13"/>
        <v>1.9241982507288626</v>
      </c>
      <c r="BR105" s="48">
        <v>5</v>
      </c>
      <c r="BS105" s="47">
        <f t="shared" si="16"/>
        <v>5.8309037900874632</v>
      </c>
      <c r="BT105" s="47">
        <f t="shared" si="17"/>
        <v>14.25</v>
      </c>
      <c r="BU105" s="47">
        <f t="shared" si="18"/>
        <v>16.618075801749271</v>
      </c>
      <c r="BV105" s="46">
        <f t="shared" si="14"/>
        <v>2137.2577740119768</v>
      </c>
      <c r="BW105" s="46">
        <f t="shared" si="19"/>
        <v>2975.2331306063352</v>
      </c>
      <c r="BX105" s="46">
        <f t="shared" si="20"/>
        <v>14998.3001685051</v>
      </c>
      <c r="BY105" s="46">
        <f t="shared" si="21"/>
        <v>179979.60202206121</v>
      </c>
      <c r="BZ105" s="51">
        <f>VLOOKUP($C105,[2]PARAMETROS!$A:$I,7,0)</f>
        <v>42736</v>
      </c>
      <c r="CA105" s="50">
        <f>VLOOKUP($C105,[2]PARAMETROS!$A:$I,8,0)</f>
        <v>0</v>
      </c>
      <c r="CB105" s="50">
        <f>VLOOKUP($C105,[2]PARAMETROS!$A:$I,9,0)</f>
        <v>0</v>
      </c>
    </row>
    <row r="106" spans="1:80">
      <c r="A106" s="42" t="s">
        <v>255</v>
      </c>
      <c r="B106" s="42" t="s">
        <v>78</v>
      </c>
      <c r="C106" s="42" t="s">
        <v>257</v>
      </c>
      <c r="D106" s="43" t="s">
        <v>259</v>
      </c>
      <c r="E106" s="44" t="s">
        <v>62</v>
      </c>
      <c r="F106" s="44" t="s">
        <v>64</v>
      </c>
      <c r="G106" s="44">
        <v>1</v>
      </c>
      <c r="H106" s="45">
        <v>3067.4</v>
      </c>
      <c r="I106" s="46">
        <v>3067.4</v>
      </c>
      <c r="J106" s="46"/>
      <c r="K106" s="46"/>
      <c r="L106" s="46"/>
      <c r="M106" s="46"/>
      <c r="N106" s="46"/>
      <c r="O106" s="46"/>
      <c r="P106" s="46"/>
      <c r="Q106" s="46">
        <v>3067.4</v>
      </c>
      <c r="R106" s="46">
        <v>613.48</v>
      </c>
      <c r="S106" s="46">
        <v>46.011000000000003</v>
      </c>
      <c r="T106" s="46">
        <v>30.674000000000003</v>
      </c>
      <c r="U106" s="46">
        <v>6.1348000000000003</v>
      </c>
      <c r="V106" s="46">
        <v>76.685000000000002</v>
      </c>
      <c r="W106" s="46">
        <v>245.39200000000002</v>
      </c>
      <c r="X106" s="46">
        <v>92.022000000000006</v>
      </c>
      <c r="Y106" s="46">
        <v>18.404400000000003</v>
      </c>
      <c r="Z106" s="46">
        <v>1128.8031999999998</v>
      </c>
      <c r="AA106" s="46">
        <v>255.61666666666667</v>
      </c>
      <c r="AB106" s="46">
        <v>340.82222222222219</v>
      </c>
      <c r="AC106" s="46">
        <v>219.48951111111114</v>
      </c>
      <c r="AD106" s="46">
        <v>815.92840000000001</v>
      </c>
      <c r="AE106" s="46">
        <v>0</v>
      </c>
      <c r="AF106" s="46">
        <v>324.39999999999998</v>
      </c>
      <c r="AG106" s="46">
        <v>0</v>
      </c>
      <c r="AH106" s="46">
        <v>0</v>
      </c>
      <c r="AI106" s="46">
        <v>0</v>
      </c>
      <c r="AJ106" s="46">
        <v>0</v>
      </c>
      <c r="AK106" s="46">
        <v>4.72</v>
      </c>
      <c r="AL106" s="46">
        <v>293.88</v>
      </c>
      <c r="AM106" s="46">
        <v>623</v>
      </c>
      <c r="AN106" s="46">
        <v>2567.7316000000001</v>
      </c>
      <c r="AO106" s="46">
        <v>15.393211998456792</v>
      </c>
      <c r="AP106" s="46">
        <v>1.2314569598765432</v>
      </c>
      <c r="AQ106" s="46">
        <v>0.61572847993827162</v>
      </c>
      <c r="AR106" s="46">
        <v>10.735900000000003</v>
      </c>
      <c r="AS106" s="46">
        <v>3.9508112000000017</v>
      </c>
      <c r="AT106" s="46">
        <v>131.8982</v>
      </c>
      <c r="AU106" s="46">
        <v>5.1123333333333338</v>
      </c>
      <c r="AV106" s="46">
        <v>168.93764197160496</v>
      </c>
      <c r="AW106" s="46">
        <v>42.602777777777774</v>
      </c>
      <c r="AX106" s="46">
        <v>25.220844444444445</v>
      </c>
      <c r="AY106" s="46">
        <v>0.63904166666666662</v>
      </c>
      <c r="AZ106" s="46">
        <v>10.224666666666668</v>
      </c>
      <c r="BA106" s="46">
        <v>3.9762592592592592</v>
      </c>
      <c r="BB106" s="46">
        <v>30.420201051851858</v>
      </c>
      <c r="BC106" s="46">
        <v>113.08379086666667</v>
      </c>
      <c r="BD106" s="46"/>
      <c r="BE106" s="46">
        <v>0</v>
      </c>
      <c r="BF106" s="46">
        <v>113.08379086666667</v>
      </c>
      <c r="BG106" s="46">
        <v>94.380486111111111</v>
      </c>
      <c r="BH106" s="46"/>
      <c r="BI106" s="46">
        <v>0</v>
      </c>
      <c r="BJ106" s="46"/>
      <c r="BK106" s="46"/>
      <c r="BL106" s="46">
        <v>94.380486111111111</v>
      </c>
      <c r="BM106" s="46">
        <v>6011.5335189493826</v>
      </c>
      <c r="BN106" s="46">
        <f t="shared" si="11"/>
        <v>245.50059275225348</v>
      </c>
      <c r="BO106" s="46">
        <f t="shared" si="12"/>
        <v>173.48708554492575</v>
      </c>
      <c r="BP106" s="47">
        <f t="shared" si="15"/>
        <v>8.8629737609329435</v>
      </c>
      <c r="BQ106" s="47">
        <f t="shared" si="13"/>
        <v>1.9241982507288626</v>
      </c>
      <c r="BR106" s="48">
        <v>5</v>
      </c>
      <c r="BS106" s="47">
        <f t="shared" si="16"/>
        <v>5.8309037900874632</v>
      </c>
      <c r="BT106" s="47">
        <f t="shared" si="17"/>
        <v>14.25</v>
      </c>
      <c r="BU106" s="47">
        <f t="shared" si="18"/>
        <v>16.618075801749271</v>
      </c>
      <c r="BV106" s="46">
        <f t="shared" si="14"/>
        <v>1068.6288870059884</v>
      </c>
      <c r="BW106" s="46">
        <f t="shared" si="19"/>
        <v>1487.6165653031676</v>
      </c>
      <c r="BX106" s="46">
        <f t="shared" si="20"/>
        <v>7499.1500842525502</v>
      </c>
      <c r="BY106" s="46">
        <f t="shared" si="21"/>
        <v>89989.801011030606</v>
      </c>
      <c r="BZ106" s="51">
        <f>VLOOKUP($C106,[2]PARAMETROS!$A:$I,7,0)</f>
        <v>42736</v>
      </c>
      <c r="CA106" s="50">
        <f>VLOOKUP($C106,[2]PARAMETROS!$A:$I,8,0)</f>
        <v>0</v>
      </c>
      <c r="CB106" s="50">
        <f>VLOOKUP($C106,[2]PARAMETROS!$A:$I,9,0)</f>
        <v>0</v>
      </c>
    </row>
    <row r="107" spans="1:80">
      <c r="A107" s="42" t="s">
        <v>260</v>
      </c>
      <c r="B107" s="42" t="s">
        <v>73</v>
      </c>
      <c r="C107" s="42" t="s">
        <v>238</v>
      </c>
      <c r="D107" s="43" t="s">
        <v>261</v>
      </c>
      <c r="E107" s="44" t="s">
        <v>62</v>
      </c>
      <c r="F107" s="44" t="s">
        <v>63</v>
      </c>
      <c r="G107" s="44">
        <v>1</v>
      </c>
      <c r="H107" s="45">
        <v>1041.5999999999999</v>
      </c>
      <c r="I107" s="46">
        <v>1041.5999999999999</v>
      </c>
      <c r="J107" s="46"/>
      <c r="K107" s="46"/>
      <c r="L107" s="46"/>
      <c r="M107" s="46"/>
      <c r="N107" s="46"/>
      <c r="O107" s="46"/>
      <c r="P107" s="46"/>
      <c r="Q107" s="46">
        <v>1041.5999999999999</v>
      </c>
      <c r="R107" s="46">
        <v>208.32</v>
      </c>
      <c r="S107" s="46">
        <v>15.623999999999999</v>
      </c>
      <c r="T107" s="46">
        <v>10.415999999999999</v>
      </c>
      <c r="U107" s="46">
        <v>2.0831999999999997</v>
      </c>
      <c r="V107" s="46">
        <v>26.04</v>
      </c>
      <c r="W107" s="46">
        <v>83.327999999999989</v>
      </c>
      <c r="X107" s="46">
        <v>31.247999999999998</v>
      </c>
      <c r="Y107" s="46">
        <v>6.2495999999999992</v>
      </c>
      <c r="Z107" s="46">
        <v>383.30879999999996</v>
      </c>
      <c r="AA107" s="46">
        <v>86.799999999999983</v>
      </c>
      <c r="AB107" s="46">
        <v>115.73333333333332</v>
      </c>
      <c r="AC107" s="46">
        <v>74.532266666666672</v>
      </c>
      <c r="AD107" s="46">
        <v>277.06559999999996</v>
      </c>
      <c r="AE107" s="46">
        <v>99.504000000000005</v>
      </c>
      <c r="AF107" s="46">
        <v>397</v>
      </c>
      <c r="AG107" s="46">
        <v>0</v>
      </c>
      <c r="AH107" s="46">
        <v>33.44</v>
      </c>
      <c r="AI107" s="46">
        <v>0</v>
      </c>
      <c r="AJ107" s="46">
        <v>0</v>
      </c>
      <c r="AK107" s="46">
        <v>4.72</v>
      </c>
      <c r="AL107" s="46">
        <v>0</v>
      </c>
      <c r="AM107" s="46">
        <v>534.66399999999999</v>
      </c>
      <c r="AN107" s="46">
        <v>1195.0383999999999</v>
      </c>
      <c r="AO107" s="46">
        <v>5.2270879629629627</v>
      </c>
      <c r="AP107" s="46">
        <v>0.418167037037037</v>
      </c>
      <c r="AQ107" s="46">
        <v>0.2090835185185185</v>
      </c>
      <c r="AR107" s="46">
        <v>3.6456000000000004</v>
      </c>
      <c r="AS107" s="46">
        <v>1.3415808000000005</v>
      </c>
      <c r="AT107" s="46">
        <v>44.788799999999995</v>
      </c>
      <c r="AU107" s="46">
        <v>1.736</v>
      </c>
      <c r="AV107" s="46">
        <v>57.366319318518514</v>
      </c>
      <c r="AW107" s="46">
        <v>14.466666666666665</v>
      </c>
      <c r="AX107" s="46">
        <v>8.5642666666666667</v>
      </c>
      <c r="AY107" s="46">
        <v>0.21699999999999997</v>
      </c>
      <c r="AZ107" s="46">
        <v>3.472</v>
      </c>
      <c r="BA107" s="46">
        <v>1.350222222222222</v>
      </c>
      <c r="BB107" s="46">
        <v>10.329817244444445</v>
      </c>
      <c r="BC107" s="46">
        <v>38.3999728</v>
      </c>
      <c r="BD107" s="46"/>
      <c r="BE107" s="46">
        <v>0</v>
      </c>
      <c r="BF107" s="46">
        <v>38.3999728</v>
      </c>
      <c r="BG107" s="46">
        <v>43.567500000000003</v>
      </c>
      <c r="BH107" s="46"/>
      <c r="BI107" s="46">
        <v>0</v>
      </c>
      <c r="BJ107" s="46"/>
      <c r="BK107" s="46"/>
      <c r="BL107" s="46">
        <v>43.567500000000003</v>
      </c>
      <c r="BM107" s="46">
        <v>2375.9721921185183</v>
      </c>
      <c r="BN107" s="46">
        <f t="shared" si="11"/>
        <v>245.50059275225348</v>
      </c>
      <c r="BO107" s="46">
        <f t="shared" si="12"/>
        <v>173.48708554492575</v>
      </c>
      <c r="BP107" s="47">
        <f t="shared" si="15"/>
        <v>8.8629737609329435</v>
      </c>
      <c r="BQ107" s="47">
        <f t="shared" si="13"/>
        <v>1.9241982507288626</v>
      </c>
      <c r="BR107" s="48">
        <v>5</v>
      </c>
      <c r="BS107" s="47">
        <f t="shared" si="16"/>
        <v>5.8309037900874632</v>
      </c>
      <c r="BT107" s="47">
        <f t="shared" si="17"/>
        <v>14.25</v>
      </c>
      <c r="BU107" s="47">
        <f t="shared" si="18"/>
        <v>16.618075801749271</v>
      </c>
      <c r="BV107" s="46">
        <f t="shared" si="14"/>
        <v>464.46854989415374</v>
      </c>
      <c r="BW107" s="46">
        <f t="shared" si="19"/>
        <v>883.45622819133291</v>
      </c>
      <c r="BX107" s="46">
        <f t="shared" si="20"/>
        <v>3259.4284203098514</v>
      </c>
      <c r="BY107" s="46">
        <f t="shared" si="21"/>
        <v>39113.14104371822</v>
      </c>
      <c r="BZ107" s="49">
        <f>VLOOKUP($C107,[2]PARAMETROS!$A:$I,7,0)</f>
        <v>43101</v>
      </c>
      <c r="CA107" s="50">
        <f>VLOOKUP($C107,[2]PARAMETROS!$A:$I,8,0)</f>
        <v>0</v>
      </c>
      <c r="CB107" s="50">
        <f>VLOOKUP($C107,[2]PARAMETROS!$A:$I,9,0)</f>
        <v>0</v>
      </c>
    </row>
    <row r="108" spans="1:80">
      <c r="A108" s="42" t="s">
        <v>260</v>
      </c>
      <c r="B108" s="42" t="s">
        <v>78</v>
      </c>
      <c r="C108" s="42" t="s">
        <v>262</v>
      </c>
      <c r="D108" s="43" t="s">
        <v>263</v>
      </c>
      <c r="E108" s="44" t="s">
        <v>62</v>
      </c>
      <c r="F108" s="44" t="s">
        <v>63</v>
      </c>
      <c r="G108" s="44">
        <v>1</v>
      </c>
      <c r="H108" s="45">
        <v>3062.89</v>
      </c>
      <c r="I108" s="46">
        <v>3062.89</v>
      </c>
      <c r="J108" s="46"/>
      <c r="K108" s="46"/>
      <c r="L108" s="46"/>
      <c r="M108" s="46"/>
      <c r="N108" s="46"/>
      <c r="O108" s="46"/>
      <c r="P108" s="46"/>
      <c r="Q108" s="46">
        <v>3062.89</v>
      </c>
      <c r="R108" s="46">
        <v>612.57799999999997</v>
      </c>
      <c r="S108" s="46">
        <v>45.943349999999995</v>
      </c>
      <c r="T108" s="46">
        <v>30.628899999999998</v>
      </c>
      <c r="U108" s="46">
        <v>6.1257799999999998</v>
      </c>
      <c r="V108" s="46">
        <v>76.572249999999997</v>
      </c>
      <c r="W108" s="46">
        <v>245.03119999999998</v>
      </c>
      <c r="X108" s="46">
        <v>91.88669999999999</v>
      </c>
      <c r="Y108" s="46">
        <v>18.37734</v>
      </c>
      <c r="Z108" s="46">
        <v>1127.1435199999999</v>
      </c>
      <c r="AA108" s="46">
        <v>255.24083333333331</v>
      </c>
      <c r="AB108" s="46">
        <v>340.32111111111107</v>
      </c>
      <c r="AC108" s="46">
        <v>219.16679555555558</v>
      </c>
      <c r="AD108" s="46">
        <v>814.72874000000002</v>
      </c>
      <c r="AE108" s="46">
        <v>0</v>
      </c>
      <c r="AF108" s="46">
        <v>397</v>
      </c>
      <c r="AG108" s="46">
        <v>0</v>
      </c>
      <c r="AH108" s="46">
        <v>0</v>
      </c>
      <c r="AI108" s="46">
        <v>0</v>
      </c>
      <c r="AJ108" s="46">
        <v>0</v>
      </c>
      <c r="AK108" s="46">
        <v>4.72</v>
      </c>
      <c r="AL108" s="46">
        <v>293.88</v>
      </c>
      <c r="AM108" s="46">
        <v>695.6</v>
      </c>
      <c r="AN108" s="46">
        <v>2637.4722599999996</v>
      </c>
      <c r="AO108" s="46">
        <v>15.37057934992284</v>
      </c>
      <c r="AP108" s="46">
        <v>1.2296463479938271</v>
      </c>
      <c r="AQ108" s="46">
        <v>0.61482317399691355</v>
      </c>
      <c r="AR108" s="46">
        <v>10.720115000000002</v>
      </c>
      <c r="AS108" s="46">
        <v>3.9450023200000013</v>
      </c>
      <c r="AT108" s="46">
        <v>131.70426999999998</v>
      </c>
      <c r="AU108" s="46">
        <v>5.1048166666666672</v>
      </c>
      <c r="AV108" s="46">
        <v>168.68925285858023</v>
      </c>
      <c r="AW108" s="46">
        <v>42.540138888888883</v>
      </c>
      <c r="AX108" s="46">
        <v>25.183762222222224</v>
      </c>
      <c r="AY108" s="46">
        <v>0.63810208333333329</v>
      </c>
      <c r="AZ108" s="46">
        <v>10.209633333333334</v>
      </c>
      <c r="BA108" s="46">
        <v>3.9704129629629628</v>
      </c>
      <c r="BB108" s="46">
        <v>30.375474212592597</v>
      </c>
      <c r="BC108" s="46">
        <v>112.91752370333333</v>
      </c>
      <c r="BD108" s="46"/>
      <c r="BE108" s="46">
        <v>0</v>
      </c>
      <c r="BF108" s="46">
        <v>112.91752370333333</v>
      </c>
      <c r="BG108" s="46">
        <v>94.380486111111111</v>
      </c>
      <c r="BH108" s="46"/>
      <c r="BI108" s="46">
        <v>0</v>
      </c>
      <c r="BJ108" s="46"/>
      <c r="BK108" s="46"/>
      <c r="BL108" s="46">
        <v>94.380486111111111</v>
      </c>
      <c r="BM108" s="46">
        <v>6076.3495226730247</v>
      </c>
      <c r="BN108" s="46">
        <f t="shared" si="11"/>
        <v>245.50059275225348</v>
      </c>
      <c r="BO108" s="46">
        <f t="shared" si="12"/>
        <v>173.48708554492575</v>
      </c>
      <c r="BP108" s="47">
        <f t="shared" si="15"/>
        <v>8.8629737609329435</v>
      </c>
      <c r="BQ108" s="47">
        <f t="shared" si="13"/>
        <v>1.9241982507288626</v>
      </c>
      <c r="BR108" s="48">
        <v>5</v>
      </c>
      <c r="BS108" s="47">
        <f t="shared" si="16"/>
        <v>5.8309037900874632</v>
      </c>
      <c r="BT108" s="47">
        <f t="shared" si="17"/>
        <v>14.25</v>
      </c>
      <c r="BU108" s="47">
        <f t="shared" si="18"/>
        <v>16.618075801749271</v>
      </c>
      <c r="BV108" s="46">
        <f t="shared" si="14"/>
        <v>1079.4000596364481</v>
      </c>
      <c r="BW108" s="46">
        <f t="shared" si="19"/>
        <v>1498.3877379336272</v>
      </c>
      <c r="BX108" s="46">
        <f t="shared" si="20"/>
        <v>7574.7372606066519</v>
      </c>
      <c r="BY108" s="46">
        <f t="shared" si="21"/>
        <v>90896.84712727982</v>
      </c>
      <c r="BZ108" s="49">
        <f>VLOOKUP($C108,[2]PARAMETROS!$A:$I,7,0)</f>
        <v>43101</v>
      </c>
      <c r="CA108" s="50">
        <f>VLOOKUP($C108,[2]PARAMETROS!$A:$I,8,0)</f>
        <v>0</v>
      </c>
      <c r="CB108" s="50">
        <f>VLOOKUP($C108,[2]PARAMETROS!$A:$I,9,0)</f>
        <v>0</v>
      </c>
    </row>
    <row r="109" spans="1:80">
      <c r="A109" s="42" t="s">
        <v>260</v>
      </c>
      <c r="B109" s="42" t="s">
        <v>66</v>
      </c>
      <c r="C109" s="42" t="s">
        <v>238</v>
      </c>
      <c r="D109" s="43" t="s">
        <v>264</v>
      </c>
      <c r="E109" s="44" t="s">
        <v>62</v>
      </c>
      <c r="F109" s="44" t="s">
        <v>63</v>
      </c>
      <c r="G109" s="44">
        <v>1</v>
      </c>
      <c r="H109" s="45">
        <v>1281.1600000000001</v>
      </c>
      <c r="I109" s="46">
        <v>1281.1600000000001</v>
      </c>
      <c r="J109" s="46"/>
      <c r="K109" s="46"/>
      <c r="L109" s="46"/>
      <c r="M109" s="46"/>
      <c r="N109" s="46"/>
      <c r="O109" s="46"/>
      <c r="P109" s="46"/>
      <c r="Q109" s="46">
        <v>1281.1600000000001</v>
      </c>
      <c r="R109" s="46">
        <v>256.23200000000003</v>
      </c>
      <c r="S109" s="46">
        <v>19.217400000000001</v>
      </c>
      <c r="T109" s="46">
        <v>12.8116</v>
      </c>
      <c r="U109" s="46">
        <v>2.5623200000000002</v>
      </c>
      <c r="V109" s="46">
        <v>32.029000000000003</v>
      </c>
      <c r="W109" s="46">
        <v>102.4928</v>
      </c>
      <c r="X109" s="46">
        <v>38.434800000000003</v>
      </c>
      <c r="Y109" s="46">
        <v>7.6869600000000009</v>
      </c>
      <c r="Z109" s="46">
        <v>471.46688</v>
      </c>
      <c r="AA109" s="46">
        <v>106.76333333333334</v>
      </c>
      <c r="AB109" s="46">
        <v>142.35111111111112</v>
      </c>
      <c r="AC109" s="46">
        <v>91.674115555555574</v>
      </c>
      <c r="AD109" s="46">
        <v>340.78856000000007</v>
      </c>
      <c r="AE109" s="46">
        <v>85.130399999999995</v>
      </c>
      <c r="AF109" s="46">
        <v>397</v>
      </c>
      <c r="AG109" s="46">
        <v>0</v>
      </c>
      <c r="AH109" s="46">
        <v>33.44</v>
      </c>
      <c r="AI109" s="46">
        <v>0</v>
      </c>
      <c r="AJ109" s="46">
        <v>0</v>
      </c>
      <c r="AK109" s="46">
        <v>4.72</v>
      </c>
      <c r="AL109" s="46">
        <v>0</v>
      </c>
      <c r="AM109" s="46">
        <v>520.29040000000009</v>
      </c>
      <c r="AN109" s="46">
        <v>1332.5458400000002</v>
      </c>
      <c r="AO109" s="46">
        <v>6.4292780478395075</v>
      </c>
      <c r="AP109" s="46">
        <v>0.51434224382716054</v>
      </c>
      <c r="AQ109" s="46">
        <v>0.25717112191358027</v>
      </c>
      <c r="AR109" s="46">
        <v>4.4840600000000013</v>
      </c>
      <c r="AS109" s="46">
        <v>1.6501340800000008</v>
      </c>
      <c r="AT109" s="46">
        <v>55.089880000000001</v>
      </c>
      <c r="AU109" s="46">
        <v>2.1352666666666669</v>
      </c>
      <c r="AV109" s="46">
        <v>70.560132160246923</v>
      </c>
      <c r="AW109" s="46">
        <v>17.79388888888889</v>
      </c>
      <c r="AX109" s="46">
        <v>10.533982222222223</v>
      </c>
      <c r="AY109" s="46">
        <v>0.26690833333333336</v>
      </c>
      <c r="AZ109" s="46">
        <v>4.2705333333333337</v>
      </c>
      <c r="BA109" s="46">
        <v>1.660762962962963</v>
      </c>
      <c r="BB109" s="46">
        <v>12.705595872592596</v>
      </c>
      <c r="BC109" s="46">
        <v>47.23167161333334</v>
      </c>
      <c r="BD109" s="46">
        <v>174.70363636363635</v>
      </c>
      <c r="BE109" s="46">
        <v>174.70363636363635</v>
      </c>
      <c r="BF109" s="46">
        <v>221.93530797696968</v>
      </c>
      <c r="BG109" s="46">
        <v>66.11548611111111</v>
      </c>
      <c r="BH109" s="46"/>
      <c r="BI109" s="46">
        <v>0</v>
      </c>
      <c r="BJ109" s="46"/>
      <c r="BK109" s="46"/>
      <c r="BL109" s="46">
        <v>66.11548611111111</v>
      </c>
      <c r="BM109" s="46">
        <v>2972.3167662483288</v>
      </c>
      <c r="BN109" s="46">
        <f t="shared" si="11"/>
        <v>245.50059275225348</v>
      </c>
      <c r="BO109" s="46">
        <f t="shared" si="12"/>
        <v>173.48708554492575</v>
      </c>
      <c r="BP109" s="47">
        <f t="shared" si="15"/>
        <v>8.8629737609329435</v>
      </c>
      <c r="BQ109" s="47">
        <f t="shared" si="13"/>
        <v>1.9241982507288626</v>
      </c>
      <c r="BR109" s="48">
        <v>5</v>
      </c>
      <c r="BS109" s="47">
        <f t="shared" si="16"/>
        <v>5.8309037900874632</v>
      </c>
      <c r="BT109" s="47">
        <f t="shared" si="17"/>
        <v>14.25</v>
      </c>
      <c r="BU109" s="47">
        <f t="shared" si="18"/>
        <v>16.618075801749271</v>
      </c>
      <c r="BV109" s="46">
        <f t="shared" si="14"/>
        <v>563.56954326266464</v>
      </c>
      <c r="BW109" s="46">
        <f t="shared" si="19"/>
        <v>982.55722155984381</v>
      </c>
      <c r="BX109" s="46">
        <f t="shared" si="20"/>
        <v>3954.8739878081724</v>
      </c>
      <c r="BY109" s="46">
        <f t="shared" si="21"/>
        <v>47458.487853698069</v>
      </c>
      <c r="BZ109" s="49">
        <f>VLOOKUP($C109,[2]PARAMETROS!$A:$I,7,0)</f>
        <v>43101</v>
      </c>
      <c r="CA109" s="50">
        <f>VLOOKUP($C109,[2]PARAMETROS!$A:$I,8,0)</f>
        <v>0</v>
      </c>
      <c r="CB109" s="50">
        <f>VLOOKUP($C109,[2]PARAMETROS!$A:$I,9,0)</f>
        <v>0</v>
      </c>
    </row>
    <row r="110" spans="1:80">
      <c r="A110" s="42" t="s">
        <v>260</v>
      </c>
      <c r="B110" s="42" t="s">
        <v>16</v>
      </c>
      <c r="C110" s="42" t="s">
        <v>238</v>
      </c>
      <c r="D110" s="43" t="s">
        <v>265</v>
      </c>
      <c r="E110" s="44" t="s">
        <v>62</v>
      </c>
      <c r="F110" s="44" t="s">
        <v>63</v>
      </c>
      <c r="G110" s="44">
        <v>1</v>
      </c>
      <c r="H110" s="45">
        <v>2216.69</v>
      </c>
      <c r="I110" s="46">
        <v>2216.69</v>
      </c>
      <c r="J110" s="46"/>
      <c r="K110" s="46"/>
      <c r="L110" s="46"/>
      <c r="M110" s="46"/>
      <c r="N110" s="46"/>
      <c r="O110" s="46"/>
      <c r="P110" s="46"/>
      <c r="Q110" s="46">
        <v>2216.69</v>
      </c>
      <c r="R110" s="46">
        <v>443.33800000000002</v>
      </c>
      <c r="S110" s="46">
        <v>33.250349999999997</v>
      </c>
      <c r="T110" s="46">
        <v>22.166900000000002</v>
      </c>
      <c r="U110" s="46">
        <v>4.4333800000000005</v>
      </c>
      <c r="V110" s="46">
        <v>55.417250000000003</v>
      </c>
      <c r="W110" s="46">
        <v>177.33520000000001</v>
      </c>
      <c r="X110" s="46">
        <v>66.500699999999995</v>
      </c>
      <c r="Y110" s="46">
        <v>13.300140000000001</v>
      </c>
      <c r="Z110" s="46">
        <v>815.74191999999994</v>
      </c>
      <c r="AA110" s="46">
        <v>184.72416666666666</v>
      </c>
      <c r="AB110" s="46">
        <v>246.29888888888888</v>
      </c>
      <c r="AC110" s="46">
        <v>158.61648444444447</v>
      </c>
      <c r="AD110" s="46">
        <v>589.63954000000001</v>
      </c>
      <c r="AE110" s="46">
        <v>28.99860000000001</v>
      </c>
      <c r="AF110" s="46">
        <v>397</v>
      </c>
      <c r="AG110" s="46">
        <v>0</v>
      </c>
      <c r="AH110" s="46">
        <v>33.44</v>
      </c>
      <c r="AI110" s="46">
        <v>0</v>
      </c>
      <c r="AJ110" s="46">
        <v>0</v>
      </c>
      <c r="AK110" s="46">
        <v>4.72</v>
      </c>
      <c r="AL110" s="46">
        <v>0</v>
      </c>
      <c r="AM110" s="46">
        <v>464.15860000000004</v>
      </c>
      <c r="AN110" s="46">
        <v>1869.54006</v>
      </c>
      <c r="AO110" s="46">
        <v>11.124072212577161</v>
      </c>
      <c r="AP110" s="46">
        <v>0.88992577700617292</v>
      </c>
      <c r="AQ110" s="46">
        <v>0.44496288850308646</v>
      </c>
      <c r="AR110" s="46">
        <v>7.7584150000000012</v>
      </c>
      <c r="AS110" s="46">
        <v>2.855096720000001</v>
      </c>
      <c r="AT110" s="46">
        <v>95.317669999999993</v>
      </c>
      <c r="AU110" s="46">
        <v>3.6944833333333338</v>
      </c>
      <c r="AV110" s="46">
        <v>122.08462593141975</v>
      </c>
      <c r="AW110" s="46">
        <v>30.78736111111111</v>
      </c>
      <c r="AX110" s="46">
        <v>18.22611777777778</v>
      </c>
      <c r="AY110" s="46">
        <v>0.46181041666666667</v>
      </c>
      <c r="AZ110" s="46">
        <v>7.3889666666666676</v>
      </c>
      <c r="BA110" s="46">
        <v>2.8734870370370369</v>
      </c>
      <c r="BB110" s="46">
        <v>21.983489427407413</v>
      </c>
      <c r="BC110" s="46">
        <v>81.721232436666668</v>
      </c>
      <c r="BD110" s="46"/>
      <c r="BE110" s="46">
        <v>0</v>
      </c>
      <c r="BF110" s="46">
        <v>81.721232436666668</v>
      </c>
      <c r="BG110" s="46">
        <v>66.11548611111111</v>
      </c>
      <c r="BH110" s="46"/>
      <c r="BI110" s="46">
        <v>0</v>
      </c>
      <c r="BJ110" s="46"/>
      <c r="BK110" s="46"/>
      <c r="BL110" s="46">
        <v>66.11548611111111</v>
      </c>
      <c r="BM110" s="46">
        <v>4356.1514044791966</v>
      </c>
      <c r="BN110" s="46">
        <f t="shared" si="11"/>
        <v>245.50059275225348</v>
      </c>
      <c r="BO110" s="46">
        <f t="shared" si="12"/>
        <v>173.48708554492575</v>
      </c>
      <c r="BP110" s="47">
        <f t="shared" si="15"/>
        <v>8.8629737609329435</v>
      </c>
      <c r="BQ110" s="47">
        <f t="shared" si="13"/>
        <v>1.9241982507288626</v>
      </c>
      <c r="BR110" s="48">
        <v>5</v>
      </c>
      <c r="BS110" s="47">
        <f t="shared" si="16"/>
        <v>5.8309037900874632</v>
      </c>
      <c r="BT110" s="47">
        <f t="shared" si="17"/>
        <v>14.25</v>
      </c>
      <c r="BU110" s="47">
        <f t="shared" si="18"/>
        <v>16.618075801749271</v>
      </c>
      <c r="BV110" s="46">
        <f t="shared" si="14"/>
        <v>793.53623241473315</v>
      </c>
      <c r="BW110" s="46">
        <f t="shared" si="19"/>
        <v>1212.5239107119123</v>
      </c>
      <c r="BX110" s="46">
        <f t="shared" si="20"/>
        <v>5568.6753151911089</v>
      </c>
      <c r="BY110" s="46">
        <f t="shared" si="21"/>
        <v>66824.103782293299</v>
      </c>
      <c r="BZ110" s="49">
        <f>VLOOKUP($C110,[2]PARAMETROS!$A:$I,7,0)</f>
        <v>43101</v>
      </c>
      <c r="CA110" s="50">
        <f>VLOOKUP($C110,[2]PARAMETROS!$A:$I,8,0)</f>
        <v>0</v>
      </c>
      <c r="CB110" s="50">
        <f>VLOOKUP($C110,[2]PARAMETROS!$A:$I,9,0)</f>
        <v>0</v>
      </c>
    </row>
    <row r="111" spans="1:80">
      <c r="A111" s="42" t="s">
        <v>260</v>
      </c>
      <c r="B111" s="42" t="s">
        <v>17</v>
      </c>
      <c r="C111" s="42" t="s">
        <v>238</v>
      </c>
      <c r="D111" s="43" t="s">
        <v>266</v>
      </c>
      <c r="E111" s="44" t="s">
        <v>62</v>
      </c>
      <c r="F111" s="44" t="s">
        <v>63</v>
      </c>
      <c r="G111" s="44">
        <v>1</v>
      </c>
      <c r="H111" s="45">
        <v>1511.38</v>
      </c>
      <c r="I111" s="46">
        <v>1511.38</v>
      </c>
      <c r="J111" s="46"/>
      <c r="K111" s="46"/>
      <c r="L111" s="46"/>
      <c r="M111" s="46"/>
      <c r="N111" s="46"/>
      <c r="O111" s="46"/>
      <c r="P111" s="46"/>
      <c r="Q111" s="46">
        <v>1511.38</v>
      </c>
      <c r="R111" s="46">
        <v>302.27600000000001</v>
      </c>
      <c r="S111" s="46">
        <v>22.6707</v>
      </c>
      <c r="T111" s="46">
        <v>15.113800000000001</v>
      </c>
      <c r="U111" s="46">
        <v>3.0227600000000003</v>
      </c>
      <c r="V111" s="46">
        <v>37.784500000000001</v>
      </c>
      <c r="W111" s="46">
        <v>120.91040000000001</v>
      </c>
      <c r="X111" s="46">
        <v>45.3414</v>
      </c>
      <c r="Y111" s="46">
        <v>9.0682800000000015</v>
      </c>
      <c r="Z111" s="46">
        <v>556.18784000000005</v>
      </c>
      <c r="AA111" s="46">
        <v>125.94833333333334</v>
      </c>
      <c r="AB111" s="46">
        <v>167.93111111111111</v>
      </c>
      <c r="AC111" s="46">
        <v>108.14763555555558</v>
      </c>
      <c r="AD111" s="46">
        <v>402.02708000000007</v>
      </c>
      <c r="AE111" s="46">
        <v>71.3172</v>
      </c>
      <c r="AF111" s="46">
        <v>397</v>
      </c>
      <c r="AG111" s="46">
        <v>0</v>
      </c>
      <c r="AH111" s="46">
        <v>33.44</v>
      </c>
      <c r="AI111" s="46">
        <v>0</v>
      </c>
      <c r="AJ111" s="46">
        <v>0</v>
      </c>
      <c r="AK111" s="46">
        <v>4.72</v>
      </c>
      <c r="AL111" s="46">
        <v>0</v>
      </c>
      <c r="AM111" s="46">
        <v>506.47720000000004</v>
      </c>
      <c r="AN111" s="46">
        <v>1464.6921200000002</v>
      </c>
      <c r="AO111" s="46">
        <v>7.584596971450619</v>
      </c>
      <c r="AP111" s="46">
        <v>0.60676775771604952</v>
      </c>
      <c r="AQ111" s="46">
        <v>0.30338387885802476</v>
      </c>
      <c r="AR111" s="46">
        <v>5.2898300000000011</v>
      </c>
      <c r="AS111" s="46">
        <v>1.946657440000001</v>
      </c>
      <c r="AT111" s="46">
        <v>64.989339999999999</v>
      </c>
      <c r="AU111" s="46">
        <v>2.518966666666667</v>
      </c>
      <c r="AV111" s="46">
        <v>83.239542714691368</v>
      </c>
      <c r="AW111" s="46">
        <v>20.991388888888888</v>
      </c>
      <c r="AX111" s="46">
        <v>12.426902222222225</v>
      </c>
      <c r="AY111" s="46">
        <v>0.31487083333333332</v>
      </c>
      <c r="AZ111" s="46">
        <v>5.037933333333334</v>
      </c>
      <c r="BA111" s="46">
        <v>1.9591962962962963</v>
      </c>
      <c r="BB111" s="46">
        <v>14.988747299259263</v>
      </c>
      <c r="BC111" s="46">
        <v>55.719038873333346</v>
      </c>
      <c r="BD111" s="46"/>
      <c r="BE111" s="46">
        <v>0</v>
      </c>
      <c r="BF111" s="46">
        <v>55.719038873333346</v>
      </c>
      <c r="BG111" s="46">
        <v>66.11548611111111</v>
      </c>
      <c r="BH111" s="46"/>
      <c r="BI111" s="46">
        <v>0</v>
      </c>
      <c r="BJ111" s="46"/>
      <c r="BK111" s="46"/>
      <c r="BL111" s="46">
        <v>66.11548611111111</v>
      </c>
      <c r="BM111" s="46">
        <v>3181.1461876991361</v>
      </c>
      <c r="BN111" s="46">
        <f t="shared" si="11"/>
        <v>245.50059275225348</v>
      </c>
      <c r="BO111" s="46">
        <f t="shared" si="12"/>
        <v>173.48708554492575</v>
      </c>
      <c r="BP111" s="47">
        <f t="shared" si="15"/>
        <v>8.8629737609329435</v>
      </c>
      <c r="BQ111" s="47">
        <f t="shared" si="13"/>
        <v>1.9241982507288626</v>
      </c>
      <c r="BR111" s="48">
        <v>5</v>
      </c>
      <c r="BS111" s="47">
        <f t="shared" si="16"/>
        <v>5.8309037900874632</v>
      </c>
      <c r="BT111" s="47">
        <f t="shared" si="17"/>
        <v>14.25</v>
      </c>
      <c r="BU111" s="47">
        <f t="shared" si="18"/>
        <v>16.618075801749271</v>
      </c>
      <c r="BV111" s="46">
        <f t="shared" si="14"/>
        <v>598.27297481571418</v>
      </c>
      <c r="BW111" s="46">
        <f t="shared" si="19"/>
        <v>1017.2606531128934</v>
      </c>
      <c r="BX111" s="46">
        <f t="shared" si="20"/>
        <v>4198.4068408120293</v>
      </c>
      <c r="BY111" s="46">
        <f t="shared" si="21"/>
        <v>50380.882089744351</v>
      </c>
      <c r="BZ111" s="49">
        <f>VLOOKUP($C111,[2]PARAMETROS!$A:$I,7,0)</f>
        <v>43101</v>
      </c>
      <c r="CA111" s="50">
        <f>VLOOKUP($C111,[2]PARAMETROS!$A:$I,8,0)</f>
        <v>0</v>
      </c>
      <c r="CB111" s="50">
        <f>VLOOKUP($C111,[2]PARAMETROS!$A:$I,9,0)</f>
        <v>0</v>
      </c>
    </row>
    <row r="112" spans="1:80">
      <c r="A112" s="42" t="s">
        <v>267</v>
      </c>
      <c r="B112" s="42" t="s">
        <v>114</v>
      </c>
      <c r="C112" s="42" t="s">
        <v>115</v>
      </c>
      <c r="D112" s="43" t="s">
        <v>268</v>
      </c>
      <c r="E112" s="44" t="s">
        <v>62</v>
      </c>
      <c r="F112" s="44" t="s">
        <v>63</v>
      </c>
      <c r="G112" s="44">
        <v>1</v>
      </c>
      <c r="H112" s="45">
        <v>1200.1400000000001</v>
      </c>
      <c r="I112" s="46">
        <v>1200.1400000000001</v>
      </c>
      <c r="J112" s="46"/>
      <c r="K112" s="46"/>
      <c r="L112" s="46"/>
      <c r="M112" s="46"/>
      <c r="N112" s="46"/>
      <c r="O112" s="46"/>
      <c r="P112" s="46"/>
      <c r="Q112" s="46">
        <v>1200.1400000000001</v>
      </c>
      <c r="R112" s="46">
        <v>240.02800000000002</v>
      </c>
      <c r="S112" s="46">
        <v>18.002100000000002</v>
      </c>
      <c r="T112" s="46">
        <v>12.001400000000002</v>
      </c>
      <c r="U112" s="46">
        <v>2.4002800000000004</v>
      </c>
      <c r="V112" s="46">
        <v>30.003500000000003</v>
      </c>
      <c r="W112" s="46">
        <v>96.011200000000017</v>
      </c>
      <c r="X112" s="46">
        <v>36.004200000000004</v>
      </c>
      <c r="Y112" s="46">
        <v>7.2008400000000004</v>
      </c>
      <c r="Z112" s="46">
        <v>441.65152000000012</v>
      </c>
      <c r="AA112" s="46">
        <v>100.01166666666667</v>
      </c>
      <c r="AB112" s="46">
        <v>133.34888888888889</v>
      </c>
      <c r="AC112" s="46">
        <v>85.876684444444464</v>
      </c>
      <c r="AD112" s="46">
        <v>319.23724000000004</v>
      </c>
      <c r="AE112" s="46">
        <v>89.991599999999991</v>
      </c>
      <c r="AF112" s="46">
        <v>397</v>
      </c>
      <c r="AG112" s="46">
        <v>0</v>
      </c>
      <c r="AH112" s="46">
        <v>28.32</v>
      </c>
      <c r="AI112" s="46">
        <v>0</v>
      </c>
      <c r="AJ112" s="46">
        <v>0</v>
      </c>
      <c r="AK112" s="46">
        <v>4.72</v>
      </c>
      <c r="AL112" s="46">
        <v>0</v>
      </c>
      <c r="AM112" s="46">
        <v>520.03160000000003</v>
      </c>
      <c r="AN112" s="46">
        <v>1280.9203600000001</v>
      </c>
      <c r="AO112" s="46">
        <v>6.0226933063271613</v>
      </c>
      <c r="AP112" s="46">
        <v>0.48181546450617291</v>
      </c>
      <c r="AQ112" s="46">
        <v>0.24090773225308645</v>
      </c>
      <c r="AR112" s="46">
        <v>4.2004900000000012</v>
      </c>
      <c r="AS112" s="46">
        <v>1.5457803200000007</v>
      </c>
      <c r="AT112" s="46">
        <v>51.606020000000001</v>
      </c>
      <c r="AU112" s="46">
        <v>2.0002333333333335</v>
      </c>
      <c r="AV112" s="46">
        <v>66.097940156419753</v>
      </c>
      <c r="AW112" s="46">
        <v>16.668611111111112</v>
      </c>
      <c r="AX112" s="46">
        <v>9.8678177777777787</v>
      </c>
      <c r="AY112" s="46">
        <v>0.25002916666666669</v>
      </c>
      <c r="AZ112" s="46">
        <v>4.0004666666666671</v>
      </c>
      <c r="BA112" s="46">
        <v>1.5557370370370371</v>
      </c>
      <c r="BB112" s="46">
        <v>11.90209952740741</v>
      </c>
      <c r="BC112" s="46">
        <v>44.244761286666673</v>
      </c>
      <c r="BD112" s="46"/>
      <c r="BE112" s="46">
        <v>0</v>
      </c>
      <c r="BF112" s="46">
        <v>44.244761286666673</v>
      </c>
      <c r="BG112" s="46">
        <v>44.875416666666666</v>
      </c>
      <c r="BH112" s="46"/>
      <c r="BI112" s="46">
        <v>0</v>
      </c>
      <c r="BJ112" s="46"/>
      <c r="BK112" s="46"/>
      <c r="BL112" s="46">
        <v>44.875416666666666</v>
      </c>
      <c r="BM112" s="46">
        <v>2636.2784781097535</v>
      </c>
      <c r="BN112" s="46">
        <f t="shared" si="11"/>
        <v>245.50059275225348</v>
      </c>
      <c r="BO112" s="46">
        <f t="shared" si="12"/>
        <v>173.48708554492575</v>
      </c>
      <c r="BP112" s="47">
        <f t="shared" si="15"/>
        <v>8.5633802816901436</v>
      </c>
      <c r="BQ112" s="47">
        <f t="shared" si="13"/>
        <v>1.8591549295774654</v>
      </c>
      <c r="BR112" s="48">
        <v>2</v>
      </c>
      <c r="BS112" s="47">
        <f t="shared" si="16"/>
        <v>2.2535211267605644</v>
      </c>
      <c r="BT112" s="47">
        <f t="shared" si="17"/>
        <v>11.25</v>
      </c>
      <c r="BU112" s="47">
        <f t="shared" si="18"/>
        <v>12.676056338028173</v>
      </c>
      <c r="BV112" s="46">
        <f t="shared" si="14"/>
        <v>387.2872592628508</v>
      </c>
      <c r="BW112" s="46">
        <f t="shared" si="19"/>
        <v>806.27493756003003</v>
      </c>
      <c r="BX112" s="46">
        <f t="shared" si="20"/>
        <v>3442.5534156697836</v>
      </c>
      <c r="BY112" s="46">
        <f t="shared" si="21"/>
        <v>41310.640988037405</v>
      </c>
      <c r="BZ112" s="49">
        <f>VLOOKUP($C112,[2]PARAMETROS!$A:$I,7,0)</f>
        <v>43101</v>
      </c>
      <c r="CA112" s="50">
        <f>VLOOKUP($C112,[2]PARAMETROS!$A:$I,8,0)</f>
        <v>0</v>
      </c>
      <c r="CB112" s="50">
        <f>VLOOKUP($C112,[2]PARAMETROS!$A:$I,9,0)</f>
        <v>0</v>
      </c>
    </row>
    <row r="113" spans="1:80">
      <c r="A113" s="42" t="s">
        <v>267</v>
      </c>
      <c r="B113" s="42" t="s">
        <v>66</v>
      </c>
      <c r="C113" s="42" t="s">
        <v>165</v>
      </c>
      <c r="D113" s="43" t="s">
        <v>269</v>
      </c>
      <c r="E113" s="44" t="s">
        <v>62</v>
      </c>
      <c r="F113" s="44" t="s">
        <v>63</v>
      </c>
      <c r="G113" s="44">
        <v>1</v>
      </c>
      <c r="H113" s="45">
        <v>1281.1600000000001</v>
      </c>
      <c r="I113" s="46">
        <v>1281.1600000000001</v>
      </c>
      <c r="J113" s="46"/>
      <c r="K113" s="46"/>
      <c r="L113" s="46"/>
      <c r="M113" s="46"/>
      <c r="N113" s="46"/>
      <c r="O113" s="46"/>
      <c r="P113" s="46"/>
      <c r="Q113" s="46">
        <v>1281.1600000000001</v>
      </c>
      <c r="R113" s="46">
        <v>256.23200000000003</v>
      </c>
      <c r="S113" s="46">
        <v>19.217400000000001</v>
      </c>
      <c r="T113" s="46">
        <v>12.8116</v>
      </c>
      <c r="U113" s="46">
        <v>2.5623200000000002</v>
      </c>
      <c r="V113" s="46">
        <v>32.029000000000003</v>
      </c>
      <c r="W113" s="46">
        <v>102.4928</v>
      </c>
      <c r="X113" s="46">
        <v>38.434800000000003</v>
      </c>
      <c r="Y113" s="46">
        <v>7.6869600000000009</v>
      </c>
      <c r="Z113" s="46">
        <v>471.46688</v>
      </c>
      <c r="AA113" s="46">
        <v>106.76333333333334</v>
      </c>
      <c r="AB113" s="46">
        <v>142.35111111111112</v>
      </c>
      <c r="AC113" s="46">
        <v>91.674115555555574</v>
      </c>
      <c r="AD113" s="46">
        <v>340.78856000000007</v>
      </c>
      <c r="AE113" s="46">
        <v>85.130399999999995</v>
      </c>
      <c r="AF113" s="46">
        <v>397</v>
      </c>
      <c r="AG113" s="46">
        <v>0</v>
      </c>
      <c r="AH113" s="46">
        <v>0</v>
      </c>
      <c r="AI113" s="46">
        <v>0</v>
      </c>
      <c r="AJ113" s="46">
        <v>0</v>
      </c>
      <c r="AK113" s="46">
        <v>4.72</v>
      </c>
      <c r="AL113" s="46">
        <v>0</v>
      </c>
      <c r="AM113" s="46">
        <v>486.85040000000004</v>
      </c>
      <c r="AN113" s="46">
        <v>1299.1058400000002</v>
      </c>
      <c r="AO113" s="46">
        <v>6.4292780478395075</v>
      </c>
      <c r="AP113" s="46">
        <v>0.51434224382716054</v>
      </c>
      <c r="AQ113" s="46">
        <v>0.25717112191358027</v>
      </c>
      <c r="AR113" s="46">
        <v>4.4840600000000013</v>
      </c>
      <c r="AS113" s="46">
        <v>1.6501340800000008</v>
      </c>
      <c r="AT113" s="46">
        <v>55.089880000000001</v>
      </c>
      <c r="AU113" s="46">
        <v>2.1352666666666669</v>
      </c>
      <c r="AV113" s="46">
        <v>70.560132160246923</v>
      </c>
      <c r="AW113" s="46">
        <v>17.79388888888889</v>
      </c>
      <c r="AX113" s="46">
        <v>10.533982222222223</v>
      </c>
      <c r="AY113" s="46">
        <v>0.26690833333333336</v>
      </c>
      <c r="AZ113" s="46">
        <v>4.2705333333333337</v>
      </c>
      <c r="BA113" s="46">
        <v>1.660762962962963</v>
      </c>
      <c r="BB113" s="46">
        <v>12.705595872592596</v>
      </c>
      <c r="BC113" s="46">
        <v>47.23167161333334</v>
      </c>
      <c r="BD113" s="46">
        <v>174.70363636363635</v>
      </c>
      <c r="BE113" s="46">
        <v>174.70363636363635</v>
      </c>
      <c r="BF113" s="46">
        <v>221.93530797696968</v>
      </c>
      <c r="BG113" s="46">
        <v>66.11548611111111</v>
      </c>
      <c r="BH113" s="46"/>
      <c r="BI113" s="46">
        <v>0</v>
      </c>
      <c r="BJ113" s="46"/>
      <c r="BK113" s="46"/>
      <c r="BL113" s="46">
        <v>66.11548611111111</v>
      </c>
      <c r="BM113" s="46">
        <v>2938.8767662483283</v>
      </c>
      <c r="BN113" s="46">
        <f t="shared" si="11"/>
        <v>245.50059275225348</v>
      </c>
      <c r="BO113" s="46">
        <f t="shared" si="12"/>
        <v>173.48708554492575</v>
      </c>
      <c r="BP113" s="47">
        <f t="shared" si="15"/>
        <v>8.5633802816901436</v>
      </c>
      <c r="BQ113" s="47">
        <f t="shared" si="13"/>
        <v>1.8591549295774654</v>
      </c>
      <c r="BR113" s="48">
        <v>2</v>
      </c>
      <c r="BS113" s="47">
        <f t="shared" si="16"/>
        <v>2.2535211267605644</v>
      </c>
      <c r="BT113" s="47">
        <f t="shared" si="17"/>
        <v>11.25</v>
      </c>
      <c r="BU113" s="47">
        <f t="shared" si="18"/>
        <v>12.676056338028173</v>
      </c>
      <c r="BV113" s="46">
        <f t="shared" si="14"/>
        <v>425.64478874520529</v>
      </c>
      <c r="BW113" s="46">
        <f t="shared" si="19"/>
        <v>844.63246704238452</v>
      </c>
      <c r="BX113" s="46">
        <f t="shared" si="20"/>
        <v>3783.5092332907129</v>
      </c>
      <c r="BY113" s="46">
        <f t="shared" si="21"/>
        <v>45402.110799488553</v>
      </c>
      <c r="BZ113" s="49">
        <f>VLOOKUP($C113,[2]PARAMETROS!$A:$I,7,0)</f>
        <v>43101</v>
      </c>
      <c r="CA113" s="50">
        <f>VLOOKUP($C113,[2]PARAMETROS!$A:$I,8,0)</f>
        <v>0</v>
      </c>
      <c r="CB113" s="50">
        <f>VLOOKUP($C113,[2]PARAMETROS!$A:$I,9,0)</f>
        <v>0</v>
      </c>
    </row>
    <row r="114" spans="1:80">
      <c r="A114" s="42" t="s">
        <v>270</v>
      </c>
      <c r="B114" s="42" t="s">
        <v>14</v>
      </c>
      <c r="C114" s="42" t="s">
        <v>271</v>
      </c>
      <c r="D114" s="43" t="s">
        <v>272</v>
      </c>
      <c r="E114" s="44" t="s">
        <v>62</v>
      </c>
      <c r="F114" s="44" t="s">
        <v>63</v>
      </c>
      <c r="G114" s="44">
        <v>2</v>
      </c>
      <c r="H114" s="45">
        <v>1281.1600000000001</v>
      </c>
      <c r="I114" s="46">
        <v>2562.3200000000002</v>
      </c>
      <c r="J114" s="46"/>
      <c r="K114" s="46"/>
      <c r="L114" s="46"/>
      <c r="M114" s="46"/>
      <c r="N114" s="46"/>
      <c r="O114" s="46"/>
      <c r="P114" s="46"/>
      <c r="Q114" s="46">
        <v>2562.3200000000002</v>
      </c>
      <c r="R114" s="46">
        <v>512.46400000000006</v>
      </c>
      <c r="S114" s="46">
        <v>38.434800000000003</v>
      </c>
      <c r="T114" s="46">
        <v>25.623200000000001</v>
      </c>
      <c r="U114" s="46">
        <v>5.1246400000000003</v>
      </c>
      <c r="V114" s="46">
        <v>64.058000000000007</v>
      </c>
      <c r="W114" s="46">
        <v>204.98560000000001</v>
      </c>
      <c r="X114" s="46">
        <v>76.869600000000005</v>
      </c>
      <c r="Y114" s="46">
        <v>15.373920000000002</v>
      </c>
      <c r="Z114" s="46">
        <v>942.93376000000001</v>
      </c>
      <c r="AA114" s="46">
        <v>213.52666666666667</v>
      </c>
      <c r="AB114" s="46">
        <v>284.70222222222225</v>
      </c>
      <c r="AC114" s="46">
        <v>183.34823111111115</v>
      </c>
      <c r="AD114" s="46">
        <v>681.57712000000015</v>
      </c>
      <c r="AE114" s="46">
        <v>170.26079999999999</v>
      </c>
      <c r="AF114" s="46">
        <v>794</v>
      </c>
      <c r="AG114" s="46">
        <v>0</v>
      </c>
      <c r="AH114" s="46">
        <v>0</v>
      </c>
      <c r="AI114" s="46">
        <v>0</v>
      </c>
      <c r="AJ114" s="46">
        <v>0</v>
      </c>
      <c r="AK114" s="46">
        <v>9.44</v>
      </c>
      <c r="AL114" s="46">
        <v>0</v>
      </c>
      <c r="AM114" s="46">
        <v>973.70080000000007</v>
      </c>
      <c r="AN114" s="46">
        <v>2598.2116800000003</v>
      </c>
      <c r="AO114" s="46">
        <v>12.858556095679015</v>
      </c>
      <c r="AP114" s="46">
        <v>1.0286844876543211</v>
      </c>
      <c r="AQ114" s="46">
        <v>0.51434224382716054</v>
      </c>
      <c r="AR114" s="46">
        <v>8.9681200000000025</v>
      </c>
      <c r="AS114" s="46">
        <v>3.3002681600000017</v>
      </c>
      <c r="AT114" s="46">
        <v>110.17976</v>
      </c>
      <c r="AU114" s="46">
        <v>4.2705333333333337</v>
      </c>
      <c r="AV114" s="46">
        <v>141.12026432049385</v>
      </c>
      <c r="AW114" s="46">
        <v>35.587777777777781</v>
      </c>
      <c r="AX114" s="46">
        <v>21.067964444444446</v>
      </c>
      <c r="AY114" s="46">
        <v>0.53381666666666672</v>
      </c>
      <c r="AZ114" s="46">
        <v>8.5410666666666675</v>
      </c>
      <c r="BA114" s="46">
        <v>3.321525925925926</v>
      </c>
      <c r="BB114" s="46">
        <v>25.411191745185192</v>
      </c>
      <c r="BC114" s="46">
        <v>94.46334322666668</v>
      </c>
      <c r="BD114" s="46">
        <v>283.68542857142859</v>
      </c>
      <c r="BE114" s="46">
        <v>283.68542857142859</v>
      </c>
      <c r="BF114" s="46">
        <v>378.14877179809525</v>
      </c>
      <c r="BG114" s="46">
        <v>132.23097222222222</v>
      </c>
      <c r="BH114" s="46"/>
      <c r="BI114" s="46">
        <v>0</v>
      </c>
      <c r="BJ114" s="46"/>
      <c r="BK114" s="46"/>
      <c r="BL114" s="46">
        <v>132.23097222222222</v>
      </c>
      <c r="BM114" s="46">
        <v>5812.0316883408123</v>
      </c>
      <c r="BN114" s="46">
        <f t="shared" si="11"/>
        <v>491.00118550450696</v>
      </c>
      <c r="BO114" s="46">
        <f t="shared" si="12"/>
        <v>346.9741710898515</v>
      </c>
      <c r="BP114" s="47">
        <f t="shared" si="15"/>
        <v>8.5633802816901436</v>
      </c>
      <c r="BQ114" s="47">
        <f t="shared" si="13"/>
        <v>1.8591549295774654</v>
      </c>
      <c r="BR114" s="48">
        <v>2</v>
      </c>
      <c r="BS114" s="47">
        <f t="shared" si="16"/>
        <v>2.2535211267605644</v>
      </c>
      <c r="BT114" s="47">
        <f t="shared" si="17"/>
        <v>11.25</v>
      </c>
      <c r="BU114" s="47">
        <f t="shared" si="18"/>
        <v>12.676056338028173</v>
      </c>
      <c r="BV114" s="46">
        <f t="shared" si="14"/>
        <v>842.95863949882482</v>
      </c>
      <c r="BW114" s="46">
        <f t="shared" si="19"/>
        <v>1680.9339960931834</v>
      </c>
      <c r="BX114" s="46">
        <f t="shared" si="20"/>
        <v>7492.9656844339952</v>
      </c>
      <c r="BY114" s="46">
        <f t="shared" si="21"/>
        <v>89915.588213207942</v>
      </c>
      <c r="BZ114" s="49">
        <f>VLOOKUP($C114,[2]PARAMETROS!$A:$I,7,0)</f>
        <v>43101</v>
      </c>
      <c r="CA114" s="50">
        <f>VLOOKUP($C114,[2]PARAMETROS!$A:$I,8,0)</f>
        <v>0</v>
      </c>
      <c r="CB114" s="50">
        <f>VLOOKUP($C114,[2]PARAMETROS!$A:$I,9,0)</f>
        <v>0</v>
      </c>
    </row>
    <row r="115" spans="1:80">
      <c r="A115" s="42" t="s">
        <v>270</v>
      </c>
      <c r="B115" s="42" t="s">
        <v>15</v>
      </c>
      <c r="C115" s="42" t="s">
        <v>271</v>
      </c>
      <c r="D115" s="43" t="s">
        <v>273</v>
      </c>
      <c r="E115" s="44" t="s">
        <v>62</v>
      </c>
      <c r="F115" s="44" t="s">
        <v>63</v>
      </c>
      <c r="G115" s="44">
        <v>2</v>
      </c>
      <c r="H115" s="45">
        <v>1281.1600000000001</v>
      </c>
      <c r="I115" s="46">
        <v>2562.3200000000002</v>
      </c>
      <c r="J115" s="46"/>
      <c r="K115" s="46"/>
      <c r="L115" s="46">
        <v>389.02728438095244</v>
      </c>
      <c r="M115" s="46"/>
      <c r="N115" s="46"/>
      <c r="O115" s="46"/>
      <c r="P115" s="46"/>
      <c r="Q115" s="46">
        <v>2951.3472843809527</v>
      </c>
      <c r="R115" s="46">
        <v>590.26945687619059</v>
      </c>
      <c r="S115" s="46">
        <v>44.270209265714286</v>
      </c>
      <c r="T115" s="46">
        <v>29.513472843809527</v>
      </c>
      <c r="U115" s="46">
        <v>5.9026945687619055</v>
      </c>
      <c r="V115" s="46">
        <v>73.783682109523824</v>
      </c>
      <c r="W115" s="46">
        <v>236.10778275047622</v>
      </c>
      <c r="X115" s="46">
        <v>88.540418531428571</v>
      </c>
      <c r="Y115" s="46">
        <v>17.708083706285716</v>
      </c>
      <c r="Z115" s="46">
        <v>1086.0958006521905</v>
      </c>
      <c r="AA115" s="46">
        <v>245.94560703174605</v>
      </c>
      <c r="AB115" s="46">
        <v>327.92747604232807</v>
      </c>
      <c r="AC115" s="46">
        <v>211.18529457125931</v>
      </c>
      <c r="AD115" s="46">
        <v>785.05837764533339</v>
      </c>
      <c r="AE115" s="46">
        <v>170.26079999999999</v>
      </c>
      <c r="AF115" s="46">
        <v>794</v>
      </c>
      <c r="AG115" s="46">
        <v>0</v>
      </c>
      <c r="AH115" s="46">
        <v>0</v>
      </c>
      <c r="AI115" s="46">
        <v>0</v>
      </c>
      <c r="AJ115" s="46">
        <v>0</v>
      </c>
      <c r="AK115" s="46">
        <v>9.44</v>
      </c>
      <c r="AL115" s="46">
        <v>0</v>
      </c>
      <c r="AM115" s="46">
        <v>973.70080000000007</v>
      </c>
      <c r="AN115" s="46">
        <v>2844.8549782975242</v>
      </c>
      <c r="AO115" s="46">
        <v>14.810821682710356</v>
      </c>
      <c r="AP115" s="46">
        <v>1.1848657346168285</v>
      </c>
      <c r="AQ115" s="46">
        <v>0.59243286730841427</v>
      </c>
      <c r="AR115" s="46">
        <v>10.329715495333335</v>
      </c>
      <c r="AS115" s="46">
        <v>3.8013353022826686</v>
      </c>
      <c r="AT115" s="46">
        <v>126.90793322838095</v>
      </c>
      <c r="AU115" s="46">
        <v>4.9189121406349212</v>
      </c>
      <c r="AV115" s="46">
        <v>162.54601645126746</v>
      </c>
      <c r="AW115" s="46">
        <v>40.990934505291008</v>
      </c>
      <c r="AX115" s="46">
        <v>24.266633227132278</v>
      </c>
      <c r="AY115" s="46">
        <v>0.61486401757936515</v>
      </c>
      <c r="AZ115" s="46">
        <v>9.8378242812698424</v>
      </c>
      <c r="BA115" s="46">
        <v>3.8258205538271608</v>
      </c>
      <c r="BB115" s="46">
        <v>29.269276183316681</v>
      </c>
      <c r="BC115" s="46">
        <v>108.80535276841633</v>
      </c>
      <c r="BD115" s="46">
        <v>326.75630648503403</v>
      </c>
      <c r="BE115" s="46">
        <v>326.75630648503403</v>
      </c>
      <c r="BF115" s="46">
        <v>435.56165925345033</v>
      </c>
      <c r="BG115" s="46">
        <v>132.23097222222222</v>
      </c>
      <c r="BH115" s="46"/>
      <c r="BI115" s="46">
        <v>0</v>
      </c>
      <c r="BJ115" s="46"/>
      <c r="BK115" s="46"/>
      <c r="BL115" s="46">
        <v>132.23097222222222</v>
      </c>
      <c r="BM115" s="46">
        <v>6526.5409106054176</v>
      </c>
      <c r="BN115" s="46">
        <f t="shared" si="11"/>
        <v>491.00118550450696</v>
      </c>
      <c r="BO115" s="46">
        <f t="shared" si="12"/>
        <v>346.9741710898515</v>
      </c>
      <c r="BP115" s="47">
        <f t="shared" si="15"/>
        <v>8.5633802816901436</v>
      </c>
      <c r="BQ115" s="47">
        <f t="shared" si="13"/>
        <v>1.8591549295774654</v>
      </c>
      <c r="BR115" s="48">
        <v>2</v>
      </c>
      <c r="BS115" s="47">
        <f t="shared" si="16"/>
        <v>2.2535211267605644</v>
      </c>
      <c r="BT115" s="47">
        <f t="shared" si="17"/>
        <v>11.25</v>
      </c>
      <c r="BU115" s="47">
        <f t="shared" si="18"/>
        <v>12.676056338028173</v>
      </c>
      <c r="BV115" s="46">
        <f t="shared" si="14"/>
        <v>933.53023105349303</v>
      </c>
      <c r="BW115" s="46">
        <f t="shared" si="19"/>
        <v>1771.5055876478514</v>
      </c>
      <c r="BX115" s="46">
        <f t="shared" si="20"/>
        <v>8298.0464982532685</v>
      </c>
      <c r="BY115" s="46">
        <f t="shared" si="21"/>
        <v>99576.557979039222</v>
      </c>
      <c r="BZ115" s="49">
        <f>VLOOKUP($C115,[2]PARAMETROS!$A:$I,7,0)</f>
        <v>43101</v>
      </c>
      <c r="CA115" s="50">
        <f>VLOOKUP($C115,[2]PARAMETROS!$A:$I,8,0)</f>
        <v>0</v>
      </c>
      <c r="CB115" s="50">
        <f>VLOOKUP($C115,[2]PARAMETROS!$A:$I,9,0)</f>
        <v>0</v>
      </c>
    </row>
    <row r="116" spans="1:80">
      <c r="A116" s="42" t="s">
        <v>274</v>
      </c>
      <c r="B116" s="42" t="s">
        <v>73</v>
      </c>
      <c r="C116" s="42" t="s">
        <v>67</v>
      </c>
      <c r="D116" s="43" t="s">
        <v>275</v>
      </c>
      <c r="E116" s="44" t="s">
        <v>62</v>
      </c>
      <c r="F116" s="44" t="s">
        <v>63</v>
      </c>
      <c r="G116" s="44">
        <v>1</v>
      </c>
      <c r="H116" s="45">
        <v>1041.5999999999999</v>
      </c>
      <c r="I116" s="46">
        <v>1041.5999999999999</v>
      </c>
      <c r="J116" s="46"/>
      <c r="K116" s="46"/>
      <c r="L116" s="46"/>
      <c r="M116" s="46"/>
      <c r="N116" s="46"/>
      <c r="O116" s="46"/>
      <c r="P116" s="46"/>
      <c r="Q116" s="46">
        <v>1041.5999999999999</v>
      </c>
      <c r="R116" s="46">
        <v>208.32</v>
      </c>
      <c r="S116" s="46">
        <v>15.623999999999999</v>
      </c>
      <c r="T116" s="46">
        <v>10.415999999999999</v>
      </c>
      <c r="U116" s="46">
        <v>2.0831999999999997</v>
      </c>
      <c r="V116" s="46">
        <v>26.04</v>
      </c>
      <c r="W116" s="46">
        <v>83.327999999999989</v>
      </c>
      <c r="X116" s="46">
        <v>31.247999999999998</v>
      </c>
      <c r="Y116" s="46">
        <v>6.2495999999999992</v>
      </c>
      <c r="Z116" s="46">
        <v>383.30879999999996</v>
      </c>
      <c r="AA116" s="46">
        <v>86.799999999999983</v>
      </c>
      <c r="AB116" s="46">
        <v>115.73333333333332</v>
      </c>
      <c r="AC116" s="46">
        <v>74.532266666666672</v>
      </c>
      <c r="AD116" s="46">
        <v>277.06559999999996</v>
      </c>
      <c r="AE116" s="46">
        <v>99.504000000000005</v>
      </c>
      <c r="AF116" s="46">
        <v>397</v>
      </c>
      <c r="AG116" s="46">
        <v>0</v>
      </c>
      <c r="AH116" s="46">
        <v>0</v>
      </c>
      <c r="AI116" s="46">
        <v>9.84</v>
      </c>
      <c r="AJ116" s="46">
        <v>0</v>
      </c>
      <c r="AK116" s="46">
        <v>4.72</v>
      </c>
      <c r="AL116" s="46">
        <v>0</v>
      </c>
      <c r="AM116" s="46">
        <v>511.06400000000002</v>
      </c>
      <c r="AN116" s="46">
        <v>1171.4384</v>
      </c>
      <c r="AO116" s="46">
        <v>5.2270879629629627</v>
      </c>
      <c r="AP116" s="46">
        <v>0.418167037037037</v>
      </c>
      <c r="AQ116" s="46">
        <v>0.2090835185185185</v>
      </c>
      <c r="AR116" s="46">
        <v>3.6456000000000004</v>
      </c>
      <c r="AS116" s="46">
        <v>1.3415808000000005</v>
      </c>
      <c r="AT116" s="46">
        <v>44.788799999999995</v>
      </c>
      <c r="AU116" s="46">
        <v>1.736</v>
      </c>
      <c r="AV116" s="46">
        <v>57.366319318518514</v>
      </c>
      <c r="AW116" s="46">
        <v>14.466666666666665</v>
      </c>
      <c r="AX116" s="46">
        <v>8.5642666666666667</v>
      </c>
      <c r="AY116" s="46">
        <v>0.21699999999999997</v>
      </c>
      <c r="AZ116" s="46">
        <v>3.472</v>
      </c>
      <c r="BA116" s="46">
        <v>1.350222222222222</v>
      </c>
      <c r="BB116" s="46">
        <v>10.329817244444445</v>
      </c>
      <c r="BC116" s="46">
        <v>38.3999728</v>
      </c>
      <c r="BD116" s="46"/>
      <c r="BE116" s="46">
        <v>0</v>
      </c>
      <c r="BF116" s="46">
        <v>38.3999728</v>
      </c>
      <c r="BG116" s="46">
        <v>43.567500000000003</v>
      </c>
      <c r="BH116" s="46"/>
      <c r="BI116" s="46">
        <v>0</v>
      </c>
      <c r="BJ116" s="46"/>
      <c r="BK116" s="46"/>
      <c r="BL116" s="46">
        <v>43.567500000000003</v>
      </c>
      <c r="BM116" s="46">
        <v>2352.3721921185183</v>
      </c>
      <c r="BN116" s="46">
        <f t="shared" si="11"/>
        <v>245.50059275225348</v>
      </c>
      <c r="BO116" s="46">
        <f t="shared" si="12"/>
        <v>173.48708554492575</v>
      </c>
      <c r="BP116" s="47">
        <f t="shared" si="15"/>
        <v>8.6609686609686669</v>
      </c>
      <c r="BQ116" s="47">
        <f t="shared" si="13"/>
        <v>1.8803418803418819</v>
      </c>
      <c r="BR116" s="48">
        <v>3</v>
      </c>
      <c r="BS116" s="47">
        <f t="shared" si="16"/>
        <v>3.4188034188034218</v>
      </c>
      <c r="BT116" s="47">
        <f t="shared" si="17"/>
        <v>12.25</v>
      </c>
      <c r="BU116" s="47">
        <f t="shared" si="18"/>
        <v>13.960113960113972</v>
      </c>
      <c r="BV116" s="46">
        <f t="shared" si="14"/>
        <v>386.88499615489826</v>
      </c>
      <c r="BW116" s="46">
        <f t="shared" si="19"/>
        <v>805.87267445207749</v>
      </c>
      <c r="BX116" s="46">
        <f t="shared" si="20"/>
        <v>3158.2448665705961</v>
      </c>
      <c r="BY116" s="46">
        <f t="shared" si="21"/>
        <v>37898.938398847153</v>
      </c>
      <c r="BZ116" s="49">
        <f>VLOOKUP($C116,[2]PARAMETROS!$A:$I,7,0)</f>
        <v>43101</v>
      </c>
      <c r="CA116" s="50">
        <f>VLOOKUP($C116,[2]PARAMETROS!$A:$I,8,0)</f>
        <v>0</v>
      </c>
      <c r="CB116" s="50">
        <f>VLOOKUP($C116,[2]PARAMETROS!$A:$I,9,0)</f>
        <v>0</v>
      </c>
    </row>
    <row r="117" spans="1:80">
      <c r="A117" s="42" t="s">
        <v>276</v>
      </c>
      <c r="B117" s="42" t="s">
        <v>17</v>
      </c>
      <c r="C117" s="42" t="s">
        <v>161</v>
      </c>
      <c r="D117" s="43" t="s">
        <v>277</v>
      </c>
      <c r="E117" s="44" t="s">
        <v>62</v>
      </c>
      <c r="F117" s="44" t="s">
        <v>63</v>
      </c>
      <c r="G117" s="44">
        <v>1</v>
      </c>
      <c r="H117" s="45">
        <v>1511.38</v>
      </c>
      <c r="I117" s="46">
        <v>1511.38</v>
      </c>
      <c r="J117" s="46"/>
      <c r="K117" s="46"/>
      <c r="L117" s="46"/>
      <c r="M117" s="46"/>
      <c r="N117" s="46"/>
      <c r="O117" s="46"/>
      <c r="P117" s="46"/>
      <c r="Q117" s="46">
        <v>1511.38</v>
      </c>
      <c r="R117" s="46">
        <v>302.27600000000001</v>
      </c>
      <c r="S117" s="46">
        <v>22.6707</v>
      </c>
      <c r="T117" s="46">
        <v>15.113800000000001</v>
      </c>
      <c r="U117" s="46">
        <v>3.0227600000000003</v>
      </c>
      <c r="V117" s="46">
        <v>37.784500000000001</v>
      </c>
      <c r="W117" s="46">
        <v>120.91040000000001</v>
      </c>
      <c r="X117" s="46">
        <v>45.3414</v>
      </c>
      <c r="Y117" s="46">
        <v>9.0682800000000015</v>
      </c>
      <c r="Z117" s="46">
        <v>556.18784000000005</v>
      </c>
      <c r="AA117" s="46">
        <v>125.94833333333334</v>
      </c>
      <c r="AB117" s="46">
        <v>167.93111111111111</v>
      </c>
      <c r="AC117" s="46">
        <v>108.14763555555558</v>
      </c>
      <c r="AD117" s="46">
        <v>402.02708000000007</v>
      </c>
      <c r="AE117" s="46">
        <v>71.3172</v>
      </c>
      <c r="AF117" s="46">
        <v>397</v>
      </c>
      <c r="AG117" s="46">
        <v>0</v>
      </c>
      <c r="AH117" s="46">
        <v>48.58</v>
      </c>
      <c r="AI117" s="46">
        <v>9.5500000000000007</v>
      </c>
      <c r="AJ117" s="46">
        <v>0</v>
      </c>
      <c r="AK117" s="46">
        <v>4.72</v>
      </c>
      <c r="AL117" s="46">
        <v>0</v>
      </c>
      <c r="AM117" s="46">
        <v>531.16719999999998</v>
      </c>
      <c r="AN117" s="46">
        <v>1489.3821200000002</v>
      </c>
      <c r="AO117" s="46">
        <v>7.584596971450619</v>
      </c>
      <c r="AP117" s="46">
        <v>0.60676775771604952</v>
      </c>
      <c r="AQ117" s="46">
        <v>0.30338387885802476</v>
      </c>
      <c r="AR117" s="46">
        <v>5.2898300000000011</v>
      </c>
      <c r="AS117" s="46">
        <v>1.946657440000001</v>
      </c>
      <c r="AT117" s="46">
        <v>64.989339999999999</v>
      </c>
      <c r="AU117" s="46">
        <v>2.518966666666667</v>
      </c>
      <c r="AV117" s="46">
        <v>83.239542714691368</v>
      </c>
      <c r="AW117" s="46">
        <v>20.991388888888888</v>
      </c>
      <c r="AX117" s="46">
        <v>12.426902222222225</v>
      </c>
      <c r="AY117" s="46">
        <v>0.31487083333333332</v>
      </c>
      <c r="AZ117" s="46">
        <v>5.037933333333334</v>
      </c>
      <c r="BA117" s="46">
        <v>1.9591962962962963</v>
      </c>
      <c r="BB117" s="46">
        <v>14.988747299259263</v>
      </c>
      <c r="BC117" s="46">
        <v>55.719038873333346</v>
      </c>
      <c r="BD117" s="46"/>
      <c r="BE117" s="46">
        <v>0</v>
      </c>
      <c r="BF117" s="46">
        <v>55.719038873333346</v>
      </c>
      <c r="BG117" s="46">
        <v>66.11548611111111</v>
      </c>
      <c r="BH117" s="46"/>
      <c r="BI117" s="46">
        <v>0</v>
      </c>
      <c r="BJ117" s="46"/>
      <c r="BK117" s="46"/>
      <c r="BL117" s="46">
        <v>66.11548611111111</v>
      </c>
      <c r="BM117" s="46">
        <v>3205.8361876991362</v>
      </c>
      <c r="BN117" s="46">
        <f t="shared" si="11"/>
        <v>245.50059275225348</v>
      </c>
      <c r="BO117" s="46">
        <f t="shared" si="12"/>
        <v>173.48708554492575</v>
      </c>
      <c r="BP117" s="47">
        <f t="shared" si="15"/>
        <v>8.5633802816901436</v>
      </c>
      <c r="BQ117" s="47">
        <f t="shared" si="13"/>
        <v>1.8591549295774654</v>
      </c>
      <c r="BR117" s="48">
        <v>2</v>
      </c>
      <c r="BS117" s="47">
        <f t="shared" si="16"/>
        <v>2.2535211267605644</v>
      </c>
      <c r="BT117" s="47">
        <f t="shared" si="17"/>
        <v>11.25</v>
      </c>
      <c r="BU117" s="47">
        <f t="shared" si="18"/>
        <v>12.676056338028173</v>
      </c>
      <c r="BV117" s="46">
        <f t="shared" si="14"/>
        <v>459.4847154079838</v>
      </c>
      <c r="BW117" s="46">
        <f t="shared" si="19"/>
        <v>878.47239370516309</v>
      </c>
      <c r="BX117" s="46">
        <f t="shared" si="20"/>
        <v>4084.3085814042993</v>
      </c>
      <c r="BY117" s="46">
        <f t="shared" si="21"/>
        <v>49011.702976851593</v>
      </c>
      <c r="BZ117" s="49">
        <f>VLOOKUP($C117,[2]PARAMETROS!$A:$I,7,0)</f>
        <v>43101</v>
      </c>
      <c r="CA117" s="50">
        <f>VLOOKUP($C117,[2]PARAMETROS!$A:$I,8,0)</f>
        <v>0</v>
      </c>
      <c r="CB117" s="50">
        <f>VLOOKUP($C117,[2]PARAMETROS!$A:$I,9,0)</f>
        <v>0</v>
      </c>
    </row>
    <row r="118" spans="1:80">
      <c r="A118" s="42" t="s">
        <v>278</v>
      </c>
      <c r="B118" s="42" t="s">
        <v>66</v>
      </c>
      <c r="C118" s="42" t="s">
        <v>175</v>
      </c>
      <c r="D118" s="43" t="s">
        <v>279</v>
      </c>
      <c r="E118" s="44" t="s">
        <v>62</v>
      </c>
      <c r="F118" s="44" t="s">
        <v>63</v>
      </c>
      <c r="G118" s="44">
        <v>1</v>
      </c>
      <c r="H118" s="45">
        <v>1281.1600000000001</v>
      </c>
      <c r="I118" s="46">
        <v>1281.1600000000001</v>
      </c>
      <c r="J118" s="46"/>
      <c r="K118" s="46"/>
      <c r="L118" s="46"/>
      <c r="M118" s="46"/>
      <c r="N118" s="46"/>
      <c r="O118" s="46"/>
      <c r="P118" s="46"/>
      <c r="Q118" s="46">
        <v>1281.1600000000001</v>
      </c>
      <c r="R118" s="46">
        <v>256.23200000000003</v>
      </c>
      <c r="S118" s="46">
        <v>19.217400000000001</v>
      </c>
      <c r="T118" s="46">
        <v>12.8116</v>
      </c>
      <c r="U118" s="46">
        <v>2.5623200000000002</v>
      </c>
      <c r="V118" s="46">
        <v>32.029000000000003</v>
      </c>
      <c r="W118" s="46">
        <v>102.4928</v>
      </c>
      <c r="X118" s="46">
        <v>38.434800000000003</v>
      </c>
      <c r="Y118" s="46">
        <v>7.6869600000000009</v>
      </c>
      <c r="Z118" s="46">
        <v>471.46688</v>
      </c>
      <c r="AA118" s="46">
        <v>106.76333333333334</v>
      </c>
      <c r="AB118" s="46">
        <v>142.35111111111112</v>
      </c>
      <c r="AC118" s="46">
        <v>91.674115555555574</v>
      </c>
      <c r="AD118" s="46">
        <v>340.78856000000007</v>
      </c>
      <c r="AE118" s="46">
        <v>85.130399999999995</v>
      </c>
      <c r="AF118" s="46">
        <v>397</v>
      </c>
      <c r="AG118" s="46">
        <v>0</v>
      </c>
      <c r="AH118" s="46">
        <v>0</v>
      </c>
      <c r="AI118" s="46">
        <v>0</v>
      </c>
      <c r="AJ118" s="46">
        <v>0</v>
      </c>
      <c r="AK118" s="46">
        <v>4.72</v>
      </c>
      <c r="AL118" s="46">
        <v>0</v>
      </c>
      <c r="AM118" s="46">
        <v>486.85040000000004</v>
      </c>
      <c r="AN118" s="46">
        <v>1299.1058400000002</v>
      </c>
      <c r="AO118" s="46">
        <v>6.4292780478395075</v>
      </c>
      <c r="AP118" s="46">
        <v>0.51434224382716054</v>
      </c>
      <c r="AQ118" s="46">
        <v>0.25717112191358027</v>
      </c>
      <c r="AR118" s="46">
        <v>4.4840600000000013</v>
      </c>
      <c r="AS118" s="46">
        <v>1.6501340800000008</v>
      </c>
      <c r="AT118" s="46">
        <v>55.089880000000001</v>
      </c>
      <c r="AU118" s="46">
        <v>2.1352666666666669</v>
      </c>
      <c r="AV118" s="46">
        <v>70.560132160246923</v>
      </c>
      <c r="AW118" s="46">
        <v>17.79388888888889</v>
      </c>
      <c r="AX118" s="46">
        <v>10.533982222222223</v>
      </c>
      <c r="AY118" s="46">
        <v>0.26690833333333336</v>
      </c>
      <c r="AZ118" s="46">
        <v>4.2705333333333337</v>
      </c>
      <c r="BA118" s="46">
        <v>1.660762962962963</v>
      </c>
      <c r="BB118" s="46">
        <v>12.705595872592596</v>
      </c>
      <c r="BC118" s="46">
        <v>47.23167161333334</v>
      </c>
      <c r="BD118" s="46">
        <v>174.70363636363635</v>
      </c>
      <c r="BE118" s="46">
        <v>174.70363636363635</v>
      </c>
      <c r="BF118" s="46">
        <v>221.93530797696968</v>
      </c>
      <c r="BG118" s="46">
        <v>66.11548611111111</v>
      </c>
      <c r="BH118" s="46"/>
      <c r="BI118" s="46">
        <v>0</v>
      </c>
      <c r="BJ118" s="46"/>
      <c r="BK118" s="46"/>
      <c r="BL118" s="46">
        <v>66.11548611111111</v>
      </c>
      <c r="BM118" s="46">
        <v>2938.8767662483283</v>
      </c>
      <c r="BN118" s="46">
        <f t="shared" si="11"/>
        <v>245.50059275225348</v>
      </c>
      <c r="BO118" s="46">
        <f t="shared" si="12"/>
        <v>173.48708554492575</v>
      </c>
      <c r="BP118" s="47">
        <f t="shared" si="15"/>
        <v>8.6609686609686669</v>
      </c>
      <c r="BQ118" s="47">
        <f t="shared" si="13"/>
        <v>1.8803418803418819</v>
      </c>
      <c r="BR118" s="48">
        <v>3</v>
      </c>
      <c r="BS118" s="47">
        <f t="shared" si="16"/>
        <v>3.4188034188034218</v>
      </c>
      <c r="BT118" s="47">
        <f t="shared" si="17"/>
        <v>12.25</v>
      </c>
      <c r="BU118" s="47">
        <f t="shared" si="18"/>
        <v>13.960113960113972</v>
      </c>
      <c r="BV118" s="46">
        <f t="shared" si="14"/>
        <v>468.76170308470086</v>
      </c>
      <c r="BW118" s="46">
        <f t="shared" si="19"/>
        <v>887.74938138188008</v>
      </c>
      <c r="BX118" s="46">
        <f t="shared" si="20"/>
        <v>3826.6261476302084</v>
      </c>
      <c r="BY118" s="46">
        <f t="shared" si="21"/>
        <v>45919.513771562502</v>
      </c>
      <c r="BZ118" s="49">
        <f>VLOOKUP($C118,[2]PARAMETROS!$A:$I,7,0)</f>
        <v>43101</v>
      </c>
      <c r="CA118" s="50">
        <f>VLOOKUP($C118,[2]PARAMETROS!$A:$I,8,0)</f>
        <v>0</v>
      </c>
      <c r="CB118" s="50">
        <f>VLOOKUP($C118,[2]PARAMETROS!$A:$I,9,0)</f>
        <v>0</v>
      </c>
    </row>
    <row r="119" spans="1:80">
      <c r="A119" s="42" t="s">
        <v>280</v>
      </c>
      <c r="B119" s="42" t="s">
        <v>73</v>
      </c>
      <c r="C119" s="42" t="s">
        <v>271</v>
      </c>
      <c r="D119" s="43" t="s">
        <v>281</v>
      </c>
      <c r="E119" s="44" t="s">
        <v>62</v>
      </c>
      <c r="F119" s="44" t="s">
        <v>63</v>
      </c>
      <c r="G119" s="44">
        <v>1</v>
      </c>
      <c r="H119" s="45">
        <v>1041.5999999999999</v>
      </c>
      <c r="I119" s="46">
        <v>1041.5999999999999</v>
      </c>
      <c r="J119" s="46"/>
      <c r="K119" s="46"/>
      <c r="L119" s="46"/>
      <c r="M119" s="46"/>
      <c r="N119" s="46"/>
      <c r="O119" s="46"/>
      <c r="P119" s="46"/>
      <c r="Q119" s="46">
        <v>1041.5999999999999</v>
      </c>
      <c r="R119" s="46">
        <v>208.32</v>
      </c>
      <c r="S119" s="46">
        <v>15.623999999999999</v>
      </c>
      <c r="T119" s="46">
        <v>10.415999999999999</v>
      </c>
      <c r="U119" s="46">
        <v>2.0831999999999997</v>
      </c>
      <c r="V119" s="46">
        <v>26.04</v>
      </c>
      <c r="W119" s="46">
        <v>83.327999999999989</v>
      </c>
      <c r="X119" s="46">
        <v>31.247999999999998</v>
      </c>
      <c r="Y119" s="46">
        <v>6.2495999999999992</v>
      </c>
      <c r="Z119" s="46">
        <v>383.30879999999996</v>
      </c>
      <c r="AA119" s="46">
        <v>86.799999999999983</v>
      </c>
      <c r="AB119" s="46">
        <v>115.73333333333332</v>
      </c>
      <c r="AC119" s="46">
        <v>74.532266666666672</v>
      </c>
      <c r="AD119" s="46">
        <v>277.06559999999996</v>
      </c>
      <c r="AE119" s="46">
        <v>99.504000000000005</v>
      </c>
      <c r="AF119" s="46">
        <v>397</v>
      </c>
      <c r="AG119" s="46">
        <v>0</v>
      </c>
      <c r="AH119" s="46">
        <v>0</v>
      </c>
      <c r="AI119" s="46">
        <v>0</v>
      </c>
      <c r="AJ119" s="46">
        <v>0</v>
      </c>
      <c r="AK119" s="46">
        <v>4.72</v>
      </c>
      <c r="AL119" s="46">
        <v>0</v>
      </c>
      <c r="AM119" s="46">
        <v>501.22400000000005</v>
      </c>
      <c r="AN119" s="46">
        <v>1161.5984000000001</v>
      </c>
      <c r="AO119" s="46">
        <v>5.2270879629629627</v>
      </c>
      <c r="AP119" s="46">
        <v>0.418167037037037</v>
      </c>
      <c r="AQ119" s="46">
        <v>0.2090835185185185</v>
      </c>
      <c r="AR119" s="46">
        <v>3.6456000000000004</v>
      </c>
      <c r="AS119" s="46">
        <v>1.3415808000000005</v>
      </c>
      <c r="AT119" s="46">
        <v>44.788799999999995</v>
      </c>
      <c r="AU119" s="46">
        <v>1.736</v>
      </c>
      <c r="AV119" s="46">
        <v>57.366319318518514</v>
      </c>
      <c r="AW119" s="46">
        <v>14.466666666666665</v>
      </c>
      <c r="AX119" s="46">
        <v>8.5642666666666667</v>
      </c>
      <c r="AY119" s="46">
        <v>0.21699999999999997</v>
      </c>
      <c r="AZ119" s="46">
        <v>3.472</v>
      </c>
      <c r="BA119" s="46">
        <v>1.350222222222222</v>
      </c>
      <c r="BB119" s="46">
        <v>10.329817244444445</v>
      </c>
      <c r="BC119" s="46">
        <v>38.3999728</v>
      </c>
      <c r="BD119" s="46"/>
      <c r="BE119" s="46">
        <v>0</v>
      </c>
      <c r="BF119" s="46">
        <v>38.3999728</v>
      </c>
      <c r="BG119" s="46">
        <v>43.567500000000003</v>
      </c>
      <c r="BH119" s="46"/>
      <c r="BI119" s="46">
        <v>0</v>
      </c>
      <c r="BJ119" s="46"/>
      <c r="BK119" s="46"/>
      <c r="BL119" s="46">
        <v>43.567500000000003</v>
      </c>
      <c r="BM119" s="46">
        <v>2342.5321921185187</v>
      </c>
      <c r="BN119" s="46">
        <f t="shared" si="11"/>
        <v>245.50059275225348</v>
      </c>
      <c r="BO119" s="46">
        <f t="shared" si="12"/>
        <v>173.48708554492575</v>
      </c>
      <c r="BP119" s="47">
        <f t="shared" si="15"/>
        <v>8.6609686609686669</v>
      </c>
      <c r="BQ119" s="47">
        <f t="shared" si="13"/>
        <v>1.8803418803418819</v>
      </c>
      <c r="BR119" s="48">
        <v>3</v>
      </c>
      <c r="BS119" s="47">
        <f t="shared" si="16"/>
        <v>3.4188034188034218</v>
      </c>
      <c r="BT119" s="47">
        <f t="shared" si="17"/>
        <v>12.25</v>
      </c>
      <c r="BU119" s="47">
        <f t="shared" si="18"/>
        <v>13.960113960113972</v>
      </c>
      <c r="BV119" s="46">
        <f t="shared" si="14"/>
        <v>385.51132094122312</v>
      </c>
      <c r="BW119" s="46">
        <f t="shared" si="19"/>
        <v>804.49899923840235</v>
      </c>
      <c r="BX119" s="46">
        <f t="shared" si="20"/>
        <v>3147.0311913569212</v>
      </c>
      <c r="BY119" s="46">
        <f t="shared" si="21"/>
        <v>37764.374296283058</v>
      </c>
      <c r="BZ119" s="49">
        <f>VLOOKUP($C119,[2]PARAMETROS!$A:$I,7,0)</f>
        <v>43101</v>
      </c>
      <c r="CA119" s="50">
        <f>VLOOKUP($C119,[2]PARAMETROS!$A:$I,8,0)</f>
        <v>0</v>
      </c>
      <c r="CB119" s="50">
        <f>VLOOKUP($C119,[2]PARAMETROS!$A:$I,9,0)</f>
        <v>0</v>
      </c>
    </row>
    <row r="120" spans="1:80">
      <c r="A120" s="42" t="s">
        <v>282</v>
      </c>
      <c r="B120" s="42" t="s">
        <v>73</v>
      </c>
      <c r="C120" s="42" t="s">
        <v>282</v>
      </c>
      <c r="D120" s="43" t="s">
        <v>283</v>
      </c>
      <c r="E120" s="44" t="s">
        <v>62</v>
      </c>
      <c r="F120" s="44" t="s">
        <v>63</v>
      </c>
      <c r="G120" s="44">
        <v>1</v>
      </c>
      <c r="H120" s="45">
        <v>1076.08</v>
      </c>
      <c r="I120" s="46">
        <v>1076.08</v>
      </c>
      <c r="J120" s="46"/>
      <c r="K120" s="46"/>
      <c r="L120" s="46"/>
      <c r="M120" s="46"/>
      <c r="N120" s="46"/>
      <c r="O120" s="46"/>
      <c r="P120" s="46"/>
      <c r="Q120" s="46">
        <v>1076.08</v>
      </c>
      <c r="R120" s="46">
        <v>215.21600000000001</v>
      </c>
      <c r="S120" s="46">
        <v>16.141199999999998</v>
      </c>
      <c r="T120" s="46">
        <v>10.7608</v>
      </c>
      <c r="U120" s="46">
        <v>2.1521599999999999</v>
      </c>
      <c r="V120" s="46">
        <v>26.902000000000001</v>
      </c>
      <c r="W120" s="46">
        <v>86.086399999999998</v>
      </c>
      <c r="X120" s="46">
        <v>32.282399999999996</v>
      </c>
      <c r="Y120" s="46">
        <v>6.45648</v>
      </c>
      <c r="Z120" s="46">
        <v>395.99743999999998</v>
      </c>
      <c r="AA120" s="46">
        <v>89.673333333333318</v>
      </c>
      <c r="AB120" s="46">
        <v>119.56444444444443</v>
      </c>
      <c r="AC120" s="46">
        <v>76.999502222222233</v>
      </c>
      <c r="AD120" s="46">
        <v>286.23728</v>
      </c>
      <c r="AE120" s="46">
        <v>97.435200000000009</v>
      </c>
      <c r="AF120" s="46">
        <v>397</v>
      </c>
      <c r="AG120" s="46">
        <v>0</v>
      </c>
      <c r="AH120" s="46">
        <v>32.619999999999997</v>
      </c>
      <c r="AI120" s="46">
        <v>0</v>
      </c>
      <c r="AJ120" s="46">
        <v>0</v>
      </c>
      <c r="AK120" s="46">
        <v>4.72</v>
      </c>
      <c r="AL120" s="46">
        <v>0</v>
      </c>
      <c r="AM120" s="46">
        <v>531.77520000000004</v>
      </c>
      <c r="AN120" s="46">
        <v>1214.00992</v>
      </c>
      <c r="AO120" s="46">
        <v>5.400119830246914</v>
      </c>
      <c r="AP120" s="46">
        <v>0.43200958641975307</v>
      </c>
      <c r="AQ120" s="46">
        <v>0.21600479320987653</v>
      </c>
      <c r="AR120" s="46">
        <v>3.7662800000000001</v>
      </c>
      <c r="AS120" s="46">
        <v>1.3859910400000004</v>
      </c>
      <c r="AT120" s="46">
        <v>46.271439999999991</v>
      </c>
      <c r="AU120" s="46">
        <v>1.7934666666666668</v>
      </c>
      <c r="AV120" s="46">
        <v>59.265311916543205</v>
      </c>
      <c r="AW120" s="46">
        <v>14.945555555555554</v>
      </c>
      <c r="AX120" s="46">
        <v>8.8477688888888881</v>
      </c>
      <c r="AY120" s="46">
        <v>0.22418333333333329</v>
      </c>
      <c r="AZ120" s="46">
        <v>3.5869333333333335</v>
      </c>
      <c r="BA120" s="46">
        <v>1.3949185185185184</v>
      </c>
      <c r="BB120" s="46">
        <v>10.671764343703705</v>
      </c>
      <c r="BC120" s="46">
        <v>39.671123973333337</v>
      </c>
      <c r="BD120" s="46"/>
      <c r="BE120" s="46">
        <v>0</v>
      </c>
      <c r="BF120" s="46">
        <v>39.671123973333337</v>
      </c>
      <c r="BG120" s="46">
        <v>43.567500000000003</v>
      </c>
      <c r="BH120" s="46"/>
      <c r="BI120" s="46">
        <v>0</v>
      </c>
      <c r="BJ120" s="46"/>
      <c r="BK120" s="46"/>
      <c r="BL120" s="46">
        <v>43.567500000000003</v>
      </c>
      <c r="BM120" s="46">
        <v>2432.5938558898765</v>
      </c>
      <c r="BN120" s="46">
        <f t="shared" si="11"/>
        <v>245.50059275225348</v>
      </c>
      <c r="BO120" s="46">
        <f t="shared" si="12"/>
        <v>173.48708554492575</v>
      </c>
      <c r="BP120" s="47">
        <f t="shared" si="15"/>
        <v>8.6609686609686669</v>
      </c>
      <c r="BQ120" s="47">
        <f t="shared" si="13"/>
        <v>1.8803418803418819</v>
      </c>
      <c r="BR120" s="48">
        <v>3</v>
      </c>
      <c r="BS120" s="47">
        <f t="shared" si="16"/>
        <v>3.4188034188034218</v>
      </c>
      <c r="BT120" s="47">
        <f t="shared" si="17"/>
        <v>12.25</v>
      </c>
      <c r="BU120" s="47">
        <f t="shared" si="18"/>
        <v>13.960113960113972</v>
      </c>
      <c r="BV120" s="46">
        <f t="shared" si="14"/>
        <v>398.08403183807934</v>
      </c>
      <c r="BW120" s="46">
        <f t="shared" si="19"/>
        <v>817.07171013525863</v>
      </c>
      <c r="BX120" s="46">
        <f t="shared" si="20"/>
        <v>3249.6655660251354</v>
      </c>
      <c r="BY120" s="46">
        <f t="shared" si="21"/>
        <v>38995.986792301628</v>
      </c>
      <c r="BZ120" s="49">
        <f>VLOOKUP($C120,[2]PARAMETROS!$A:$I,7,0)</f>
        <v>43101</v>
      </c>
      <c r="CA120" s="50">
        <f>VLOOKUP($C120,[2]PARAMETROS!$A:$I,8,0)</f>
        <v>0</v>
      </c>
      <c r="CB120" s="50">
        <f>VLOOKUP($C120,[2]PARAMETROS!$A:$I,9,0)</f>
        <v>0</v>
      </c>
    </row>
    <row r="121" spans="1:80">
      <c r="A121" s="42" t="s">
        <v>282</v>
      </c>
      <c r="B121" s="42" t="s">
        <v>78</v>
      </c>
      <c r="C121" s="42" t="s">
        <v>284</v>
      </c>
      <c r="D121" s="43" t="s">
        <v>285</v>
      </c>
      <c r="E121" s="44" t="s">
        <v>62</v>
      </c>
      <c r="F121" s="44" t="s">
        <v>63</v>
      </c>
      <c r="G121" s="44">
        <v>4</v>
      </c>
      <c r="H121" s="45">
        <v>2973.68</v>
      </c>
      <c r="I121" s="46">
        <v>11894.72</v>
      </c>
      <c r="J121" s="46"/>
      <c r="K121" s="46"/>
      <c r="L121" s="46"/>
      <c r="M121" s="46"/>
      <c r="N121" s="46"/>
      <c r="O121" s="46"/>
      <c r="P121" s="46"/>
      <c r="Q121" s="46">
        <v>11894.72</v>
      </c>
      <c r="R121" s="46">
        <v>2378.944</v>
      </c>
      <c r="S121" s="46">
        <v>178.42079999999999</v>
      </c>
      <c r="T121" s="46">
        <v>118.9472</v>
      </c>
      <c r="U121" s="46">
        <v>23.789439999999999</v>
      </c>
      <c r="V121" s="46">
        <v>297.36799999999999</v>
      </c>
      <c r="W121" s="46">
        <v>951.57759999999996</v>
      </c>
      <c r="X121" s="46">
        <v>356.84159999999997</v>
      </c>
      <c r="Y121" s="46">
        <v>71.368319999999997</v>
      </c>
      <c r="Z121" s="46">
        <v>4377.2569599999997</v>
      </c>
      <c r="AA121" s="46">
        <v>991.22666666666657</v>
      </c>
      <c r="AB121" s="46">
        <v>1321.6355555555554</v>
      </c>
      <c r="AC121" s="46">
        <v>851.1332977777779</v>
      </c>
      <c r="AD121" s="46">
        <v>3163.9955199999999</v>
      </c>
      <c r="AE121" s="46">
        <v>0</v>
      </c>
      <c r="AF121" s="46">
        <v>1297.5999999999999</v>
      </c>
      <c r="AG121" s="46">
        <v>0</v>
      </c>
      <c r="AH121" s="46">
        <v>0</v>
      </c>
      <c r="AI121" s="46">
        <v>0</v>
      </c>
      <c r="AJ121" s="46">
        <v>0</v>
      </c>
      <c r="AK121" s="46">
        <v>18.88</v>
      </c>
      <c r="AL121" s="46">
        <v>1175.52</v>
      </c>
      <c r="AM121" s="46">
        <v>2492</v>
      </c>
      <c r="AN121" s="46">
        <v>10033.252479999999</v>
      </c>
      <c r="AO121" s="46">
        <v>59.691578086419753</v>
      </c>
      <c r="AP121" s="46">
        <v>4.77532624691358</v>
      </c>
      <c r="AQ121" s="46">
        <v>2.38766312345679</v>
      </c>
      <c r="AR121" s="46">
        <v>41.631520000000002</v>
      </c>
      <c r="AS121" s="46">
        <v>15.320399360000005</v>
      </c>
      <c r="AT121" s="46">
        <v>511.47295999999994</v>
      </c>
      <c r="AU121" s="46">
        <v>19.824533333333335</v>
      </c>
      <c r="AV121" s="46">
        <v>655.10398015012345</v>
      </c>
      <c r="AW121" s="46">
        <v>165.20444444444442</v>
      </c>
      <c r="AX121" s="46">
        <v>97.801031111111115</v>
      </c>
      <c r="AY121" s="46">
        <v>2.4780666666666664</v>
      </c>
      <c r="AZ121" s="46">
        <v>39.64906666666667</v>
      </c>
      <c r="BA121" s="46">
        <v>15.419081481481481</v>
      </c>
      <c r="BB121" s="46">
        <v>117.96302205629631</v>
      </c>
      <c r="BC121" s="46">
        <v>438.51471242666673</v>
      </c>
      <c r="BD121" s="46"/>
      <c r="BE121" s="46">
        <v>0</v>
      </c>
      <c r="BF121" s="46">
        <v>438.51471242666673</v>
      </c>
      <c r="BG121" s="46">
        <v>377.52194444444444</v>
      </c>
      <c r="BH121" s="46"/>
      <c r="BI121" s="46">
        <v>0</v>
      </c>
      <c r="BJ121" s="46"/>
      <c r="BK121" s="46"/>
      <c r="BL121" s="46">
        <v>377.52194444444444</v>
      </c>
      <c r="BM121" s="46">
        <v>23399.113117021232</v>
      </c>
      <c r="BN121" s="46">
        <f t="shared" si="11"/>
        <v>982.00237100901393</v>
      </c>
      <c r="BO121" s="46">
        <f t="shared" si="12"/>
        <v>693.94834217970299</v>
      </c>
      <c r="BP121" s="47">
        <f t="shared" si="15"/>
        <v>8.6609686609686669</v>
      </c>
      <c r="BQ121" s="47">
        <f t="shared" si="13"/>
        <v>1.8803418803418819</v>
      </c>
      <c r="BR121" s="48">
        <v>3</v>
      </c>
      <c r="BS121" s="47">
        <f t="shared" si="16"/>
        <v>3.4188034188034218</v>
      </c>
      <c r="BT121" s="47">
        <f t="shared" si="17"/>
        <v>12.25</v>
      </c>
      <c r="BU121" s="47">
        <f t="shared" si="18"/>
        <v>13.960113960113972</v>
      </c>
      <c r="BV121" s="46">
        <f t="shared" si="14"/>
        <v>3500.5074862686288</v>
      </c>
      <c r="BW121" s="46">
        <f t="shared" si="19"/>
        <v>5176.4581994573455</v>
      </c>
      <c r="BX121" s="46">
        <f t="shared" si="20"/>
        <v>28575.571316478578</v>
      </c>
      <c r="BY121" s="46">
        <f t="shared" si="21"/>
        <v>342906.85579774296</v>
      </c>
      <c r="BZ121" s="51">
        <f>VLOOKUP($C121,[2]PARAMETROS!$A:$I,7,0)</f>
        <v>42736</v>
      </c>
      <c r="CA121" s="50">
        <f>VLOOKUP($C121,[2]PARAMETROS!$A:$I,8,0)</f>
        <v>0</v>
      </c>
      <c r="CB121" s="50">
        <f>VLOOKUP($C121,[2]PARAMETROS!$A:$I,9,0)</f>
        <v>0</v>
      </c>
    </row>
    <row r="122" spans="1:80">
      <c r="A122" s="42" t="s">
        <v>282</v>
      </c>
      <c r="B122" s="42" t="s">
        <v>14</v>
      </c>
      <c r="C122" s="42" t="s">
        <v>282</v>
      </c>
      <c r="D122" s="43" t="s">
        <v>286</v>
      </c>
      <c r="E122" s="44" t="s">
        <v>62</v>
      </c>
      <c r="F122" s="44" t="s">
        <v>63</v>
      </c>
      <c r="G122" s="44">
        <v>2</v>
      </c>
      <c r="H122" s="45">
        <v>1393</v>
      </c>
      <c r="I122" s="46">
        <v>2786</v>
      </c>
      <c r="J122" s="46"/>
      <c r="K122" s="46"/>
      <c r="L122" s="46"/>
      <c r="M122" s="46"/>
      <c r="N122" s="46"/>
      <c r="O122" s="46"/>
      <c r="P122" s="46"/>
      <c r="Q122" s="46">
        <v>2786</v>
      </c>
      <c r="R122" s="46">
        <v>557.20000000000005</v>
      </c>
      <c r="S122" s="46">
        <v>41.79</v>
      </c>
      <c r="T122" s="46">
        <v>27.86</v>
      </c>
      <c r="U122" s="46">
        <v>5.5720000000000001</v>
      </c>
      <c r="V122" s="46">
        <v>69.650000000000006</v>
      </c>
      <c r="W122" s="46">
        <v>222.88</v>
      </c>
      <c r="X122" s="46">
        <v>83.58</v>
      </c>
      <c r="Y122" s="46">
        <v>16.716000000000001</v>
      </c>
      <c r="Z122" s="46">
        <v>1025.248</v>
      </c>
      <c r="AA122" s="46">
        <v>232.16666666666666</v>
      </c>
      <c r="AB122" s="46">
        <v>309.55555555555554</v>
      </c>
      <c r="AC122" s="46">
        <v>199.35377777777782</v>
      </c>
      <c r="AD122" s="46">
        <v>741.07600000000002</v>
      </c>
      <c r="AE122" s="46">
        <v>156.84</v>
      </c>
      <c r="AF122" s="46">
        <v>794</v>
      </c>
      <c r="AG122" s="46">
        <v>0</v>
      </c>
      <c r="AH122" s="46">
        <v>65.239999999999995</v>
      </c>
      <c r="AI122" s="46">
        <v>0</v>
      </c>
      <c r="AJ122" s="46">
        <v>0</v>
      </c>
      <c r="AK122" s="46">
        <v>9.44</v>
      </c>
      <c r="AL122" s="46">
        <v>0</v>
      </c>
      <c r="AM122" s="46">
        <v>1025.52</v>
      </c>
      <c r="AN122" s="46">
        <v>2791.8440000000001</v>
      </c>
      <c r="AO122" s="46">
        <v>13.981055169753088</v>
      </c>
      <c r="AP122" s="46">
        <v>1.118484413580247</v>
      </c>
      <c r="AQ122" s="46">
        <v>0.55924220679012349</v>
      </c>
      <c r="AR122" s="46">
        <v>9.7510000000000012</v>
      </c>
      <c r="AS122" s="46">
        <v>3.5883680000000013</v>
      </c>
      <c r="AT122" s="46">
        <v>119.79799999999999</v>
      </c>
      <c r="AU122" s="46">
        <v>4.6433333333333335</v>
      </c>
      <c r="AV122" s="46">
        <v>153.4394831234568</v>
      </c>
      <c r="AW122" s="46">
        <v>38.694444444444443</v>
      </c>
      <c r="AX122" s="46">
        <v>22.907111111111114</v>
      </c>
      <c r="AY122" s="46">
        <v>0.58041666666666658</v>
      </c>
      <c r="AZ122" s="46">
        <v>9.2866666666666671</v>
      </c>
      <c r="BA122" s="46">
        <v>3.6114814814814813</v>
      </c>
      <c r="BB122" s="46">
        <v>27.629484296296301</v>
      </c>
      <c r="BC122" s="46">
        <v>102.70960466666666</v>
      </c>
      <c r="BD122" s="46">
        <v>308.45000000000005</v>
      </c>
      <c r="BE122" s="46">
        <v>308.45000000000005</v>
      </c>
      <c r="BF122" s="46">
        <v>411.15960466666672</v>
      </c>
      <c r="BG122" s="46">
        <v>132.23097222222222</v>
      </c>
      <c r="BH122" s="46"/>
      <c r="BI122" s="46">
        <v>0</v>
      </c>
      <c r="BJ122" s="46"/>
      <c r="BK122" s="46"/>
      <c r="BL122" s="46">
        <v>132.23097222222222</v>
      </c>
      <c r="BM122" s="46">
        <v>6274.6740600123458</v>
      </c>
      <c r="BN122" s="46">
        <f t="shared" si="11"/>
        <v>491.00118550450696</v>
      </c>
      <c r="BO122" s="46">
        <f t="shared" si="12"/>
        <v>346.9741710898515</v>
      </c>
      <c r="BP122" s="47">
        <f t="shared" si="15"/>
        <v>8.6609686609686669</v>
      </c>
      <c r="BQ122" s="47">
        <f t="shared" si="13"/>
        <v>1.8803418803418819</v>
      </c>
      <c r="BR122" s="48">
        <v>3</v>
      </c>
      <c r="BS122" s="47">
        <f t="shared" si="16"/>
        <v>3.4188034188034218</v>
      </c>
      <c r="BT122" s="47">
        <f t="shared" si="17"/>
        <v>12.25</v>
      </c>
      <c r="BU122" s="47">
        <f t="shared" si="18"/>
        <v>13.960113960113972</v>
      </c>
      <c r="BV122" s="46">
        <f t="shared" si="14"/>
        <v>992.93396414167739</v>
      </c>
      <c r="BW122" s="46">
        <f t="shared" si="19"/>
        <v>1830.9093207360359</v>
      </c>
      <c r="BX122" s="46">
        <f t="shared" si="20"/>
        <v>8105.5833807483814</v>
      </c>
      <c r="BY122" s="46">
        <f t="shared" si="21"/>
        <v>97267.000568980584</v>
      </c>
      <c r="BZ122" s="49">
        <f>VLOOKUP($C122,[2]PARAMETROS!$A:$I,7,0)</f>
        <v>43101</v>
      </c>
      <c r="CA122" s="50">
        <f>VLOOKUP($C122,[2]PARAMETROS!$A:$I,8,0)</f>
        <v>0</v>
      </c>
      <c r="CB122" s="50">
        <f>VLOOKUP($C122,[2]PARAMETROS!$A:$I,9,0)</f>
        <v>0</v>
      </c>
    </row>
    <row r="123" spans="1:80">
      <c r="A123" s="42" t="s">
        <v>282</v>
      </c>
      <c r="B123" s="42" t="s">
        <v>15</v>
      </c>
      <c r="C123" s="42" t="s">
        <v>282</v>
      </c>
      <c r="D123" s="43" t="s">
        <v>287</v>
      </c>
      <c r="E123" s="44" t="s">
        <v>62</v>
      </c>
      <c r="F123" s="44" t="s">
        <v>63</v>
      </c>
      <c r="G123" s="44">
        <v>2</v>
      </c>
      <c r="H123" s="45">
        <v>1393</v>
      </c>
      <c r="I123" s="46">
        <v>2786</v>
      </c>
      <c r="J123" s="46"/>
      <c r="K123" s="46"/>
      <c r="L123" s="46">
        <v>422.98776666666674</v>
      </c>
      <c r="M123" s="46"/>
      <c r="N123" s="46"/>
      <c r="O123" s="46"/>
      <c r="P123" s="46"/>
      <c r="Q123" s="46">
        <v>3208.9877666666666</v>
      </c>
      <c r="R123" s="46">
        <v>641.79755333333333</v>
      </c>
      <c r="S123" s="46">
        <v>48.134816499999999</v>
      </c>
      <c r="T123" s="46">
        <v>32.089877666666666</v>
      </c>
      <c r="U123" s="46">
        <v>6.4179755333333333</v>
      </c>
      <c r="V123" s="46">
        <v>80.224694166666666</v>
      </c>
      <c r="W123" s="46">
        <v>256.71902133333333</v>
      </c>
      <c r="X123" s="46">
        <v>96.269632999999999</v>
      </c>
      <c r="Y123" s="46">
        <v>19.2539266</v>
      </c>
      <c r="Z123" s="46">
        <v>1180.9074981333333</v>
      </c>
      <c r="AA123" s="46">
        <v>267.41564722222222</v>
      </c>
      <c r="AB123" s="46">
        <v>356.55419629629625</v>
      </c>
      <c r="AC123" s="46">
        <v>229.62090241481485</v>
      </c>
      <c r="AD123" s="46">
        <v>853.59074593333332</v>
      </c>
      <c r="AE123" s="46">
        <v>156.84</v>
      </c>
      <c r="AF123" s="46">
        <v>794</v>
      </c>
      <c r="AG123" s="46">
        <v>0</v>
      </c>
      <c r="AH123" s="46">
        <v>65.239999999999995</v>
      </c>
      <c r="AI123" s="46">
        <v>0</v>
      </c>
      <c r="AJ123" s="46">
        <v>0</v>
      </c>
      <c r="AK123" s="46">
        <v>9.44</v>
      </c>
      <c r="AL123" s="46">
        <v>0</v>
      </c>
      <c r="AM123" s="46">
        <v>1025.52</v>
      </c>
      <c r="AN123" s="46">
        <v>3060.0182440666667</v>
      </c>
      <c r="AO123" s="46">
        <v>16.103745515014147</v>
      </c>
      <c r="AP123" s="46">
        <v>1.2882996412011318</v>
      </c>
      <c r="AQ123" s="46">
        <v>0.64414982060056591</v>
      </c>
      <c r="AR123" s="46">
        <v>11.231457183333335</v>
      </c>
      <c r="AS123" s="46">
        <v>4.1331762434666679</v>
      </c>
      <c r="AT123" s="46">
        <v>137.98647396666667</v>
      </c>
      <c r="AU123" s="46">
        <v>5.3483129444444444</v>
      </c>
      <c r="AV123" s="46">
        <v>176.73561531472694</v>
      </c>
      <c r="AW123" s="46">
        <v>44.569274537037032</v>
      </c>
      <c r="AX123" s="46">
        <v>26.385010525925928</v>
      </c>
      <c r="AY123" s="46">
        <v>0.66853911805555555</v>
      </c>
      <c r="AZ123" s="46">
        <v>10.696625888888889</v>
      </c>
      <c r="BA123" s="46">
        <v>4.159798956790123</v>
      </c>
      <c r="BB123" s="46">
        <v>31.824363641824696</v>
      </c>
      <c r="BC123" s="46">
        <v>118.30361266852222</v>
      </c>
      <c r="BD123" s="46">
        <v>355.28078845238093</v>
      </c>
      <c r="BE123" s="46">
        <v>355.28078845238093</v>
      </c>
      <c r="BF123" s="46">
        <v>473.58440112090318</v>
      </c>
      <c r="BG123" s="46">
        <v>132.23097222222222</v>
      </c>
      <c r="BH123" s="46"/>
      <c r="BI123" s="46">
        <v>0</v>
      </c>
      <c r="BJ123" s="46"/>
      <c r="BK123" s="46"/>
      <c r="BL123" s="46">
        <v>132.23097222222222</v>
      </c>
      <c r="BM123" s="46">
        <v>7051.5569993911859</v>
      </c>
      <c r="BN123" s="46">
        <f t="shared" si="11"/>
        <v>491.00118550450696</v>
      </c>
      <c r="BO123" s="46">
        <f t="shared" si="12"/>
        <v>346.9741710898515</v>
      </c>
      <c r="BP123" s="47">
        <f t="shared" si="15"/>
        <v>8.6609686609686669</v>
      </c>
      <c r="BQ123" s="47">
        <f t="shared" si="13"/>
        <v>1.8803418803418819</v>
      </c>
      <c r="BR123" s="48">
        <v>3</v>
      </c>
      <c r="BS123" s="47">
        <f t="shared" si="16"/>
        <v>3.4188034188034218</v>
      </c>
      <c r="BT123" s="47">
        <f t="shared" si="17"/>
        <v>12.25</v>
      </c>
      <c r="BU123" s="47">
        <f t="shared" si="18"/>
        <v>13.960113960113972</v>
      </c>
      <c r="BV123" s="46">
        <f t="shared" si="14"/>
        <v>1101.3877078156468</v>
      </c>
      <c r="BW123" s="46">
        <f t="shared" si="19"/>
        <v>1939.3630644100053</v>
      </c>
      <c r="BX123" s="46">
        <f t="shared" si="20"/>
        <v>8990.9200638011916</v>
      </c>
      <c r="BY123" s="46">
        <f t="shared" si="21"/>
        <v>107891.04076561431</v>
      </c>
      <c r="BZ123" s="49">
        <f>VLOOKUP($C123,[2]PARAMETROS!$A:$I,7,0)</f>
        <v>43101</v>
      </c>
      <c r="CA123" s="50">
        <f>VLOOKUP($C123,[2]PARAMETROS!$A:$I,8,0)</f>
        <v>0</v>
      </c>
      <c r="CB123" s="50">
        <f>VLOOKUP($C123,[2]PARAMETROS!$A:$I,9,0)</f>
        <v>0</v>
      </c>
    </row>
    <row r="124" spans="1:80">
      <c r="A124" s="42" t="s">
        <v>288</v>
      </c>
      <c r="B124" s="42" t="s">
        <v>114</v>
      </c>
      <c r="C124" s="42" t="s">
        <v>115</v>
      </c>
      <c r="D124" s="43" t="s">
        <v>289</v>
      </c>
      <c r="E124" s="44" t="s">
        <v>62</v>
      </c>
      <c r="F124" s="44" t="s">
        <v>63</v>
      </c>
      <c r="G124" s="44">
        <v>1</v>
      </c>
      <c r="H124" s="45">
        <v>1200.1400000000001</v>
      </c>
      <c r="I124" s="46">
        <v>1200.1400000000001</v>
      </c>
      <c r="J124" s="46"/>
      <c r="K124" s="46"/>
      <c r="L124" s="46"/>
      <c r="M124" s="46"/>
      <c r="N124" s="46"/>
      <c r="O124" s="46"/>
      <c r="P124" s="46"/>
      <c r="Q124" s="46">
        <v>1200.1400000000001</v>
      </c>
      <c r="R124" s="46">
        <v>240.02800000000002</v>
      </c>
      <c r="S124" s="46">
        <v>18.002100000000002</v>
      </c>
      <c r="T124" s="46">
        <v>12.001400000000002</v>
      </c>
      <c r="U124" s="46">
        <v>2.4002800000000004</v>
      </c>
      <c r="V124" s="46">
        <v>30.003500000000003</v>
      </c>
      <c r="W124" s="46">
        <v>96.011200000000017</v>
      </c>
      <c r="X124" s="46">
        <v>36.004200000000004</v>
      </c>
      <c r="Y124" s="46">
        <v>7.2008400000000004</v>
      </c>
      <c r="Z124" s="46">
        <v>441.65152000000012</v>
      </c>
      <c r="AA124" s="46">
        <v>100.01166666666667</v>
      </c>
      <c r="AB124" s="46">
        <v>133.34888888888889</v>
      </c>
      <c r="AC124" s="46">
        <v>85.876684444444464</v>
      </c>
      <c r="AD124" s="46">
        <v>319.23724000000004</v>
      </c>
      <c r="AE124" s="46">
        <v>89.991599999999991</v>
      </c>
      <c r="AF124" s="46">
        <v>397</v>
      </c>
      <c r="AG124" s="46">
        <v>0</v>
      </c>
      <c r="AH124" s="46">
        <v>28.32</v>
      </c>
      <c r="AI124" s="46">
        <v>0</v>
      </c>
      <c r="AJ124" s="46">
        <v>0</v>
      </c>
      <c r="AK124" s="46">
        <v>4.72</v>
      </c>
      <c r="AL124" s="46">
        <v>0</v>
      </c>
      <c r="AM124" s="46">
        <v>520.03160000000003</v>
      </c>
      <c r="AN124" s="46">
        <v>1280.9203600000001</v>
      </c>
      <c r="AO124" s="46">
        <v>6.0226933063271613</v>
      </c>
      <c r="AP124" s="46">
        <v>0.48181546450617291</v>
      </c>
      <c r="AQ124" s="46">
        <v>0.24090773225308645</v>
      </c>
      <c r="AR124" s="46">
        <v>4.2004900000000012</v>
      </c>
      <c r="AS124" s="46">
        <v>1.5457803200000007</v>
      </c>
      <c r="AT124" s="46">
        <v>51.606020000000001</v>
      </c>
      <c r="AU124" s="46">
        <v>2.0002333333333335</v>
      </c>
      <c r="AV124" s="46">
        <v>66.097940156419753</v>
      </c>
      <c r="AW124" s="46">
        <v>16.668611111111112</v>
      </c>
      <c r="AX124" s="46">
        <v>9.8678177777777787</v>
      </c>
      <c r="AY124" s="46">
        <v>0.25002916666666669</v>
      </c>
      <c r="AZ124" s="46">
        <v>4.0004666666666671</v>
      </c>
      <c r="BA124" s="46">
        <v>1.5557370370370371</v>
      </c>
      <c r="BB124" s="46">
        <v>11.90209952740741</v>
      </c>
      <c r="BC124" s="46">
        <v>44.244761286666673</v>
      </c>
      <c r="BD124" s="46"/>
      <c r="BE124" s="46">
        <v>0</v>
      </c>
      <c r="BF124" s="46">
        <v>44.244761286666673</v>
      </c>
      <c r="BG124" s="46">
        <v>44.875416666666666</v>
      </c>
      <c r="BH124" s="46"/>
      <c r="BI124" s="46">
        <v>0</v>
      </c>
      <c r="BJ124" s="46"/>
      <c r="BK124" s="46"/>
      <c r="BL124" s="46">
        <v>44.875416666666666</v>
      </c>
      <c r="BM124" s="46">
        <v>2636.2784781097535</v>
      </c>
      <c r="BN124" s="46">
        <f t="shared" si="11"/>
        <v>245.50059275225348</v>
      </c>
      <c r="BO124" s="46">
        <f t="shared" si="12"/>
        <v>173.48708554492575</v>
      </c>
      <c r="BP124" s="47">
        <f t="shared" si="15"/>
        <v>8.6609686609686669</v>
      </c>
      <c r="BQ124" s="47">
        <f t="shared" si="13"/>
        <v>1.8803418803418819</v>
      </c>
      <c r="BR124" s="48">
        <v>3</v>
      </c>
      <c r="BS124" s="47">
        <f t="shared" si="16"/>
        <v>3.4188034188034218</v>
      </c>
      <c r="BT124" s="47">
        <f t="shared" si="17"/>
        <v>12.25</v>
      </c>
      <c r="BU124" s="47">
        <f t="shared" si="18"/>
        <v>13.960113960113972</v>
      </c>
      <c r="BV124" s="46">
        <f t="shared" si="14"/>
        <v>426.51863721920176</v>
      </c>
      <c r="BW124" s="46">
        <f t="shared" si="19"/>
        <v>845.50631551638094</v>
      </c>
      <c r="BX124" s="46">
        <f t="shared" si="20"/>
        <v>3481.7847936261342</v>
      </c>
      <c r="BY124" s="46">
        <f t="shared" si="21"/>
        <v>41781.417523513606</v>
      </c>
      <c r="BZ124" s="49">
        <f>VLOOKUP($C124,[2]PARAMETROS!$A:$I,7,0)</f>
        <v>43101</v>
      </c>
      <c r="CA124" s="50">
        <f>VLOOKUP($C124,[2]PARAMETROS!$A:$I,8,0)</f>
        <v>0</v>
      </c>
      <c r="CB124" s="50">
        <f>VLOOKUP($C124,[2]PARAMETROS!$A:$I,9,0)</f>
        <v>0</v>
      </c>
    </row>
    <row r="125" spans="1:80">
      <c r="A125" s="42" t="s">
        <v>288</v>
      </c>
      <c r="B125" s="42" t="s">
        <v>78</v>
      </c>
      <c r="C125" s="42" t="s">
        <v>290</v>
      </c>
      <c r="D125" s="43" t="s">
        <v>291</v>
      </c>
      <c r="E125" s="44" t="s">
        <v>62</v>
      </c>
      <c r="F125" s="44" t="s">
        <v>63</v>
      </c>
      <c r="G125" s="44">
        <v>1</v>
      </c>
      <c r="H125" s="45">
        <v>2973.68</v>
      </c>
      <c r="I125" s="46">
        <v>2973.68</v>
      </c>
      <c r="J125" s="46"/>
      <c r="K125" s="46"/>
      <c r="L125" s="46"/>
      <c r="M125" s="46"/>
      <c r="N125" s="46"/>
      <c r="O125" s="46"/>
      <c r="P125" s="46"/>
      <c r="Q125" s="46">
        <v>2973.68</v>
      </c>
      <c r="R125" s="46">
        <v>594.73599999999999</v>
      </c>
      <c r="S125" s="46">
        <v>44.605199999999996</v>
      </c>
      <c r="T125" s="46">
        <v>29.736799999999999</v>
      </c>
      <c r="U125" s="46">
        <v>5.9473599999999998</v>
      </c>
      <c r="V125" s="46">
        <v>74.341999999999999</v>
      </c>
      <c r="W125" s="46">
        <v>237.89439999999999</v>
      </c>
      <c r="X125" s="46">
        <v>89.210399999999993</v>
      </c>
      <c r="Y125" s="46">
        <v>17.842079999999999</v>
      </c>
      <c r="Z125" s="46">
        <v>1094.3142399999999</v>
      </c>
      <c r="AA125" s="46">
        <v>247.80666666666664</v>
      </c>
      <c r="AB125" s="46">
        <v>330.40888888888884</v>
      </c>
      <c r="AC125" s="46">
        <v>212.78332444444447</v>
      </c>
      <c r="AD125" s="46">
        <v>790.99887999999999</v>
      </c>
      <c r="AE125" s="46">
        <v>0</v>
      </c>
      <c r="AF125" s="46">
        <v>324.39999999999998</v>
      </c>
      <c r="AG125" s="46">
        <v>0</v>
      </c>
      <c r="AH125" s="46">
        <v>0</v>
      </c>
      <c r="AI125" s="46">
        <v>0</v>
      </c>
      <c r="AJ125" s="46">
        <v>0</v>
      </c>
      <c r="AK125" s="46">
        <v>4.72</v>
      </c>
      <c r="AL125" s="46">
        <v>293.88</v>
      </c>
      <c r="AM125" s="46">
        <v>623</v>
      </c>
      <c r="AN125" s="46">
        <v>2508.3131199999998</v>
      </c>
      <c r="AO125" s="46">
        <v>14.922894521604938</v>
      </c>
      <c r="AP125" s="46">
        <v>1.193831561728395</v>
      </c>
      <c r="AQ125" s="46">
        <v>0.5969157808641975</v>
      </c>
      <c r="AR125" s="46">
        <v>10.40788</v>
      </c>
      <c r="AS125" s="46">
        <v>3.8300998400000013</v>
      </c>
      <c r="AT125" s="46">
        <v>127.86823999999999</v>
      </c>
      <c r="AU125" s="46">
        <v>4.9561333333333337</v>
      </c>
      <c r="AV125" s="46">
        <v>163.77599503753086</v>
      </c>
      <c r="AW125" s="46">
        <v>41.301111111111105</v>
      </c>
      <c r="AX125" s="46">
        <v>24.450257777777779</v>
      </c>
      <c r="AY125" s="46">
        <v>0.6195166666666666</v>
      </c>
      <c r="AZ125" s="46">
        <v>9.9122666666666674</v>
      </c>
      <c r="BA125" s="46">
        <v>3.8547703703703702</v>
      </c>
      <c r="BB125" s="46">
        <v>29.490755514074078</v>
      </c>
      <c r="BC125" s="46">
        <v>109.62867810666668</v>
      </c>
      <c r="BD125" s="46"/>
      <c r="BE125" s="46">
        <v>0</v>
      </c>
      <c r="BF125" s="46">
        <v>109.62867810666668</v>
      </c>
      <c r="BG125" s="46">
        <v>94.380486111111111</v>
      </c>
      <c r="BH125" s="46"/>
      <c r="BI125" s="46">
        <v>0</v>
      </c>
      <c r="BJ125" s="46"/>
      <c r="BK125" s="46"/>
      <c r="BL125" s="46">
        <v>94.380486111111111</v>
      </c>
      <c r="BM125" s="46">
        <v>5849.778279255308</v>
      </c>
      <c r="BN125" s="46">
        <f t="shared" si="11"/>
        <v>245.50059275225348</v>
      </c>
      <c r="BO125" s="46">
        <f t="shared" si="12"/>
        <v>173.48708554492575</v>
      </c>
      <c r="BP125" s="47">
        <f t="shared" si="15"/>
        <v>8.6609686609686669</v>
      </c>
      <c r="BQ125" s="47">
        <f t="shared" si="13"/>
        <v>1.8803418803418819</v>
      </c>
      <c r="BR125" s="48">
        <v>3</v>
      </c>
      <c r="BS125" s="47">
        <f t="shared" si="16"/>
        <v>3.4188034188034218</v>
      </c>
      <c r="BT125" s="47">
        <f t="shared" si="17"/>
        <v>12.25</v>
      </c>
      <c r="BU125" s="47">
        <f t="shared" si="18"/>
        <v>13.960113960113972</v>
      </c>
      <c r="BV125" s="46">
        <f t="shared" si="14"/>
        <v>875.1268715671572</v>
      </c>
      <c r="BW125" s="46">
        <f t="shared" si="19"/>
        <v>1294.1145498643364</v>
      </c>
      <c r="BX125" s="46">
        <f t="shared" si="20"/>
        <v>7143.8928291196444</v>
      </c>
      <c r="BY125" s="46">
        <f t="shared" si="21"/>
        <v>85726.71394943574</v>
      </c>
      <c r="BZ125" s="51">
        <f>VLOOKUP($C125,[2]PARAMETROS!$A:$I,7,0)</f>
        <v>42736</v>
      </c>
      <c r="CA125" s="50">
        <f>VLOOKUP($C125,[2]PARAMETROS!$A:$I,8,0)</f>
        <v>0</v>
      </c>
      <c r="CB125" s="50">
        <f>VLOOKUP($C125,[2]PARAMETROS!$A:$I,9,0)</f>
        <v>0</v>
      </c>
    </row>
    <row r="126" spans="1:80">
      <c r="A126" s="42" t="s">
        <v>288</v>
      </c>
      <c r="B126" s="42" t="s">
        <v>14</v>
      </c>
      <c r="C126" s="42" t="s">
        <v>161</v>
      </c>
      <c r="D126" s="43" t="s">
        <v>292</v>
      </c>
      <c r="E126" s="44" t="s">
        <v>62</v>
      </c>
      <c r="F126" s="44" t="s">
        <v>63</v>
      </c>
      <c r="G126" s="44">
        <v>2</v>
      </c>
      <c r="H126" s="45">
        <v>1393</v>
      </c>
      <c r="I126" s="46">
        <v>2786</v>
      </c>
      <c r="J126" s="46"/>
      <c r="K126" s="46"/>
      <c r="L126" s="46"/>
      <c r="M126" s="46"/>
      <c r="N126" s="46"/>
      <c r="O126" s="46"/>
      <c r="P126" s="46"/>
      <c r="Q126" s="46">
        <v>2786</v>
      </c>
      <c r="R126" s="46">
        <v>557.20000000000005</v>
      </c>
      <c r="S126" s="46">
        <v>41.79</v>
      </c>
      <c r="T126" s="46">
        <v>27.86</v>
      </c>
      <c r="U126" s="46">
        <v>5.5720000000000001</v>
      </c>
      <c r="V126" s="46">
        <v>69.650000000000006</v>
      </c>
      <c r="W126" s="46">
        <v>222.88</v>
      </c>
      <c r="X126" s="46">
        <v>83.58</v>
      </c>
      <c r="Y126" s="46">
        <v>16.716000000000001</v>
      </c>
      <c r="Z126" s="46">
        <v>1025.248</v>
      </c>
      <c r="AA126" s="46">
        <v>232.16666666666666</v>
      </c>
      <c r="AB126" s="46">
        <v>309.55555555555554</v>
      </c>
      <c r="AC126" s="46">
        <v>199.35377777777782</v>
      </c>
      <c r="AD126" s="46">
        <v>741.07600000000002</v>
      </c>
      <c r="AE126" s="46">
        <v>156.84</v>
      </c>
      <c r="AF126" s="46">
        <v>794</v>
      </c>
      <c r="AG126" s="46">
        <v>0</v>
      </c>
      <c r="AH126" s="46">
        <v>97.16</v>
      </c>
      <c r="AI126" s="46">
        <v>19.100000000000001</v>
      </c>
      <c r="AJ126" s="46">
        <v>0</v>
      </c>
      <c r="AK126" s="46">
        <v>9.44</v>
      </c>
      <c r="AL126" s="46">
        <v>0</v>
      </c>
      <c r="AM126" s="46">
        <v>1076.54</v>
      </c>
      <c r="AN126" s="46">
        <v>2842.864</v>
      </c>
      <c r="AO126" s="46">
        <v>13.981055169753088</v>
      </c>
      <c r="AP126" s="46">
        <v>1.118484413580247</v>
      </c>
      <c r="AQ126" s="46">
        <v>0.55924220679012349</v>
      </c>
      <c r="AR126" s="46">
        <v>9.7510000000000012</v>
      </c>
      <c r="AS126" s="46">
        <v>3.5883680000000013</v>
      </c>
      <c r="AT126" s="46">
        <v>119.79799999999999</v>
      </c>
      <c r="AU126" s="46">
        <v>4.6433333333333335</v>
      </c>
      <c r="AV126" s="46">
        <v>153.4394831234568</v>
      </c>
      <c r="AW126" s="46">
        <v>38.694444444444443</v>
      </c>
      <c r="AX126" s="46">
        <v>22.907111111111114</v>
      </c>
      <c r="AY126" s="46">
        <v>0.58041666666666658</v>
      </c>
      <c r="AZ126" s="46">
        <v>9.2866666666666671</v>
      </c>
      <c r="BA126" s="46">
        <v>3.6114814814814813</v>
      </c>
      <c r="BB126" s="46">
        <v>27.629484296296301</v>
      </c>
      <c r="BC126" s="46">
        <v>102.70960466666666</v>
      </c>
      <c r="BD126" s="46">
        <v>308.45000000000005</v>
      </c>
      <c r="BE126" s="46">
        <v>308.45000000000005</v>
      </c>
      <c r="BF126" s="46">
        <v>411.15960466666672</v>
      </c>
      <c r="BG126" s="46">
        <v>132.23097222222222</v>
      </c>
      <c r="BH126" s="46"/>
      <c r="BI126" s="46">
        <v>0</v>
      </c>
      <c r="BJ126" s="46"/>
      <c r="BK126" s="46"/>
      <c r="BL126" s="46">
        <v>132.23097222222222</v>
      </c>
      <c r="BM126" s="46">
        <v>6325.6940600123453</v>
      </c>
      <c r="BN126" s="46">
        <f t="shared" si="11"/>
        <v>491.00118550450696</v>
      </c>
      <c r="BO126" s="46">
        <f t="shared" si="12"/>
        <v>346.9741710898515</v>
      </c>
      <c r="BP126" s="47">
        <f t="shared" si="15"/>
        <v>8.6609686609686669</v>
      </c>
      <c r="BQ126" s="47">
        <f t="shared" si="13"/>
        <v>1.8803418803418819</v>
      </c>
      <c r="BR126" s="48">
        <v>3</v>
      </c>
      <c r="BS126" s="47">
        <f t="shared" si="16"/>
        <v>3.4188034188034218</v>
      </c>
      <c r="BT126" s="47">
        <f t="shared" si="17"/>
        <v>12.25</v>
      </c>
      <c r="BU126" s="47">
        <f t="shared" si="18"/>
        <v>13.960113960113972</v>
      </c>
      <c r="BV126" s="46">
        <f t="shared" si="14"/>
        <v>1000.0564142841275</v>
      </c>
      <c r="BW126" s="46">
        <f t="shared" si="19"/>
        <v>1838.031770878486</v>
      </c>
      <c r="BX126" s="46">
        <f t="shared" si="20"/>
        <v>8163.7258308908313</v>
      </c>
      <c r="BY126" s="46">
        <f t="shared" si="21"/>
        <v>97964.709970689975</v>
      </c>
      <c r="BZ126" s="49">
        <f>VLOOKUP($C126,[2]PARAMETROS!$A:$I,7,0)</f>
        <v>43101</v>
      </c>
      <c r="CA126" s="50">
        <f>VLOOKUP($C126,[2]PARAMETROS!$A:$I,8,0)</f>
        <v>0</v>
      </c>
      <c r="CB126" s="50">
        <f>VLOOKUP($C126,[2]PARAMETROS!$A:$I,9,0)</f>
        <v>0</v>
      </c>
    </row>
    <row r="127" spans="1:80">
      <c r="A127" s="42" t="s">
        <v>288</v>
      </c>
      <c r="B127" s="42" t="s">
        <v>15</v>
      </c>
      <c r="C127" s="42" t="s">
        <v>161</v>
      </c>
      <c r="D127" s="43" t="s">
        <v>293</v>
      </c>
      <c r="E127" s="44" t="s">
        <v>62</v>
      </c>
      <c r="F127" s="44" t="s">
        <v>63</v>
      </c>
      <c r="G127" s="44">
        <v>2</v>
      </c>
      <c r="H127" s="45">
        <v>1393</v>
      </c>
      <c r="I127" s="46">
        <v>2786</v>
      </c>
      <c r="J127" s="46"/>
      <c r="K127" s="46"/>
      <c r="L127" s="46">
        <v>422.98776666666674</v>
      </c>
      <c r="M127" s="46"/>
      <c r="N127" s="46"/>
      <c r="O127" s="46"/>
      <c r="P127" s="46"/>
      <c r="Q127" s="46">
        <v>3208.9877666666666</v>
      </c>
      <c r="R127" s="46">
        <v>641.79755333333333</v>
      </c>
      <c r="S127" s="46">
        <v>48.134816499999999</v>
      </c>
      <c r="T127" s="46">
        <v>32.089877666666666</v>
      </c>
      <c r="U127" s="46">
        <v>6.4179755333333333</v>
      </c>
      <c r="V127" s="46">
        <v>80.224694166666666</v>
      </c>
      <c r="W127" s="46">
        <v>256.71902133333333</v>
      </c>
      <c r="X127" s="46">
        <v>96.269632999999999</v>
      </c>
      <c r="Y127" s="46">
        <v>19.2539266</v>
      </c>
      <c r="Z127" s="46">
        <v>1180.9074981333333</v>
      </c>
      <c r="AA127" s="46">
        <v>267.41564722222222</v>
      </c>
      <c r="AB127" s="46">
        <v>356.55419629629625</v>
      </c>
      <c r="AC127" s="46">
        <v>229.62090241481485</v>
      </c>
      <c r="AD127" s="46">
        <v>853.59074593333332</v>
      </c>
      <c r="AE127" s="46">
        <v>156.84</v>
      </c>
      <c r="AF127" s="46">
        <v>794</v>
      </c>
      <c r="AG127" s="46">
        <v>0</v>
      </c>
      <c r="AH127" s="46">
        <v>97.16</v>
      </c>
      <c r="AI127" s="46">
        <v>19.100000000000001</v>
      </c>
      <c r="AJ127" s="46">
        <v>0</v>
      </c>
      <c r="AK127" s="46">
        <v>9.44</v>
      </c>
      <c r="AL127" s="46">
        <v>0</v>
      </c>
      <c r="AM127" s="46">
        <v>1076.54</v>
      </c>
      <c r="AN127" s="46">
        <v>3111.0382440666667</v>
      </c>
      <c r="AO127" s="46">
        <v>16.103745515014147</v>
      </c>
      <c r="AP127" s="46">
        <v>1.2882996412011318</v>
      </c>
      <c r="AQ127" s="46">
        <v>0.64414982060056591</v>
      </c>
      <c r="AR127" s="46">
        <v>11.231457183333335</v>
      </c>
      <c r="AS127" s="46">
        <v>4.1331762434666679</v>
      </c>
      <c r="AT127" s="46">
        <v>137.98647396666667</v>
      </c>
      <c r="AU127" s="46">
        <v>5.3483129444444444</v>
      </c>
      <c r="AV127" s="46">
        <v>176.73561531472694</v>
      </c>
      <c r="AW127" s="46">
        <v>44.569274537037032</v>
      </c>
      <c r="AX127" s="46">
        <v>26.385010525925928</v>
      </c>
      <c r="AY127" s="46">
        <v>0.66853911805555555</v>
      </c>
      <c r="AZ127" s="46">
        <v>10.696625888888889</v>
      </c>
      <c r="BA127" s="46">
        <v>4.159798956790123</v>
      </c>
      <c r="BB127" s="46">
        <v>31.824363641824696</v>
      </c>
      <c r="BC127" s="46">
        <v>118.30361266852222</v>
      </c>
      <c r="BD127" s="46">
        <v>355.28078845238093</v>
      </c>
      <c r="BE127" s="46">
        <v>355.28078845238093</v>
      </c>
      <c r="BF127" s="46">
        <v>473.58440112090318</v>
      </c>
      <c r="BG127" s="46">
        <v>132.23097222222222</v>
      </c>
      <c r="BH127" s="46"/>
      <c r="BI127" s="46">
        <v>0</v>
      </c>
      <c r="BJ127" s="46"/>
      <c r="BK127" s="46"/>
      <c r="BL127" s="46">
        <v>132.23097222222222</v>
      </c>
      <c r="BM127" s="46">
        <v>7102.5769993911854</v>
      </c>
      <c r="BN127" s="46">
        <f t="shared" si="11"/>
        <v>491.00118550450696</v>
      </c>
      <c r="BO127" s="46">
        <f t="shared" si="12"/>
        <v>346.9741710898515</v>
      </c>
      <c r="BP127" s="47">
        <f t="shared" si="15"/>
        <v>8.6609686609686669</v>
      </c>
      <c r="BQ127" s="47">
        <f t="shared" si="13"/>
        <v>1.8803418803418819</v>
      </c>
      <c r="BR127" s="48">
        <v>3</v>
      </c>
      <c r="BS127" s="47">
        <f t="shared" si="16"/>
        <v>3.4188034188034218</v>
      </c>
      <c r="BT127" s="47">
        <f t="shared" si="17"/>
        <v>12.25</v>
      </c>
      <c r="BU127" s="47">
        <f t="shared" si="18"/>
        <v>13.960113960113972</v>
      </c>
      <c r="BV127" s="46">
        <f t="shared" si="14"/>
        <v>1108.5101579580969</v>
      </c>
      <c r="BW127" s="46">
        <f t="shared" si="19"/>
        <v>1946.4855145524552</v>
      </c>
      <c r="BX127" s="46">
        <f t="shared" si="20"/>
        <v>9049.0625139436415</v>
      </c>
      <c r="BY127" s="46">
        <f t="shared" si="21"/>
        <v>108588.7501673237</v>
      </c>
      <c r="BZ127" s="49">
        <f>VLOOKUP($C127,[2]PARAMETROS!$A:$I,7,0)</f>
        <v>43101</v>
      </c>
      <c r="CA127" s="50">
        <f>VLOOKUP($C127,[2]PARAMETROS!$A:$I,8,0)</f>
        <v>0</v>
      </c>
      <c r="CB127" s="50">
        <f>VLOOKUP($C127,[2]PARAMETROS!$A:$I,9,0)</f>
        <v>0</v>
      </c>
    </row>
    <row r="128" spans="1:80">
      <c r="A128" s="42" t="s">
        <v>288</v>
      </c>
      <c r="B128" s="42" t="s">
        <v>17</v>
      </c>
      <c r="C128" s="42" t="s">
        <v>161</v>
      </c>
      <c r="D128" s="43" t="s">
        <v>294</v>
      </c>
      <c r="E128" s="44" t="s">
        <v>62</v>
      </c>
      <c r="F128" s="44" t="s">
        <v>63</v>
      </c>
      <c r="G128" s="44">
        <v>1</v>
      </c>
      <c r="H128" s="45">
        <v>1511.38</v>
      </c>
      <c r="I128" s="46">
        <v>1511.38</v>
      </c>
      <c r="J128" s="46"/>
      <c r="K128" s="46"/>
      <c r="L128" s="46"/>
      <c r="M128" s="46"/>
      <c r="N128" s="46"/>
      <c r="O128" s="46"/>
      <c r="P128" s="46"/>
      <c r="Q128" s="46">
        <v>1511.38</v>
      </c>
      <c r="R128" s="46">
        <v>302.27600000000001</v>
      </c>
      <c r="S128" s="46">
        <v>22.6707</v>
      </c>
      <c r="T128" s="46">
        <v>15.113800000000001</v>
      </c>
      <c r="U128" s="46">
        <v>3.0227600000000003</v>
      </c>
      <c r="V128" s="46">
        <v>37.784500000000001</v>
      </c>
      <c r="W128" s="46">
        <v>120.91040000000001</v>
      </c>
      <c r="X128" s="46">
        <v>45.3414</v>
      </c>
      <c r="Y128" s="46">
        <v>9.0682800000000015</v>
      </c>
      <c r="Z128" s="46">
        <v>556.18784000000005</v>
      </c>
      <c r="AA128" s="46">
        <v>125.94833333333334</v>
      </c>
      <c r="AB128" s="46">
        <v>167.93111111111111</v>
      </c>
      <c r="AC128" s="46">
        <v>108.14763555555558</v>
      </c>
      <c r="AD128" s="46">
        <v>402.02708000000007</v>
      </c>
      <c r="AE128" s="46">
        <v>71.3172</v>
      </c>
      <c r="AF128" s="46">
        <v>397</v>
      </c>
      <c r="AG128" s="46">
        <v>0</v>
      </c>
      <c r="AH128" s="46">
        <v>48.58</v>
      </c>
      <c r="AI128" s="46">
        <v>9.5500000000000007</v>
      </c>
      <c r="AJ128" s="46">
        <v>0</v>
      </c>
      <c r="AK128" s="46">
        <v>4.72</v>
      </c>
      <c r="AL128" s="46">
        <v>0</v>
      </c>
      <c r="AM128" s="46">
        <v>531.16719999999998</v>
      </c>
      <c r="AN128" s="46">
        <v>1489.3821200000002</v>
      </c>
      <c r="AO128" s="46">
        <v>7.584596971450619</v>
      </c>
      <c r="AP128" s="46">
        <v>0.60676775771604952</v>
      </c>
      <c r="AQ128" s="46">
        <v>0.30338387885802476</v>
      </c>
      <c r="AR128" s="46">
        <v>5.2898300000000011</v>
      </c>
      <c r="AS128" s="46">
        <v>1.946657440000001</v>
      </c>
      <c r="AT128" s="46">
        <v>64.989339999999999</v>
      </c>
      <c r="AU128" s="46">
        <v>2.518966666666667</v>
      </c>
      <c r="AV128" s="46">
        <v>83.239542714691368</v>
      </c>
      <c r="AW128" s="46">
        <v>20.991388888888888</v>
      </c>
      <c r="AX128" s="46">
        <v>12.426902222222225</v>
      </c>
      <c r="AY128" s="46">
        <v>0.31487083333333332</v>
      </c>
      <c r="AZ128" s="46">
        <v>5.037933333333334</v>
      </c>
      <c r="BA128" s="46">
        <v>1.9591962962962963</v>
      </c>
      <c r="BB128" s="46">
        <v>14.988747299259263</v>
      </c>
      <c r="BC128" s="46">
        <v>55.719038873333346</v>
      </c>
      <c r="BD128" s="46"/>
      <c r="BE128" s="46">
        <v>0</v>
      </c>
      <c r="BF128" s="46">
        <v>55.719038873333346</v>
      </c>
      <c r="BG128" s="46">
        <v>66.11548611111111</v>
      </c>
      <c r="BH128" s="46"/>
      <c r="BI128" s="46">
        <v>0</v>
      </c>
      <c r="BJ128" s="46"/>
      <c r="BK128" s="46"/>
      <c r="BL128" s="46">
        <v>66.11548611111111</v>
      </c>
      <c r="BM128" s="46">
        <v>3205.8361876991362</v>
      </c>
      <c r="BN128" s="46">
        <f t="shared" si="11"/>
        <v>245.50059275225348</v>
      </c>
      <c r="BO128" s="46">
        <f t="shared" si="12"/>
        <v>173.48708554492575</v>
      </c>
      <c r="BP128" s="47">
        <f t="shared" si="15"/>
        <v>8.6609686609686669</v>
      </c>
      <c r="BQ128" s="47">
        <f t="shared" si="13"/>
        <v>1.8803418803418819</v>
      </c>
      <c r="BR128" s="48">
        <v>3</v>
      </c>
      <c r="BS128" s="47">
        <f t="shared" si="16"/>
        <v>3.4188034188034218</v>
      </c>
      <c r="BT128" s="47">
        <f t="shared" si="17"/>
        <v>12.25</v>
      </c>
      <c r="BU128" s="47">
        <f t="shared" si="18"/>
        <v>13.960113960113972</v>
      </c>
      <c r="BV128" s="46">
        <f t="shared" si="14"/>
        <v>506.02954254649461</v>
      </c>
      <c r="BW128" s="46">
        <f t="shared" si="19"/>
        <v>925.01722084367384</v>
      </c>
      <c r="BX128" s="46">
        <f t="shared" si="20"/>
        <v>4130.85340854281</v>
      </c>
      <c r="BY128" s="46">
        <f t="shared" si="21"/>
        <v>49570.240902513717</v>
      </c>
      <c r="BZ128" s="49">
        <f>VLOOKUP($C128,[2]PARAMETROS!$A:$I,7,0)</f>
        <v>43101</v>
      </c>
      <c r="CA128" s="50">
        <f>VLOOKUP($C128,[2]PARAMETROS!$A:$I,8,0)</f>
        <v>0</v>
      </c>
      <c r="CB128" s="50">
        <f>VLOOKUP($C128,[2]PARAMETROS!$A:$I,9,0)</f>
        <v>0</v>
      </c>
    </row>
    <row r="129" spans="1:80">
      <c r="A129" s="42" t="s">
        <v>295</v>
      </c>
      <c r="B129" s="42" t="s">
        <v>16</v>
      </c>
      <c r="C129" s="42" t="s">
        <v>74</v>
      </c>
      <c r="D129" s="43" t="s">
        <v>296</v>
      </c>
      <c r="E129" s="44" t="s">
        <v>62</v>
      </c>
      <c r="F129" s="44" t="s">
        <v>63</v>
      </c>
      <c r="G129" s="44">
        <v>1</v>
      </c>
      <c r="H129" s="45">
        <v>2216.6799999999998</v>
      </c>
      <c r="I129" s="46">
        <v>2216.6799999999998</v>
      </c>
      <c r="J129" s="46"/>
      <c r="K129" s="46"/>
      <c r="L129" s="46"/>
      <c r="M129" s="46"/>
      <c r="N129" s="46"/>
      <c r="O129" s="46"/>
      <c r="P129" s="46"/>
      <c r="Q129" s="46">
        <v>2216.6799999999998</v>
      </c>
      <c r="R129" s="46">
        <v>443.33600000000001</v>
      </c>
      <c r="S129" s="46">
        <v>33.2502</v>
      </c>
      <c r="T129" s="46">
        <v>22.166799999999999</v>
      </c>
      <c r="U129" s="46">
        <v>4.4333599999999995</v>
      </c>
      <c r="V129" s="46">
        <v>55.417000000000002</v>
      </c>
      <c r="W129" s="46">
        <v>177.33439999999999</v>
      </c>
      <c r="X129" s="46">
        <v>66.500399999999999</v>
      </c>
      <c r="Y129" s="46">
        <v>13.300079999999999</v>
      </c>
      <c r="Z129" s="46">
        <v>815.73824000000002</v>
      </c>
      <c r="AA129" s="46">
        <v>184.7233333333333</v>
      </c>
      <c r="AB129" s="46">
        <v>246.29777777777775</v>
      </c>
      <c r="AC129" s="46">
        <v>158.61576888888891</v>
      </c>
      <c r="AD129" s="46">
        <v>589.63688000000002</v>
      </c>
      <c r="AE129" s="46">
        <v>28.999200000000002</v>
      </c>
      <c r="AF129" s="46">
        <v>0</v>
      </c>
      <c r="AG129" s="46">
        <v>264.83999999999997</v>
      </c>
      <c r="AH129" s="46">
        <v>27.01</v>
      </c>
      <c r="AI129" s="46">
        <v>0</v>
      </c>
      <c r="AJ129" s="46">
        <v>0</v>
      </c>
      <c r="AK129" s="46">
        <v>4.72</v>
      </c>
      <c r="AL129" s="46">
        <v>0</v>
      </c>
      <c r="AM129" s="46">
        <v>325.56920000000002</v>
      </c>
      <c r="AN129" s="46">
        <v>1730.9443200000001</v>
      </c>
      <c r="AO129" s="46">
        <v>11.124022029320988</v>
      </c>
      <c r="AP129" s="46">
        <v>0.88992176234567899</v>
      </c>
      <c r="AQ129" s="46">
        <v>0.4449608811728395</v>
      </c>
      <c r="AR129" s="46">
        <v>7.7583800000000007</v>
      </c>
      <c r="AS129" s="46">
        <v>2.8550838400000011</v>
      </c>
      <c r="AT129" s="46">
        <v>95.317239999999984</v>
      </c>
      <c r="AU129" s="46">
        <v>3.6944666666666666</v>
      </c>
      <c r="AV129" s="46">
        <v>122.08407517950616</v>
      </c>
      <c r="AW129" s="46">
        <v>30.787222222222219</v>
      </c>
      <c r="AX129" s="46">
        <v>18.226035555555555</v>
      </c>
      <c r="AY129" s="46">
        <v>0.46180833333333327</v>
      </c>
      <c r="AZ129" s="46">
        <v>7.3889333333333331</v>
      </c>
      <c r="BA129" s="46">
        <v>2.8734740740740738</v>
      </c>
      <c r="BB129" s="46">
        <v>21.983390254814818</v>
      </c>
      <c r="BC129" s="46">
        <v>81.720863773333335</v>
      </c>
      <c r="BD129" s="46"/>
      <c r="BE129" s="46">
        <v>0</v>
      </c>
      <c r="BF129" s="46">
        <v>81.720863773333335</v>
      </c>
      <c r="BG129" s="46">
        <v>66.11548611111111</v>
      </c>
      <c r="BH129" s="46"/>
      <c r="BI129" s="46">
        <v>0</v>
      </c>
      <c r="BJ129" s="46"/>
      <c r="BK129" s="46"/>
      <c r="BL129" s="46">
        <v>66.11548611111111</v>
      </c>
      <c r="BM129" s="46">
        <v>4217.5447450639504</v>
      </c>
      <c r="BN129" s="46">
        <f t="shared" si="11"/>
        <v>245.50059275225348</v>
      </c>
      <c r="BO129" s="46">
        <f t="shared" si="12"/>
        <v>173.48708554492575</v>
      </c>
      <c r="BP129" s="47">
        <f t="shared" si="15"/>
        <v>8.5633802816901436</v>
      </c>
      <c r="BQ129" s="47">
        <f t="shared" si="13"/>
        <v>1.8591549295774654</v>
      </c>
      <c r="BR129" s="48">
        <v>2</v>
      </c>
      <c r="BS129" s="47">
        <f t="shared" si="16"/>
        <v>2.2535211267605644</v>
      </c>
      <c r="BT129" s="47">
        <f t="shared" si="17"/>
        <v>11.25</v>
      </c>
      <c r="BU129" s="47">
        <f t="shared" si="18"/>
        <v>12.676056338028173</v>
      </c>
      <c r="BV129" s="46">
        <f t="shared" si="14"/>
        <v>587.72946211619978</v>
      </c>
      <c r="BW129" s="46">
        <f t="shared" si="19"/>
        <v>1006.717140413379</v>
      </c>
      <c r="BX129" s="46">
        <f t="shared" si="20"/>
        <v>5224.2618854773291</v>
      </c>
      <c r="BY129" s="46">
        <f t="shared" si="21"/>
        <v>62691.142625727953</v>
      </c>
      <c r="BZ129" s="49">
        <f>VLOOKUP($C129,[2]PARAMETROS!$A:$I,7,0)</f>
        <v>43101</v>
      </c>
      <c r="CA129" s="50">
        <f>VLOOKUP($C129,[2]PARAMETROS!$A:$I,8,0)</f>
        <v>0</v>
      </c>
      <c r="CB129" s="50">
        <f>VLOOKUP($C129,[2]PARAMETROS!$A:$I,9,0)</f>
        <v>0</v>
      </c>
    </row>
    <row r="130" spans="1:80">
      <c r="A130" s="42" t="s">
        <v>297</v>
      </c>
      <c r="B130" s="42" t="s">
        <v>73</v>
      </c>
      <c r="C130" s="42" t="s">
        <v>84</v>
      </c>
      <c r="D130" s="43" t="s">
        <v>298</v>
      </c>
      <c r="E130" s="44" t="s">
        <v>62</v>
      </c>
      <c r="F130" s="44" t="s">
        <v>63</v>
      </c>
      <c r="G130" s="44">
        <v>1</v>
      </c>
      <c r="H130" s="45">
        <v>1041.5999999999999</v>
      </c>
      <c r="I130" s="46">
        <v>1041.5999999999999</v>
      </c>
      <c r="J130" s="46"/>
      <c r="K130" s="46"/>
      <c r="L130" s="46"/>
      <c r="M130" s="46"/>
      <c r="N130" s="46"/>
      <c r="O130" s="46"/>
      <c r="P130" s="46"/>
      <c r="Q130" s="46">
        <v>1041.5999999999999</v>
      </c>
      <c r="R130" s="46">
        <v>208.32</v>
      </c>
      <c r="S130" s="46">
        <v>15.623999999999999</v>
      </c>
      <c r="T130" s="46">
        <v>10.415999999999999</v>
      </c>
      <c r="U130" s="46">
        <v>2.0831999999999997</v>
      </c>
      <c r="V130" s="46">
        <v>26.04</v>
      </c>
      <c r="W130" s="46">
        <v>83.327999999999989</v>
      </c>
      <c r="X130" s="46">
        <v>31.247999999999998</v>
      </c>
      <c r="Y130" s="46">
        <v>6.2495999999999992</v>
      </c>
      <c r="Z130" s="46">
        <v>383.30879999999996</v>
      </c>
      <c r="AA130" s="46">
        <v>86.799999999999983</v>
      </c>
      <c r="AB130" s="46">
        <v>115.73333333333332</v>
      </c>
      <c r="AC130" s="46">
        <v>74.532266666666672</v>
      </c>
      <c r="AD130" s="46">
        <v>277.06559999999996</v>
      </c>
      <c r="AE130" s="46">
        <v>99.504000000000005</v>
      </c>
      <c r="AF130" s="46">
        <v>397</v>
      </c>
      <c r="AG130" s="46">
        <v>0</v>
      </c>
      <c r="AH130" s="46">
        <v>32.619999999999997</v>
      </c>
      <c r="AI130" s="46">
        <v>0</v>
      </c>
      <c r="AJ130" s="46">
        <v>0</v>
      </c>
      <c r="AK130" s="46">
        <v>4.72</v>
      </c>
      <c r="AL130" s="46">
        <v>0</v>
      </c>
      <c r="AM130" s="46">
        <v>533.84400000000005</v>
      </c>
      <c r="AN130" s="46">
        <v>1194.2184</v>
      </c>
      <c r="AO130" s="46">
        <v>5.2270879629629627</v>
      </c>
      <c r="AP130" s="46">
        <v>0.418167037037037</v>
      </c>
      <c r="AQ130" s="46">
        <v>0.2090835185185185</v>
      </c>
      <c r="AR130" s="46">
        <v>3.6456000000000004</v>
      </c>
      <c r="AS130" s="46">
        <v>1.3415808000000005</v>
      </c>
      <c r="AT130" s="46">
        <v>44.788799999999995</v>
      </c>
      <c r="AU130" s="46">
        <v>1.736</v>
      </c>
      <c r="AV130" s="46">
        <v>57.366319318518514</v>
      </c>
      <c r="AW130" s="46">
        <v>14.466666666666665</v>
      </c>
      <c r="AX130" s="46">
        <v>8.5642666666666667</v>
      </c>
      <c r="AY130" s="46">
        <v>0.21699999999999997</v>
      </c>
      <c r="AZ130" s="46">
        <v>3.472</v>
      </c>
      <c r="BA130" s="46">
        <v>1.350222222222222</v>
      </c>
      <c r="BB130" s="46">
        <v>10.329817244444445</v>
      </c>
      <c r="BC130" s="46">
        <v>38.3999728</v>
      </c>
      <c r="BD130" s="46"/>
      <c r="BE130" s="46">
        <v>0</v>
      </c>
      <c r="BF130" s="46">
        <v>38.3999728</v>
      </c>
      <c r="BG130" s="46">
        <v>43.567500000000003</v>
      </c>
      <c r="BH130" s="46"/>
      <c r="BI130" s="46">
        <v>0</v>
      </c>
      <c r="BJ130" s="46"/>
      <c r="BK130" s="46"/>
      <c r="BL130" s="46">
        <v>43.567500000000003</v>
      </c>
      <c r="BM130" s="46">
        <v>2375.1521921185185</v>
      </c>
      <c r="BN130" s="46">
        <f t="shared" si="11"/>
        <v>245.50059275225348</v>
      </c>
      <c r="BO130" s="46">
        <f t="shared" si="12"/>
        <v>173.48708554492575</v>
      </c>
      <c r="BP130" s="47">
        <f t="shared" si="15"/>
        <v>8.6609686609686669</v>
      </c>
      <c r="BQ130" s="47">
        <f t="shared" si="13"/>
        <v>1.8803418803418819</v>
      </c>
      <c r="BR130" s="48">
        <v>3</v>
      </c>
      <c r="BS130" s="47">
        <f t="shared" si="16"/>
        <v>3.4188034188034218</v>
      </c>
      <c r="BT130" s="47">
        <f t="shared" si="17"/>
        <v>12.25</v>
      </c>
      <c r="BU130" s="47">
        <f t="shared" si="18"/>
        <v>13.960113960113972</v>
      </c>
      <c r="BV130" s="46">
        <f t="shared" si="14"/>
        <v>390.06511011501226</v>
      </c>
      <c r="BW130" s="46">
        <f t="shared" si="19"/>
        <v>809.05278841219149</v>
      </c>
      <c r="BX130" s="46">
        <f t="shared" si="20"/>
        <v>3184.2049805307101</v>
      </c>
      <c r="BY130" s="46">
        <f t="shared" si="21"/>
        <v>38210.45976636852</v>
      </c>
      <c r="BZ130" s="49">
        <f>VLOOKUP($C130,[2]PARAMETROS!$A:$I,7,0)</f>
        <v>43101</v>
      </c>
      <c r="CA130" s="50">
        <f>VLOOKUP($C130,[2]PARAMETROS!$A:$I,8,0)</f>
        <v>0</v>
      </c>
      <c r="CB130" s="50">
        <f>VLOOKUP($C130,[2]PARAMETROS!$A:$I,9,0)</f>
        <v>0</v>
      </c>
    </row>
    <row r="131" spans="1:80">
      <c r="A131" s="42" t="s">
        <v>297</v>
      </c>
      <c r="B131" s="42" t="s">
        <v>16</v>
      </c>
      <c r="C131" s="42" t="s">
        <v>84</v>
      </c>
      <c r="D131" s="43" t="s">
        <v>299</v>
      </c>
      <c r="E131" s="44" t="s">
        <v>62</v>
      </c>
      <c r="F131" s="44" t="s">
        <v>63</v>
      </c>
      <c r="G131" s="44">
        <v>1</v>
      </c>
      <c r="H131" s="45">
        <v>2216.69</v>
      </c>
      <c r="I131" s="46">
        <v>2216.69</v>
      </c>
      <c r="J131" s="46"/>
      <c r="K131" s="46"/>
      <c r="L131" s="46"/>
      <c r="M131" s="46"/>
      <c r="N131" s="46"/>
      <c r="O131" s="46"/>
      <c r="P131" s="46"/>
      <c r="Q131" s="46">
        <v>2216.69</v>
      </c>
      <c r="R131" s="46">
        <v>443.33800000000002</v>
      </c>
      <c r="S131" s="46">
        <v>33.250349999999997</v>
      </c>
      <c r="T131" s="46">
        <v>22.166900000000002</v>
      </c>
      <c r="U131" s="46">
        <v>4.4333800000000005</v>
      </c>
      <c r="V131" s="46">
        <v>55.417250000000003</v>
      </c>
      <c r="W131" s="46">
        <v>177.33520000000001</v>
      </c>
      <c r="X131" s="46">
        <v>66.500699999999995</v>
      </c>
      <c r="Y131" s="46">
        <v>13.300140000000001</v>
      </c>
      <c r="Z131" s="46">
        <v>815.74191999999994</v>
      </c>
      <c r="AA131" s="46">
        <v>184.72416666666666</v>
      </c>
      <c r="AB131" s="46">
        <v>246.29888888888888</v>
      </c>
      <c r="AC131" s="46">
        <v>158.61648444444447</v>
      </c>
      <c r="AD131" s="46">
        <v>589.63954000000001</v>
      </c>
      <c r="AE131" s="46">
        <v>28.99860000000001</v>
      </c>
      <c r="AF131" s="46">
        <v>397</v>
      </c>
      <c r="AG131" s="46">
        <v>0</v>
      </c>
      <c r="AH131" s="46">
        <v>32.619999999999997</v>
      </c>
      <c r="AI131" s="46">
        <v>0</v>
      </c>
      <c r="AJ131" s="46">
        <v>0</v>
      </c>
      <c r="AK131" s="46">
        <v>4.72</v>
      </c>
      <c r="AL131" s="46">
        <v>0</v>
      </c>
      <c r="AM131" s="46">
        <v>463.33860000000004</v>
      </c>
      <c r="AN131" s="46">
        <v>1868.7200600000001</v>
      </c>
      <c r="AO131" s="46">
        <v>11.124072212577161</v>
      </c>
      <c r="AP131" s="46">
        <v>0.88992577700617292</v>
      </c>
      <c r="AQ131" s="46">
        <v>0.44496288850308646</v>
      </c>
      <c r="AR131" s="46">
        <v>7.7584150000000012</v>
      </c>
      <c r="AS131" s="46">
        <v>2.855096720000001</v>
      </c>
      <c r="AT131" s="46">
        <v>95.317669999999993</v>
      </c>
      <c r="AU131" s="46">
        <v>3.6944833333333338</v>
      </c>
      <c r="AV131" s="46">
        <v>122.08462593141975</v>
      </c>
      <c r="AW131" s="46">
        <v>30.78736111111111</v>
      </c>
      <c r="AX131" s="46">
        <v>18.22611777777778</v>
      </c>
      <c r="AY131" s="46">
        <v>0.46181041666666667</v>
      </c>
      <c r="AZ131" s="46">
        <v>7.3889666666666676</v>
      </c>
      <c r="BA131" s="46">
        <v>2.8734870370370369</v>
      </c>
      <c r="BB131" s="46">
        <v>21.983489427407413</v>
      </c>
      <c r="BC131" s="46">
        <v>81.721232436666668</v>
      </c>
      <c r="BD131" s="46"/>
      <c r="BE131" s="46">
        <v>0</v>
      </c>
      <c r="BF131" s="46">
        <v>81.721232436666668</v>
      </c>
      <c r="BG131" s="46">
        <v>66.11548611111111</v>
      </c>
      <c r="BH131" s="46"/>
      <c r="BI131" s="46">
        <v>0</v>
      </c>
      <c r="BJ131" s="46"/>
      <c r="BK131" s="46"/>
      <c r="BL131" s="46">
        <v>66.11548611111111</v>
      </c>
      <c r="BM131" s="46">
        <v>4355.3314044791969</v>
      </c>
      <c r="BN131" s="46">
        <f t="shared" si="11"/>
        <v>245.50059275225348</v>
      </c>
      <c r="BO131" s="46">
        <f t="shared" si="12"/>
        <v>173.48708554492575</v>
      </c>
      <c r="BP131" s="47">
        <f t="shared" si="15"/>
        <v>8.6609686609686669</v>
      </c>
      <c r="BQ131" s="47">
        <f t="shared" si="13"/>
        <v>1.8803418803418819</v>
      </c>
      <c r="BR131" s="48">
        <v>3</v>
      </c>
      <c r="BS131" s="47">
        <f t="shared" si="16"/>
        <v>3.4188034188034218</v>
      </c>
      <c r="BT131" s="47">
        <f t="shared" si="17"/>
        <v>12.25</v>
      </c>
      <c r="BU131" s="47">
        <f t="shared" si="18"/>
        <v>13.960113960113972</v>
      </c>
      <c r="BV131" s="46">
        <f t="shared" si="14"/>
        <v>666.50038477505029</v>
      </c>
      <c r="BW131" s="46">
        <f t="shared" si="19"/>
        <v>1085.4880630722296</v>
      </c>
      <c r="BX131" s="46">
        <f t="shared" si="20"/>
        <v>5440.819467551426</v>
      </c>
      <c r="BY131" s="46">
        <f t="shared" si="21"/>
        <v>65289.833610617112</v>
      </c>
      <c r="BZ131" s="49">
        <f>VLOOKUP($C131,[2]PARAMETROS!$A:$I,7,0)</f>
        <v>43101</v>
      </c>
      <c r="CA131" s="50">
        <f>VLOOKUP($C131,[2]PARAMETROS!$A:$I,8,0)</f>
        <v>0</v>
      </c>
      <c r="CB131" s="50">
        <f>VLOOKUP($C131,[2]PARAMETROS!$A:$I,9,0)</f>
        <v>0</v>
      </c>
    </row>
    <row r="132" spans="1:80">
      <c r="A132" s="42" t="s">
        <v>300</v>
      </c>
      <c r="B132" s="42" t="s">
        <v>16</v>
      </c>
      <c r="C132" s="42" t="s">
        <v>84</v>
      </c>
      <c r="D132" s="43" t="s">
        <v>301</v>
      </c>
      <c r="E132" s="44" t="s">
        <v>62</v>
      </c>
      <c r="F132" s="44" t="s">
        <v>63</v>
      </c>
      <c r="G132" s="44">
        <v>1</v>
      </c>
      <c r="H132" s="45">
        <v>2216.69</v>
      </c>
      <c r="I132" s="46">
        <v>2216.69</v>
      </c>
      <c r="J132" s="46"/>
      <c r="K132" s="46"/>
      <c r="L132" s="46"/>
      <c r="M132" s="46"/>
      <c r="N132" s="46"/>
      <c r="O132" s="46"/>
      <c r="P132" s="46"/>
      <c r="Q132" s="46">
        <v>2216.69</v>
      </c>
      <c r="R132" s="46">
        <v>443.33800000000002</v>
      </c>
      <c r="S132" s="46">
        <v>33.250349999999997</v>
      </c>
      <c r="T132" s="46">
        <v>22.166900000000002</v>
      </c>
      <c r="U132" s="46">
        <v>4.4333800000000005</v>
      </c>
      <c r="V132" s="46">
        <v>55.417250000000003</v>
      </c>
      <c r="W132" s="46">
        <v>177.33520000000001</v>
      </c>
      <c r="X132" s="46">
        <v>66.500699999999995</v>
      </c>
      <c r="Y132" s="46">
        <v>13.300140000000001</v>
      </c>
      <c r="Z132" s="46">
        <v>815.74191999999994</v>
      </c>
      <c r="AA132" s="46">
        <v>184.72416666666666</v>
      </c>
      <c r="AB132" s="46">
        <v>246.29888888888888</v>
      </c>
      <c r="AC132" s="46">
        <v>158.61648444444447</v>
      </c>
      <c r="AD132" s="46">
        <v>589.63954000000001</v>
      </c>
      <c r="AE132" s="46">
        <v>28.99860000000001</v>
      </c>
      <c r="AF132" s="46">
        <v>397</v>
      </c>
      <c r="AG132" s="46">
        <v>0</v>
      </c>
      <c r="AH132" s="46">
        <v>32.619999999999997</v>
      </c>
      <c r="AI132" s="46">
        <v>0</v>
      </c>
      <c r="AJ132" s="46">
        <v>0</v>
      </c>
      <c r="AK132" s="46">
        <v>4.72</v>
      </c>
      <c r="AL132" s="46">
        <v>0</v>
      </c>
      <c r="AM132" s="46">
        <v>463.33860000000004</v>
      </c>
      <c r="AN132" s="46">
        <v>1868.7200600000001</v>
      </c>
      <c r="AO132" s="46">
        <v>11.124072212577161</v>
      </c>
      <c r="AP132" s="46">
        <v>0.88992577700617292</v>
      </c>
      <c r="AQ132" s="46">
        <v>0.44496288850308646</v>
      </c>
      <c r="AR132" s="46">
        <v>7.7584150000000012</v>
      </c>
      <c r="AS132" s="46">
        <v>2.855096720000001</v>
      </c>
      <c r="AT132" s="46">
        <v>95.317669999999993</v>
      </c>
      <c r="AU132" s="46">
        <v>3.6944833333333338</v>
      </c>
      <c r="AV132" s="46">
        <v>122.08462593141975</v>
      </c>
      <c r="AW132" s="46">
        <v>30.78736111111111</v>
      </c>
      <c r="AX132" s="46">
        <v>18.22611777777778</v>
      </c>
      <c r="AY132" s="46">
        <v>0.46181041666666667</v>
      </c>
      <c r="AZ132" s="46">
        <v>7.3889666666666676</v>
      </c>
      <c r="BA132" s="46">
        <v>2.8734870370370369</v>
      </c>
      <c r="BB132" s="46">
        <v>21.983489427407413</v>
      </c>
      <c r="BC132" s="46">
        <v>81.721232436666668</v>
      </c>
      <c r="BD132" s="46"/>
      <c r="BE132" s="46">
        <v>0</v>
      </c>
      <c r="BF132" s="46">
        <v>81.721232436666668</v>
      </c>
      <c r="BG132" s="46">
        <v>66.11548611111111</v>
      </c>
      <c r="BH132" s="46"/>
      <c r="BI132" s="46">
        <v>0</v>
      </c>
      <c r="BJ132" s="46"/>
      <c r="BK132" s="46"/>
      <c r="BL132" s="46">
        <v>66.11548611111111</v>
      </c>
      <c r="BM132" s="46">
        <v>4355.3314044791969</v>
      </c>
      <c r="BN132" s="46">
        <f t="shared" si="11"/>
        <v>245.50059275225348</v>
      </c>
      <c r="BO132" s="46">
        <f t="shared" si="12"/>
        <v>173.48708554492575</v>
      </c>
      <c r="BP132" s="47">
        <f t="shared" si="15"/>
        <v>8.6609686609686669</v>
      </c>
      <c r="BQ132" s="47">
        <f t="shared" si="13"/>
        <v>1.8803418803418819</v>
      </c>
      <c r="BR132" s="48">
        <v>3</v>
      </c>
      <c r="BS132" s="47">
        <f t="shared" si="16"/>
        <v>3.4188034188034218</v>
      </c>
      <c r="BT132" s="47">
        <f t="shared" si="17"/>
        <v>12.25</v>
      </c>
      <c r="BU132" s="47">
        <f t="shared" si="18"/>
        <v>13.960113960113972</v>
      </c>
      <c r="BV132" s="46">
        <f t="shared" si="14"/>
        <v>666.50038477505029</v>
      </c>
      <c r="BW132" s="46">
        <f t="shared" si="19"/>
        <v>1085.4880630722296</v>
      </c>
      <c r="BX132" s="46">
        <f t="shared" si="20"/>
        <v>5440.819467551426</v>
      </c>
      <c r="BY132" s="46">
        <f t="shared" si="21"/>
        <v>65289.833610617112</v>
      </c>
      <c r="BZ132" s="49">
        <f>VLOOKUP($C132,[2]PARAMETROS!$A:$I,7,0)</f>
        <v>43101</v>
      </c>
      <c r="CA132" s="50">
        <f>VLOOKUP($C132,[2]PARAMETROS!$A:$I,8,0)</f>
        <v>0</v>
      </c>
      <c r="CB132" s="50">
        <f>VLOOKUP($C132,[2]PARAMETROS!$A:$I,9,0)</f>
        <v>0</v>
      </c>
    </row>
    <row r="133" spans="1:80">
      <c r="A133" s="42" t="s">
        <v>302</v>
      </c>
      <c r="B133" s="42" t="s">
        <v>66</v>
      </c>
      <c r="C133" s="42" t="s">
        <v>183</v>
      </c>
      <c r="D133" s="43" t="s">
        <v>303</v>
      </c>
      <c r="E133" s="44" t="s">
        <v>62</v>
      </c>
      <c r="F133" s="44" t="s">
        <v>63</v>
      </c>
      <c r="G133" s="44">
        <v>1</v>
      </c>
      <c r="H133" s="45">
        <v>1281.1600000000001</v>
      </c>
      <c r="I133" s="46">
        <v>1281.1600000000001</v>
      </c>
      <c r="J133" s="46"/>
      <c r="K133" s="46"/>
      <c r="L133" s="46"/>
      <c r="M133" s="46"/>
      <c r="N133" s="46"/>
      <c r="O133" s="46"/>
      <c r="P133" s="46"/>
      <c r="Q133" s="46">
        <v>1281.1600000000001</v>
      </c>
      <c r="R133" s="46">
        <v>256.23200000000003</v>
      </c>
      <c r="S133" s="46">
        <v>19.217400000000001</v>
      </c>
      <c r="T133" s="46">
        <v>12.8116</v>
      </c>
      <c r="U133" s="46">
        <v>2.5623200000000002</v>
      </c>
      <c r="V133" s="46">
        <v>32.029000000000003</v>
      </c>
      <c r="W133" s="46">
        <v>102.4928</v>
      </c>
      <c r="X133" s="46">
        <v>38.434800000000003</v>
      </c>
      <c r="Y133" s="46">
        <v>7.6869600000000009</v>
      </c>
      <c r="Z133" s="46">
        <v>471.46688</v>
      </c>
      <c r="AA133" s="46">
        <v>106.76333333333334</v>
      </c>
      <c r="AB133" s="46">
        <v>142.35111111111112</v>
      </c>
      <c r="AC133" s="46">
        <v>91.674115555555574</v>
      </c>
      <c r="AD133" s="46">
        <v>340.78856000000007</v>
      </c>
      <c r="AE133" s="46">
        <v>85.130399999999995</v>
      </c>
      <c r="AF133" s="46">
        <v>397</v>
      </c>
      <c r="AG133" s="46">
        <v>0</v>
      </c>
      <c r="AH133" s="46">
        <v>32.619999999999997</v>
      </c>
      <c r="AI133" s="46">
        <v>0</v>
      </c>
      <c r="AJ133" s="46">
        <v>0</v>
      </c>
      <c r="AK133" s="46">
        <v>4.72</v>
      </c>
      <c r="AL133" s="46">
        <v>0</v>
      </c>
      <c r="AM133" s="46">
        <v>519.47040000000004</v>
      </c>
      <c r="AN133" s="46">
        <v>1331.7258400000001</v>
      </c>
      <c r="AO133" s="46">
        <v>6.4292780478395075</v>
      </c>
      <c r="AP133" s="46">
        <v>0.51434224382716054</v>
      </c>
      <c r="AQ133" s="46">
        <v>0.25717112191358027</v>
      </c>
      <c r="AR133" s="46">
        <v>4.4840600000000013</v>
      </c>
      <c r="AS133" s="46">
        <v>1.6501340800000008</v>
      </c>
      <c r="AT133" s="46">
        <v>55.089880000000001</v>
      </c>
      <c r="AU133" s="46">
        <v>2.1352666666666669</v>
      </c>
      <c r="AV133" s="46">
        <v>70.560132160246923</v>
      </c>
      <c r="AW133" s="46">
        <v>17.79388888888889</v>
      </c>
      <c r="AX133" s="46">
        <v>10.533982222222223</v>
      </c>
      <c r="AY133" s="46">
        <v>0.26690833333333336</v>
      </c>
      <c r="AZ133" s="46">
        <v>4.2705333333333337</v>
      </c>
      <c r="BA133" s="46">
        <v>1.660762962962963</v>
      </c>
      <c r="BB133" s="46">
        <v>12.705595872592596</v>
      </c>
      <c r="BC133" s="46">
        <v>47.23167161333334</v>
      </c>
      <c r="BD133" s="46">
        <v>174.70363636363635</v>
      </c>
      <c r="BE133" s="46">
        <v>174.70363636363635</v>
      </c>
      <c r="BF133" s="46">
        <v>221.93530797696968</v>
      </c>
      <c r="BG133" s="46">
        <v>66.11548611111111</v>
      </c>
      <c r="BH133" s="46"/>
      <c r="BI133" s="46">
        <v>0</v>
      </c>
      <c r="BJ133" s="46"/>
      <c r="BK133" s="46"/>
      <c r="BL133" s="46">
        <v>66.11548611111111</v>
      </c>
      <c r="BM133" s="46">
        <v>2971.4967662483282</v>
      </c>
      <c r="BN133" s="46">
        <f t="shared" si="11"/>
        <v>245.50059275225348</v>
      </c>
      <c r="BO133" s="46">
        <f t="shared" si="12"/>
        <v>173.48708554492575</v>
      </c>
      <c r="BP133" s="47">
        <f t="shared" si="15"/>
        <v>8.8629737609329435</v>
      </c>
      <c r="BQ133" s="47">
        <f t="shared" si="13"/>
        <v>1.9241982507288626</v>
      </c>
      <c r="BR133" s="48">
        <v>5</v>
      </c>
      <c r="BS133" s="47">
        <f t="shared" si="16"/>
        <v>5.8309037900874632</v>
      </c>
      <c r="BT133" s="47">
        <f t="shared" si="17"/>
        <v>14.25</v>
      </c>
      <c r="BU133" s="47">
        <f t="shared" si="18"/>
        <v>16.618075801749271</v>
      </c>
      <c r="BV133" s="46">
        <f t="shared" si="14"/>
        <v>563.43327504109016</v>
      </c>
      <c r="BW133" s="46">
        <f t="shared" si="19"/>
        <v>982.42095333826933</v>
      </c>
      <c r="BX133" s="46">
        <f t="shared" si="20"/>
        <v>3953.9177195865977</v>
      </c>
      <c r="BY133" s="46">
        <f t="shared" si="21"/>
        <v>47447.012635039173</v>
      </c>
      <c r="BZ133" s="49">
        <f>VLOOKUP($C133,[2]PARAMETROS!$A:$I,7,0)</f>
        <v>43101</v>
      </c>
      <c r="CA133" s="50">
        <f>VLOOKUP($C133,[2]PARAMETROS!$A:$I,8,0)</f>
        <v>0</v>
      </c>
      <c r="CB133" s="50">
        <f>VLOOKUP($C133,[2]PARAMETROS!$A:$I,9,0)</f>
        <v>0</v>
      </c>
    </row>
    <row r="134" spans="1:80">
      <c r="A134" s="42" t="s">
        <v>304</v>
      </c>
      <c r="B134" s="42" t="s">
        <v>78</v>
      </c>
      <c r="C134" s="42" t="s">
        <v>305</v>
      </c>
      <c r="D134" s="43" t="s">
        <v>306</v>
      </c>
      <c r="E134" s="44" t="s">
        <v>62</v>
      </c>
      <c r="F134" s="44" t="s">
        <v>63</v>
      </c>
      <c r="G134" s="44">
        <v>1</v>
      </c>
      <c r="H134" s="45">
        <v>3062.89</v>
      </c>
      <c r="I134" s="46">
        <v>3062.89</v>
      </c>
      <c r="J134" s="46"/>
      <c r="K134" s="46"/>
      <c r="L134" s="46"/>
      <c r="M134" s="46"/>
      <c r="N134" s="46"/>
      <c r="O134" s="46"/>
      <c r="P134" s="46"/>
      <c r="Q134" s="46">
        <v>3062.89</v>
      </c>
      <c r="R134" s="46">
        <v>612.57799999999997</v>
      </c>
      <c r="S134" s="46">
        <v>45.943349999999995</v>
      </c>
      <c r="T134" s="46">
        <v>30.628899999999998</v>
      </c>
      <c r="U134" s="46">
        <v>6.1257799999999998</v>
      </c>
      <c r="V134" s="46">
        <v>76.572249999999997</v>
      </c>
      <c r="W134" s="46">
        <v>245.03119999999998</v>
      </c>
      <c r="X134" s="46">
        <v>91.88669999999999</v>
      </c>
      <c r="Y134" s="46">
        <v>18.37734</v>
      </c>
      <c r="Z134" s="46">
        <v>1127.1435199999999</v>
      </c>
      <c r="AA134" s="46">
        <v>255.24083333333331</v>
      </c>
      <c r="AB134" s="46">
        <v>340.32111111111107</v>
      </c>
      <c r="AC134" s="46">
        <v>219.16679555555558</v>
      </c>
      <c r="AD134" s="46">
        <v>814.72874000000002</v>
      </c>
      <c r="AE134" s="46">
        <v>0</v>
      </c>
      <c r="AF134" s="46">
        <v>397</v>
      </c>
      <c r="AG134" s="46">
        <v>0</v>
      </c>
      <c r="AH134" s="46">
        <v>0</v>
      </c>
      <c r="AI134" s="46">
        <v>0</v>
      </c>
      <c r="AJ134" s="46">
        <v>0</v>
      </c>
      <c r="AK134" s="46">
        <v>4.72</v>
      </c>
      <c r="AL134" s="46">
        <v>293.88</v>
      </c>
      <c r="AM134" s="46">
        <v>695.6</v>
      </c>
      <c r="AN134" s="46">
        <v>2637.4722599999996</v>
      </c>
      <c r="AO134" s="46">
        <v>15.37057934992284</v>
      </c>
      <c r="AP134" s="46">
        <v>1.2296463479938271</v>
      </c>
      <c r="AQ134" s="46">
        <v>0.61482317399691355</v>
      </c>
      <c r="AR134" s="46">
        <v>10.720115000000002</v>
      </c>
      <c r="AS134" s="46">
        <v>3.9450023200000013</v>
      </c>
      <c r="AT134" s="46">
        <v>131.70426999999998</v>
      </c>
      <c r="AU134" s="46">
        <v>5.1048166666666672</v>
      </c>
      <c r="AV134" s="46">
        <v>168.68925285858023</v>
      </c>
      <c r="AW134" s="46">
        <v>42.540138888888883</v>
      </c>
      <c r="AX134" s="46">
        <v>25.183762222222224</v>
      </c>
      <c r="AY134" s="46">
        <v>0.63810208333333329</v>
      </c>
      <c r="AZ134" s="46">
        <v>10.209633333333334</v>
      </c>
      <c r="BA134" s="46">
        <v>3.9704129629629628</v>
      </c>
      <c r="BB134" s="46">
        <v>30.375474212592597</v>
      </c>
      <c r="BC134" s="46">
        <v>112.91752370333333</v>
      </c>
      <c r="BD134" s="46"/>
      <c r="BE134" s="46">
        <v>0</v>
      </c>
      <c r="BF134" s="46">
        <v>112.91752370333333</v>
      </c>
      <c r="BG134" s="46">
        <v>94.380486111111111</v>
      </c>
      <c r="BH134" s="46"/>
      <c r="BI134" s="46">
        <v>0</v>
      </c>
      <c r="BJ134" s="46"/>
      <c r="BK134" s="46"/>
      <c r="BL134" s="46">
        <v>94.380486111111111</v>
      </c>
      <c r="BM134" s="46">
        <v>6076.3495226730247</v>
      </c>
      <c r="BN134" s="46">
        <f t="shared" ref="BN134:BN189" si="22">$BN$5*G134</f>
        <v>245.50059275225348</v>
      </c>
      <c r="BO134" s="46">
        <f t="shared" ref="BO134:BO189" si="23">$BO$5*G134</f>
        <v>173.48708554492575</v>
      </c>
      <c r="BP134" s="47">
        <f t="shared" si="15"/>
        <v>8.6609686609686669</v>
      </c>
      <c r="BQ134" s="47">
        <f t="shared" ref="BQ134:BQ189" si="24">((100/((100-$BT134)%)-100)*$BQ$5)/$BT134</f>
        <v>1.8803418803418819</v>
      </c>
      <c r="BR134" s="48">
        <v>3</v>
      </c>
      <c r="BS134" s="47">
        <f t="shared" si="16"/>
        <v>3.4188034188034218</v>
      </c>
      <c r="BT134" s="47">
        <f t="shared" si="17"/>
        <v>12.25</v>
      </c>
      <c r="BU134" s="47">
        <f t="shared" si="18"/>
        <v>13.960113960113972</v>
      </c>
      <c r="BV134" s="46">
        <f t="shared" ref="BV134:BV189" si="25">((BO134+BN134+BM134)*BU134)%</f>
        <v>906.75647534911764</v>
      </c>
      <c r="BW134" s="46">
        <f t="shared" si="19"/>
        <v>1325.7441536462968</v>
      </c>
      <c r="BX134" s="46">
        <f t="shared" si="20"/>
        <v>7402.0936763193213</v>
      </c>
      <c r="BY134" s="46">
        <f t="shared" si="21"/>
        <v>88825.124115831859</v>
      </c>
      <c r="BZ134" s="49">
        <f>VLOOKUP($C134,[2]PARAMETROS!$A:$I,7,0)</f>
        <v>43101</v>
      </c>
      <c r="CA134" s="50">
        <f>VLOOKUP($C134,[2]PARAMETROS!$A:$I,8,0)</f>
        <v>0</v>
      </c>
      <c r="CB134" s="50">
        <f>VLOOKUP($C134,[2]PARAMETROS!$A:$I,9,0)</f>
        <v>0</v>
      </c>
    </row>
    <row r="135" spans="1:80">
      <c r="A135" s="42" t="s">
        <v>304</v>
      </c>
      <c r="B135" s="42" t="s">
        <v>66</v>
      </c>
      <c r="C135" s="42" t="s">
        <v>165</v>
      </c>
      <c r="D135" s="43" t="s">
        <v>307</v>
      </c>
      <c r="E135" s="44" t="s">
        <v>62</v>
      </c>
      <c r="F135" s="44" t="s">
        <v>63</v>
      </c>
      <c r="G135" s="44">
        <v>1</v>
      </c>
      <c r="H135" s="45">
        <v>1281.1600000000001</v>
      </c>
      <c r="I135" s="46">
        <v>1281.1600000000001</v>
      </c>
      <c r="J135" s="46"/>
      <c r="K135" s="46"/>
      <c r="L135" s="46"/>
      <c r="M135" s="46"/>
      <c r="N135" s="46"/>
      <c r="O135" s="46"/>
      <c r="P135" s="46"/>
      <c r="Q135" s="46">
        <v>1281.1600000000001</v>
      </c>
      <c r="R135" s="46">
        <v>256.23200000000003</v>
      </c>
      <c r="S135" s="46">
        <v>19.217400000000001</v>
      </c>
      <c r="T135" s="46">
        <v>12.8116</v>
      </c>
      <c r="U135" s="46">
        <v>2.5623200000000002</v>
      </c>
      <c r="V135" s="46">
        <v>32.029000000000003</v>
      </c>
      <c r="W135" s="46">
        <v>102.4928</v>
      </c>
      <c r="X135" s="46">
        <v>38.434800000000003</v>
      </c>
      <c r="Y135" s="46">
        <v>7.6869600000000009</v>
      </c>
      <c r="Z135" s="46">
        <v>471.46688</v>
      </c>
      <c r="AA135" s="46">
        <v>106.76333333333334</v>
      </c>
      <c r="AB135" s="46">
        <v>142.35111111111112</v>
      </c>
      <c r="AC135" s="46">
        <v>91.674115555555574</v>
      </c>
      <c r="AD135" s="46">
        <v>340.78856000000007</v>
      </c>
      <c r="AE135" s="46">
        <v>85.130399999999995</v>
      </c>
      <c r="AF135" s="46">
        <v>397</v>
      </c>
      <c r="AG135" s="46">
        <v>0</v>
      </c>
      <c r="AH135" s="46">
        <v>0</v>
      </c>
      <c r="AI135" s="46">
        <v>0</v>
      </c>
      <c r="AJ135" s="46">
        <v>0</v>
      </c>
      <c r="AK135" s="46">
        <v>4.72</v>
      </c>
      <c r="AL135" s="46">
        <v>0</v>
      </c>
      <c r="AM135" s="46">
        <v>486.85040000000004</v>
      </c>
      <c r="AN135" s="46">
        <v>1299.1058400000002</v>
      </c>
      <c r="AO135" s="46">
        <v>6.4292780478395075</v>
      </c>
      <c r="AP135" s="46">
        <v>0.51434224382716054</v>
      </c>
      <c r="AQ135" s="46">
        <v>0.25717112191358027</v>
      </c>
      <c r="AR135" s="46">
        <v>4.4840600000000013</v>
      </c>
      <c r="AS135" s="46">
        <v>1.6501340800000008</v>
      </c>
      <c r="AT135" s="46">
        <v>55.089880000000001</v>
      </c>
      <c r="AU135" s="46">
        <v>2.1352666666666669</v>
      </c>
      <c r="AV135" s="46">
        <v>70.560132160246923</v>
      </c>
      <c r="AW135" s="46">
        <v>17.79388888888889</v>
      </c>
      <c r="AX135" s="46">
        <v>10.533982222222223</v>
      </c>
      <c r="AY135" s="46">
        <v>0.26690833333333336</v>
      </c>
      <c r="AZ135" s="46">
        <v>4.2705333333333337</v>
      </c>
      <c r="BA135" s="46">
        <v>1.660762962962963</v>
      </c>
      <c r="BB135" s="46">
        <v>12.705595872592596</v>
      </c>
      <c r="BC135" s="46">
        <v>47.23167161333334</v>
      </c>
      <c r="BD135" s="46">
        <v>174.70363636363635</v>
      </c>
      <c r="BE135" s="46">
        <v>174.70363636363635</v>
      </c>
      <c r="BF135" s="46">
        <v>221.93530797696968</v>
      </c>
      <c r="BG135" s="46">
        <v>66.11548611111111</v>
      </c>
      <c r="BH135" s="46"/>
      <c r="BI135" s="46">
        <v>0</v>
      </c>
      <c r="BJ135" s="46"/>
      <c r="BK135" s="46"/>
      <c r="BL135" s="46">
        <v>66.11548611111111</v>
      </c>
      <c r="BM135" s="46">
        <v>2938.8767662483283</v>
      </c>
      <c r="BN135" s="46">
        <f t="shared" si="22"/>
        <v>245.50059275225348</v>
      </c>
      <c r="BO135" s="46">
        <f t="shared" si="23"/>
        <v>173.48708554492575</v>
      </c>
      <c r="BP135" s="47">
        <f t="shared" ref="BP135:BP189" si="26">((100/((100-$BT135)%)-100)*$BP$5)/$BT135</f>
        <v>8.6609686609686669</v>
      </c>
      <c r="BQ135" s="47">
        <f t="shared" si="24"/>
        <v>1.8803418803418819</v>
      </c>
      <c r="BR135" s="48">
        <v>3</v>
      </c>
      <c r="BS135" s="47">
        <f t="shared" ref="BS135:BS189" si="27">((100/((100-$BT135)%)-100)*BR135)/$BT135</f>
        <v>3.4188034188034218</v>
      </c>
      <c r="BT135" s="47">
        <f t="shared" ref="BT135:BT189" si="28">$BP$5+$BQ$5+BR135</f>
        <v>12.25</v>
      </c>
      <c r="BU135" s="47">
        <f t="shared" ref="BU135:BU189" si="29">BP135+BQ135+BS135</f>
        <v>13.960113960113972</v>
      </c>
      <c r="BV135" s="46">
        <f t="shared" si="25"/>
        <v>468.76170308470086</v>
      </c>
      <c r="BW135" s="46">
        <f t="shared" ref="BW135:BW189" si="30">BN135+BO135+BV135</f>
        <v>887.74938138188008</v>
      </c>
      <c r="BX135" s="46">
        <f t="shared" ref="BX135:BX189" si="31">BM135+BW135</f>
        <v>3826.6261476302084</v>
      </c>
      <c r="BY135" s="46">
        <f t="shared" ref="BY135:BY189" si="32">BX135*12</f>
        <v>45919.513771562502</v>
      </c>
      <c r="BZ135" s="49">
        <f>VLOOKUP($C135,[2]PARAMETROS!$A:$I,7,0)</f>
        <v>43101</v>
      </c>
      <c r="CA135" s="50">
        <f>VLOOKUP($C135,[2]PARAMETROS!$A:$I,8,0)</f>
        <v>0</v>
      </c>
      <c r="CB135" s="50">
        <f>VLOOKUP($C135,[2]PARAMETROS!$A:$I,9,0)</f>
        <v>0</v>
      </c>
    </row>
    <row r="136" spans="1:80">
      <c r="A136" s="42" t="s">
        <v>304</v>
      </c>
      <c r="B136" s="42" t="s">
        <v>16</v>
      </c>
      <c r="C136" s="42" t="s">
        <v>165</v>
      </c>
      <c r="D136" s="43" t="s">
        <v>308</v>
      </c>
      <c r="E136" s="44" t="s">
        <v>62</v>
      </c>
      <c r="F136" s="44" t="s">
        <v>63</v>
      </c>
      <c r="G136" s="44">
        <v>1</v>
      </c>
      <c r="H136" s="45">
        <v>2216.69</v>
      </c>
      <c r="I136" s="46">
        <v>2216.69</v>
      </c>
      <c r="J136" s="46"/>
      <c r="K136" s="46"/>
      <c r="L136" s="46"/>
      <c r="M136" s="46"/>
      <c r="N136" s="46"/>
      <c r="O136" s="46"/>
      <c r="P136" s="46"/>
      <c r="Q136" s="46">
        <v>2216.69</v>
      </c>
      <c r="R136" s="46">
        <v>443.33800000000002</v>
      </c>
      <c r="S136" s="46">
        <v>33.250349999999997</v>
      </c>
      <c r="T136" s="46">
        <v>22.166900000000002</v>
      </c>
      <c r="U136" s="46">
        <v>4.4333800000000005</v>
      </c>
      <c r="V136" s="46">
        <v>55.417250000000003</v>
      </c>
      <c r="W136" s="46">
        <v>177.33520000000001</v>
      </c>
      <c r="X136" s="46">
        <v>66.500699999999995</v>
      </c>
      <c r="Y136" s="46">
        <v>13.300140000000001</v>
      </c>
      <c r="Z136" s="46">
        <v>815.74191999999994</v>
      </c>
      <c r="AA136" s="46">
        <v>184.72416666666666</v>
      </c>
      <c r="AB136" s="46">
        <v>246.29888888888888</v>
      </c>
      <c r="AC136" s="46">
        <v>158.61648444444447</v>
      </c>
      <c r="AD136" s="46">
        <v>589.63954000000001</v>
      </c>
      <c r="AE136" s="46">
        <v>28.99860000000001</v>
      </c>
      <c r="AF136" s="46">
        <v>397</v>
      </c>
      <c r="AG136" s="46">
        <v>0</v>
      </c>
      <c r="AH136" s="46">
        <v>0</v>
      </c>
      <c r="AI136" s="46">
        <v>0</v>
      </c>
      <c r="AJ136" s="46">
        <v>0</v>
      </c>
      <c r="AK136" s="46">
        <v>4.72</v>
      </c>
      <c r="AL136" s="46">
        <v>0</v>
      </c>
      <c r="AM136" s="46">
        <v>430.71860000000004</v>
      </c>
      <c r="AN136" s="46">
        <v>1836.10006</v>
      </c>
      <c r="AO136" s="46">
        <v>11.124072212577161</v>
      </c>
      <c r="AP136" s="46">
        <v>0.88992577700617292</v>
      </c>
      <c r="AQ136" s="46">
        <v>0.44496288850308646</v>
      </c>
      <c r="AR136" s="46">
        <v>7.7584150000000012</v>
      </c>
      <c r="AS136" s="46">
        <v>2.855096720000001</v>
      </c>
      <c r="AT136" s="46">
        <v>95.317669999999993</v>
      </c>
      <c r="AU136" s="46">
        <v>3.6944833333333338</v>
      </c>
      <c r="AV136" s="46">
        <v>122.08462593141975</v>
      </c>
      <c r="AW136" s="46">
        <v>30.78736111111111</v>
      </c>
      <c r="AX136" s="46">
        <v>18.22611777777778</v>
      </c>
      <c r="AY136" s="46">
        <v>0.46181041666666667</v>
      </c>
      <c r="AZ136" s="46">
        <v>7.3889666666666676</v>
      </c>
      <c r="BA136" s="46">
        <v>2.8734870370370369</v>
      </c>
      <c r="BB136" s="46">
        <v>21.983489427407413</v>
      </c>
      <c r="BC136" s="46">
        <v>81.721232436666668</v>
      </c>
      <c r="BD136" s="46"/>
      <c r="BE136" s="46">
        <v>0</v>
      </c>
      <c r="BF136" s="46">
        <v>81.721232436666668</v>
      </c>
      <c r="BG136" s="46">
        <v>66.11548611111111</v>
      </c>
      <c r="BH136" s="46"/>
      <c r="BI136" s="46">
        <v>0</v>
      </c>
      <c r="BJ136" s="46"/>
      <c r="BK136" s="46"/>
      <c r="BL136" s="46">
        <v>66.11548611111111</v>
      </c>
      <c r="BM136" s="46">
        <v>4322.711404479197</v>
      </c>
      <c r="BN136" s="46">
        <f t="shared" si="22"/>
        <v>245.50059275225348</v>
      </c>
      <c r="BO136" s="46">
        <f t="shared" si="23"/>
        <v>173.48708554492575</v>
      </c>
      <c r="BP136" s="47">
        <f t="shared" si="26"/>
        <v>8.6609686609686669</v>
      </c>
      <c r="BQ136" s="47">
        <f t="shared" si="24"/>
        <v>1.8803418803418819</v>
      </c>
      <c r="BR136" s="48">
        <v>3</v>
      </c>
      <c r="BS136" s="47">
        <f t="shared" si="27"/>
        <v>3.4188034188034218</v>
      </c>
      <c r="BT136" s="47">
        <f t="shared" si="28"/>
        <v>12.25</v>
      </c>
      <c r="BU136" s="47">
        <f t="shared" si="29"/>
        <v>13.960113960113972</v>
      </c>
      <c r="BV136" s="46">
        <f t="shared" si="25"/>
        <v>661.94659560126104</v>
      </c>
      <c r="BW136" s="46">
        <f t="shared" si="30"/>
        <v>1080.9342738984403</v>
      </c>
      <c r="BX136" s="46">
        <f t="shared" si="31"/>
        <v>5403.6456783776375</v>
      </c>
      <c r="BY136" s="46">
        <f t="shared" si="32"/>
        <v>64843.74814053165</v>
      </c>
      <c r="BZ136" s="49">
        <f>VLOOKUP($C136,[2]PARAMETROS!$A:$I,7,0)</f>
        <v>43101</v>
      </c>
      <c r="CA136" s="50">
        <f>VLOOKUP($C136,[2]PARAMETROS!$A:$I,8,0)</f>
        <v>0</v>
      </c>
      <c r="CB136" s="50">
        <f>VLOOKUP($C136,[2]PARAMETROS!$A:$I,9,0)</f>
        <v>0</v>
      </c>
    </row>
    <row r="137" spans="1:80">
      <c r="A137" s="42" t="s">
        <v>309</v>
      </c>
      <c r="B137" s="42" t="s">
        <v>78</v>
      </c>
      <c r="C137" s="42" t="s">
        <v>310</v>
      </c>
      <c r="D137" s="43" t="s">
        <v>311</v>
      </c>
      <c r="E137" s="44" t="s">
        <v>62</v>
      </c>
      <c r="F137" s="44" t="s">
        <v>63</v>
      </c>
      <c r="G137" s="44">
        <v>2</v>
      </c>
      <c r="H137" s="45">
        <v>3035.23</v>
      </c>
      <c r="I137" s="46">
        <v>6070.46</v>
      </c>
      <c r="J137" s="46"/>
      <c r="K137" s="46"/>
      <c r="L137" s="46"/>
      <c r="M137" s="46"/>
      <c r="N137" s="46"/>
      <c r="O137" s="46"/>
      <c r="P137" s="46"/>
      <c r="Q137" s="46">
        <v>6070.46</v>
      </c>
      <c r="R137" s="46">
        <v>1214.0920000000001</v>
      </c>
      <c r="S137" s="46">
        <v>91.056899999999999</v>
      </c>
      <c r="T137" s="46">
        <v>60.704599999999999</v>
      </c>
      <c r="U137" s="46">
        <v>12.140919999999999</v>
      </c>
      <c r="V137" s="46">
        <v>151.76150000000001</v>
      </c>
      <c r="W137" s="46">
        <v>485.63679999999999</v>
      </c>
      <c r="X137" s="46">
        <v>182.1138</v>
      </c>
      <c r="Y137" s="46">
        <v>36.422760000000004</v>
      </c>
      <c r="Z137" s="46">
        <v>2233.9292800000003</v>
      </c>
      <c r="AA137" s="46">
        <v>505.87166666666667</v>
      </c>
      <c r="AB137" s="46">
        <v>674.49555555555548</v>
      </c>
      <c r="AC137" s="46">
        <v>434.37513777777787</v>
      </c>
      <c r="AD137" s="46">
        <v>1614.74236</v>
      </c>
      <c r="AE137" s="46">
        <v>0</v>
      </c>
      <c r="AF137" s="46">
        <v>794</v>
      </c>
      <c r="AG137" s="46">
        <v>0</v>
      </c>
      <c r="AH137" s="46">
        <v>30</v>
      </c>
      <c r="AI137" s="46">
        <v>0</v>
      </c>
      <c r="AJ137" s="46">
        <v>0</v>
      </c>
      <c r="AK137" s="46">
        <v>9.44</v>
      </c>
      <c r="AL137" s="46">
        <v>587.76</v>
      </c>
      <c r="AM137" s="46">
        <v>1421.2</v>
      </c>
      <c r="AN137" s="46">
        <v>5269.8716400000003</v>
      </c>
      <c r="AO137" s="46">
        <v>30.463544926697534</v>
      </c>
      <c r="AP137" s="46">
        <v>2.4370835941358027</v>
      </c>
      <c r="AQ137" s="46">
        <v>1.2185417970679013</v>
      </c>
      <c r="AR137" s="46">
        <v>21.246610000000004</v>
      </c>
      <c r="AS137" s="46">
        <v>7.8187524800000032</v>
      </c>
      <c r="AT137" s="46">
        <v>261.02977999999996</v>
      </c>
      <c r="AU137" s="46">
        <v>10.117433333333334</v>
      </c>
      <c r="AV137" s="46">
        <v>334.33174613123452</v>
      </c>
      <c r="AW137" s="46">
        <v>84.311944444444435</v>
      </c>
      <c r="AX137" s="46">
        <v>49.912671111111116</v>
      </c>
      <c r="AY137" s="46">
        <v>1.2646791666666666</v>
      </c>
      <c r="AZ137" s="46">
        <v>20.234866666666669</v>
      </c>
      <c r="BA137" s="46">
        <v>7.8691148148148145</v>
      </c>
      <c r="BB137" s="46">
        <v>60.202325642962975</v>
      </c>
      <c r="BC137" s="46">
        <v>223.79560184666667</v>
      </c>
      <c r="BD137" s="46"/>
      <c r="BE137" s="46">
        <v>0</v>
      </c>
      <c r="BF137" s="46">
        <v>223.79560184666667</v>
      </c>
      <c r="BG137" s="46">
        <v>188.76097222222222</v>
      </c>
      <c r="BH137" s="46"/>
      <c r="BI137" s="46">
        <v>0</v>
      </c>
      <c r="BJ137" s="46"/>
      <c r="BK137" s="46"/>
      <c r="BL137" s="46">
        <v>188.76097222222222</v>
      </c>
      <c r="BM137" s="46">
        <v>12087.219960200124</v>
      </c>
      <c r="BN137" s="46">
        <f t="shared" si="22"/>
        <v>491.00118550450696</v>
      </c>
      <c r="BO137" s="46">
        <f t="shared" si="23"/>
        <v>346.9741710898515</v>
      </c>
      <c r="BP137" s="47">
        <f t="shared" si="26"/>
        <v>8.5633802816901436</v>
      </c>
      <c r="BQ137" s="47">
        <f t="shared" si="24"/>
        <v>1.8591549295774654</v>
      </c>
      <c r="BR137" s="48">
        <v>2</v>
      </c>
      <c r="BS137" s="47">
        <f t="shared" si="27"/>
        <v>2.2535211267605644</v>
      </c>
      <c r="BT137" s="47">
        <f t="shared" si="28"/>
        <v>11.25</v>
      </c>
      <c r="BU137" s="47">
        <f t="shared" si="29"/>
        <v>12.676056338028173</v>
      </c>
      <c r="BV137" s="46">
        <f t="shared" si="25"/>
        <v>1638.4050401570476</v>
      </c>
      <c r="BW137" s="46">
        <f t="shared" si="30"/>
        <v>2476.3803967514059</v>
      </c>
      <c r="BX137" s="46">
        <f t="shared" si="31"/>
        <v>14563.600356951531</v>
      </c>
      <c r="BY137" s="46">
        <f t="shared" si="32"/>
        <v>174763.20428341837</v>
      </c>
      <c r="BZ137" s="49">
        <f>VLOOKUP($C137,[2]PARAMETROS!$A:$I,7,0)</f>
        <v>43101</v>
      </c>
      <c r="CA137" s="50">
        <f>VLOOKUP($C137,[2]PARAMETROS!$A:$I,8,0)</f>
        <v>0</v>
      </c>
      <c r="CB137" s="50">
        <f>VLOOKUP($C137,[2]PARAMETROS!$A:$I,9,0)</f>
        <v>0</v>
      </c>
    </row>
    <row r="138" spans="1:80">
      <c r="A138" s="42" t="s">
        <v>312</v>
      </c>
      <c r="B138" s="42" t="s">
        <v>16</v>
      </c>
      <c r="C138" s="42" t="s">
        <v>170</v>
      </c>
      <c r="D138" s="43" t="s">
        <v>313</v>
      </c>
      <c r="E138" s="44" t="s">
        <v>62</v>
      </c>
      <c r="F138" s="44" t="s">
        <v>63</v>
      </c>
      <c r="G138" s="44">
        <v>1</v>
      </c>
      <c r="H138" s="45">
        <v>2216.69</v>
      </c>
      <c r="I138" s="46">
        <v>2216.69</v>
      </c>
      <c r="J138" s="46"/>
      <c r="K138" s="46"/>
      <c r="L138" s="46"/>
      <c r="M138" s="46"/>
      <c r="N138" s="46"/>
      <c r="O138" s="46"/>
      <c r="P138" s="46"/>
      <c r="Q138" s="46">
        <v>2216.69</v>
      </c>
      <c r="R138" s="46">
        <v>443.33800000000002</v>
      </c>
      <c r="S138" s="46">
        <v>33.250349999999997</v>
      </c>
      <c r="T138" s="46">
        <v>22.166900000000002</v>
      </c>
      <c r="U138" s="46">
        <v>4.4333800000000005</v>
      </c>
      <c r="V138" s="46">
        <v>55.417250000000003</v>
      </c>
      <c r="W138" s="46">
        <v>177.33520000000001</v>
      </c>
      <c r="X138" s="46">
        <v>66.500699999999995</v>
      </c>
      <c r="Y138" s="46">
        <v>13.300140000000001</v>
      </c>
      <c r="Z138" s="46">
        <v>815.74191999999994</v>
      </c>
      <c r="AA138" s="46">
        <v>184.72416666666666</v>
      </c>
      <c r="AB138" s="46">
        <v>246.29888888888888</v>
      </c>
      <c r="AC138" s="46">
        <v>158.61648444444447</v>
      </c>
      <c r="AD138" s="46">
        <v>589.63954000000001</v>
      </c>
      <c r="AE138" s="46">
        <v>28.99860000000001</v>
      </c>
      <c r="AF138" s="46">
        <v>397</v>
      </c>
      <c r="AG138" s="46">
        <v>0</v>
      </c>
      <c r="AH138" s="46">
        <v>0</v>
      </c>
      <c r="AI138" s="46">
        <v>9.84</v>
      </c>
      <c r="AJ138" s="46">
        <v>0</v>
      </c>
      <c r="AK138" s="46">
        <v>4.72</v>
      </c>
      <c r="AL138" s="46">
        <v>0</v>
      </c>
      <c r="AM138" s="46">
        <v>440.55860000000001</v>
      </c>
      <c r="AN138" s="46">
        <v>1845.9400599999999</v>
      </c>
      <c r="AO138" s="46">
        <v>11.124072212577161</v>
      </c>
      <c r="AP138" s="46">
        <v>0.88992577700617292</v>
      </c>
      <c r="AQ138" s="46">
        <v>0.44496288850308646</v>
      </c>
      <c r="AR138" s="46">
        <v>7.7584150000000012</v>
      </c>
      <c r="AS138" s="46">
        <v>2.855096720000001</v>
      </c>
      <c r="AT138" s="46">
        <v>95.317669999999993</v>
      </c>
      <c r="AU138" s="46">
        <v>3.6944833333333338</v>
      </c>
      <c r="AV138" s="46">
        <v>122.08462593141975</v>
      </c>
      <c r="AW138" s="46">
        <v>30.78736111111111</v>
      </c>
      <c r="AX138" s="46">
        <v>18.22611777777778</v>
      </c>
      <c r="AY138" s="46">
        <v>0.46181041666666667</v>
      </c>
      <c r="AZ138" s="46">
        <v>7.3889666666666676</v>
      </c>
      <c r="BA138" s="46">
        <v>2.8734870370370369</v>
      </c>
      <c r="BB138" s="46">
        <v>21.983489427407413</v>
      </c>
      <c r="BC138" s="46">
        <v>81.721232436666668</v>
      </c>
      <c r="BD138" s="46"/>
      <c r="BE138" s="46">
        <v>0</v>
      </c>
      <c r="BF138" s="46">
        <v>81.721232436666668</v>
      </c>
      <c r="BG138" s="46">
        <v>66.11548611111111</v>
      </c>
      <c r="BH138" s="46"/>
      <c r="BI138" s="46">
        <v>0</v>
      </c>
      <c r="BJ138" s="46"/>
      <c r="BK138" s="46"/>
      <c r="BL138" s="46">
        <v>66.11548611111111</v>
      </c>
      <c r="BM138" s="46">
        <v>4332.5514044791971</v>
      </c>
      <c r="BN138" s="46">
        <f t="shared" si="22"/>
        <v>245.50059275225348</v>
      </c>
      <c r="BO138" s="46">
        <f t="shared" si="23"/>
        <v>173.48708554492575</v>
      </c>
      <c r="BP138" s="47">
        <f t="shared" si="26"/>
        <v>8.5633802816901436</v>
      </c>
      <c r="BQ138" s="47">
        <f t="shared" si="24"/>
        <v>1.8591549295774654</v>
      </c>
      <c r="BR138" s="48">
        <v>2</v>
      </c>
      <c r="BS138" s="47">
        <f t="shared" si="27"/>
        <v>2.2535211267605644</v>
      </c>
      <c r="BT138" s="47">
        <f t="shared" si="28"/>
        <v>11.25</v>
      </c>
      <c r="BU138" s="47">
        <f t="shared" si="29"/>
        <v>12.676056338028173</v>
      </c>
      <c r="BV138" s="46">
        <f t="shared" si="25"/>
        <v>602.30777105616062</v>
      </c>
      <c r="BW138" s="46">
        <f t="shared" si="30"/>
        <v>1021.2954493533398</v>
      </c>
      <c r="BX138" s="46">
        <f t="shared" si="31"/>
        <v>5353.8468538325369</v>
      </c>
      <c r="BY138" s="46">
        <f t="shared" si="32"/>
        <v>64246.162245990447</v>
      </c>
      <c r="BZ138" s="49">
        <f>VLOOKUP($C138,[2]PARAMETROS!$A:$I,7,0)</f>
        <v>43101</v>
      </c>
      <c r="CA138" s="50">
        <f>VLOOKUP($C138,[2]PARAMETROS!$A:$I,8,0)</f>
        <v>0</v>
      </c>
      <c r="CB138" s="50">
        <f>VLOOKUP($C138,[2]PARAMETROS!$A:$I,9,0)</f>
        <v>0</v>
      </c>
    </row>
    <row r="139" spans="1:80">
      <c r="A139" s="42" t="s">
        <v>314</v>
      </c>
      <c r="B139" s="42" t="s">
        <v>17</v>
      </c>
      <c r="C139" s="42" t="s">
        <v>315</v>
      </c>
      <c r="D139" s="43" t="s">
        <v>316</v>
      </c>
      <c r="E139" s="44" t="s">
        <v>62</v>
      </c>
      <c r="F139" s="44" t="s">
        <v>63</v>
      </c>
      <c r="G139" s="44">
        <v>1</v>
      </c>
      <c r="H139" s="45">
        <v>1511.38</v>
      </c>
      <c r="I139" s="46">
        <v>1511.38</v>
      </c>
      <c r="J139" s="46"/>
      <c r="K139" s="46"/>
      <c r="L139" s="46"/>
      <c r="M139" s="46"/>
      <c r="N139" s="46"/>
      <c r="O139" s="46"/>
      <c r="P139" s="46"/>
      <c r="Q139" s="46">
        <v>1511.38</v>
      </c>
      <c r="R139" s="46">
        <v>302.27600000000001</v>
      </c>
      <c r="S139" s="46">
        <v>22.6707</v>
      </c>
      <c r="T139" s="46">
        <v>15.113800000000001</v>
      </c>
      <c r="U139" s="46">
        <v>3.0227600000000003</v>
      </c>
      <c r="V139" s="46">
        <v>37.784500000000001</v>
      </c>
      <c r="W139" s="46">
        <v>120.91040000000001</v>
      </c>
      <c r="X139" s="46">
        <v>45.3414</v>
      </c>
      <c r="Y139" s="46">
        <v>9.0682800000000015</v>
      </c>
      <c r="Z139" s="46">
        <v>556.18784000000005</v>
      </c>
      <c r="AA139" s="46">
        <v>125.94833333333334</v>
      </c>
      <c r="AB139" s="46">
        <v>167.93111111111111</v>
      </c>
      <c r="AC139" s="46">
        <v>108.14763555555558</v>
      </c>
      <c r="AD139" s="46">
        <v>402.02708000000007</v>
      </c>
      <c r="AE139" s="46">
        <v>71.3172</v>
      </c>
      <c r="AF139" s="46">
        <v>397</v>
      </c>
      <c r="AG139" s="46">
        <v>0</v>
      </c>
      <c r="AH139" s="46">
        <v>0</v>
      </c>
      <c r="AI139" s="46">
        <v>0</v>
      </c>
      <c r="AJ139" s="46">
        <v>0</v>
      </c>
      <c r="AK139" s="46">
        <v>4.72</v>
      </c>
      <c r="AL139" s="46">
        <v>0</v>
      </c>
      <c r="AM139" s="46">
        <v>473.03720000000004</v>
      </c>
      <c r="AN139" s="46">
        <v>1431.2521200000001</v>
      </c>
      <c r="AO139" s="46">
        <v>7.584596971450619</v>
      </c>
      <c r="AP139" s="46">
        <v>0.60676775771604952</v>
      </c>
      <c r="AQ139" s="46">
        <v>0.30338387885802476</v>
      </c>
      <c r="AR139" s="46">
        <v>5.2898300000000011</v>
      </c>
      <c r="AS139" s="46">
        <v>1.946657440000001</v>
      </c>
      <c r="AT139" s="46">
        <v>64.989339999999999</v>
      </c>
      <c r="AU139" s="46">
        <v>2.518966666666667</v>
      </c>
      <c r="AV139" s="46">
        <v>83.239542714691368</v>
      </c>
      <c r="AW139" s="46">
        <v>20.991388888888888</v>
      </c>
      <c r="AX139" s="46">
        <v>12.426902222222225</v>
      </c>
      <c r="AY139" s="46">
        <v>0.31487083333333332</v>
      </c>
      <c r="AZ139" s="46">
        <v>5.037933333333334</v>
      </c>
      <c r="BA139" s="46">
        <v>1.9591962962962963</v>
      </c>
      <c r="BB139" s="46">
        <v>14.988747299259263</v>
      </c>
      <c r="BC139" s="46">
        <v>55.719038873333346</v>
      </c>
      <c r="BD139" s="46"/>
      <c r="BE139" s="46">
        <v>0</v>
      </c>
      <c r="BF139" s="46">
        <v>55.719038873333346</v>
      </c>
      <c r="BG139" s="46">
        <v>66.11548611111111</v>
      </c>
      <c r="BH139" s="46"/>
      <c r="BI139" s="46">
        <v>0</v>
      </c>
      <c r="BJ139" s="46"/>
      <c r="BK139" s="46"/>
      <c r="BL139" s="46">
        <v>66.11548611111111</v>
      </c>
      <c r="BM139" s="46">
        <v>3147.7061876991361</v>
      </c>
      <c r="BN139" s="46">
        <f t="shared" si="22"/>
        <v>245.50059275225348</v>
      </c>
      <c r="BO139" s="46">
        <f t="shared" si="23"/>
        <v>173.48708554492575</v>
      </c>
      <c r="BP139" s="47">
        <f t="shared" si="26"/>
        <v>8.5633802816901436</v>
      </c>
      <c r="BQ139" s="47">
        <f t="shared" si="24"/>
        <v>1.8591549295774654</v>
      </c>
      <c r="BR139" s="48">
        <v>2</v>
      </c>
      <c r="BS139" s="47">
        <f t="shared" si="27"/>
        <v>2.2535211267605644</v>
      </c>
      <c r="BT139" s="47">
        <f t="shared" si="28"/>
        <v>11.25</v>
      </c>
      <c r="BU139" s="47">
        <f t="shared" si="29"/>
        <v>12.676056338028173</v>
      </c>
      <c r="BV139" s="46">
        <f t="shared" si="25"/>
        <v>452.11612385868801</v>
      </c>
      <c r="BW139" s="46">
        <f t="shared" si="30"/>
        <v>871.10380215586724</v>
      </c>
      <c r="BX139" s="46">
        <f t="shared" si="31"/>
        <v>4018.8099898550036</v>
      </c>
      <c r="BY139" s="46">
        <f t="shared" si="32"/>
        <v>48225.719878260046</v>
      </c>
      <c r="BZ139" s="49">
        <f>VLOOKUP($C139,[2]PARAMETROS!$A:$I,7,0)</f>
        <v>43101</v>
      </c>
      <c r="CA139" s="50">
        <f>VLOOKUP($C139,[2]PARAMETROS!$A:$I,8,0)</f>
        <v>0</v>
      </c>
      <c r="CB139" s="50">
        <f>VLOOKUP($C139,[2]PARAMETROS!$A:$I,9,0)</f>
        <v>0</v>
      </c>
    </row>
    <row r="140" spans="1:80">
      <c r="A140" s="42" t="s">
        <v>317</v>
      </c>
      <c r="B140" s="42" t="s">
        <v>78</v>
      </c>
      <c r="C140" s="42" t="s">
        <v>318</v>
      </c>
      <c r="D140" s="43" t="s">
        <v>319</v>
      </c>
      <c r="E140" s="44" t="s">
        <v>62</v>
      </c>
      <c r="F140" s="44" t="s">
        <v>63</v>
      </c>
      <c r="G140" s="44">
        <v>1</v>
      </c>
      <c r="H140" s="45">
        <v>3062.89</v>
      </c>
      <c r="I140" s="46">
        <v>3062.89</v>
      </c>
      <c r="J140" s="46"/>
      <c r="K140" s="46"/>
      <c r="L140" s="46"/>
      <c r="M140" s="46"/>
      <c r="N140" s="46"/>
      <c r="O140" s="46"/>
      <c r="P140" s="46"/>
      <c r="Q140" s="46">
        <v>3062.89</v>
      </c>
      <c r="R140" s="46">
        <v>612.57799999999997</v>
      </c>
      <c r="S140" s="46">
        <v>45.943349999999995</v>
      </c>
      <c r="T140" s="46">
        <v>30.628899999999998</v>
      </c>
      <c r="U140" s="46">
        <v>6.1257799999999998</v>
      </c>
      <c r="V140" s="46">
        <v>76.572249999999997</v>
      </c>
      <c r="W140" s="46">
        <v>245.03119999999998</v>
      </c>
      <c r="X140" s="46">
        <v>91.88669999999999</v>
      </c>
      <c r="Y140" s="46">
        <v>18.37734</v>
      </c>
      <c r="Z140" s="46">
        <v>1127.1435199999999</v>
      </c>
      <c r="AA140" s="46">
        <v>255.24083333333331</v>
      </c>
      <c r="AB140" s="46">
        <v>340.32111111111107</v>
      </c>
      <c r="AC140" s="46">
        <v>219.16679555555558</v>
      </c>
      <c r="AD140" s="46">
        <v>814.72874000000002</v>
      </c>
      <c r="AE140" s="46">
        <v>0</v>
      </c>
      <c r="AF140" s="46">
        <v>397</v>
      </c>
      <c r="AG140" s="46">
        <v>0</v>
      </c>
      <c r="AH140" s="46">
        <v>0</v>
      </c>
      <c r="AI140" s="46">
        <v>0</v>
      </c>
      <c r="AJ140" s="46">
        <v>0</v>
      </c>
      <c r="AK140" s="46">
        <v>4.72</v>
      </c>
      <c r="AL140" s="46">
        <v>293.88</v>
      </c>
      <c r="AM140" s="46">
        <v>695.6</v>
      </c>
      <c r="AN140" s="46">
        <v>2637.4722599999996</v>
      </c>
      <c r="AO140" s="46">
        <v>15.37057934992284</v>
      </c>
      <c r="AP140" s="46">
        <v>1.2296463479938271</v>
      </c>
      <c r="AQ140" s="46">
        <v>0.61482317399691355</v>
      </c>
      <c r="AR140" s="46">
        <v>10.720115000000002</v>
      </c>
      <c r="AS140" s="46">
        <v>3.9450023200000013</v>
      </c>
      <c r="AT140" s="46">
        <v>131.70426999999998</v>
      </c>
      <c r="AU140" s="46">
        <v>5.1048166666666672</v>
      </c>
      <c r="AV140" s="46">
        <v>168.68925285858023</v>
      </c>
      <c r="AW140" s="46">
        <v>42.540138888888883</v>
      </c>
      <c r="AX140" s="46">
        <v>25.183762222222224</v>
      </c>
      <c r="AY140" s="46">
        <v>0.63810208333333329</v>
      </c>
      <c r="AZ140" s="46">
        <v>10.209633333333334</v>
      </c>
      <c r="BA140" s="46">
        <v>3.9704129629629628</v>
      </c>
      <c r="BB140" s="46">
        <v>30.375474212592597</v>
      </c>
      <c r="BC140" s="46">
        <v>112.91752370333333</v>
      </c>
      <c r="BD140" s="46"/>
      <c r="BE140" s="46">
        <v>0</v>
      </c>
      <c r="BF140" s="46">
        <v>112.91752370333333</v>
      </c>
      <c r="BG140" s="46">
        <v>94.380486111111111</v>
      </c>
      <c r="BH140" s="46"/>
      <c r="BI140" s="46">
        <v>0</v>
      </c>
      <c r="BJ140" s="46"/>
      <c r="BK140" s="46"/>
      <c r="BL140" s="46">
        <v>94.380486111111111</v>
      </c>
      <c r="BM140" s="46">
        <v>6076.3495226730247</v>
      </c>
      <c r="BN140" s="46">
        <f t="shared" si="22"/>
        <v>245.50059275225348</v>
      </c>
      <c r="BO140" s="46">
        <f t="shared" si="23"/>
        <v>173.48708554492575</v>
      </c>
      <c r="BP140" s="47">
        <f t="shared" si="26"/>
        <v>8.8629737609329435</v>
      </c>
      <c r="BQ140" s="47">
        <f t="shared" si="24"/>
        <v>1.9241982507288626</v>
      </c>
      <c r="BR140" s="48">
        <v>5</v>
      </c>
      <c r="BS140" s="47">
        <f t="shared" si="27"/>
        <v>5.8309037900874632</v>
      </c>
      <c r="BT140" s="47">
        <f t="shared" si="28"/>
        <v>14.25</v>
      </c>
      <c r="BU140" s="47">
        <f t="shared" si="29"/>
        <v>16.618075801749271</v>
      </c>
      <c r="BV140" s="46">
        <f t="shared" si="25"/>
        <v>1079.4000596364481</v>
      </c>
      <c r="BW140" s="46">
        <f t="shared" si="30"/>
        <v>1498.3877379336272</v>
      </c>
      <c r="BX140" s="46">
        <f t="shared" si="31"/>
        <v>7574.7372606066519</v>
      </c>
      <c r="BY140" s="46">
        <f t="shared" si="32"/>
        <v>90896.84712727982</v>
      </c>
      <c r="BZ140" s="49">
        <f>VLOOKUP($C140,[2]PARAMETROS!$A:$I,7,0)</f>
        <v>43101</v>
      </c>
      <c r="CA140" s="50">
        <f>VLOOKUP($C140,[2]PARAMETROS!$A:$I,8,0)</f>
        <v>0</v>
      </c>
      <c r="CB140" s="50">
        <f>VLOOKUP($C140,[2]PARAMETROS!$A:$I,9,0)</f>
        <v>0</v>
      </c>
    </row>
    <row r="141" spans="1:80">
      <c r="A141" s="42" t="s">
        <v>317</v>
      </c>
      <c r="B141" s="42" t="s">
        <v>78</v>
      </c>
      <c r="C141" s="42" t="s">
        <v>318</v>
      </c>
      <c r="D141" s="43" t="s">
        <v>320</v>
      </c>
      <c r="E141" s="44" t="s">
        <v>62</v>
      </c>
      <c r="F141" s="44" t="s">
        <v>64</v>
      </c>
      <c r="G141" s="44">
        <v>1</v>
      </c>
      <c r="H141" s="45">
        <v>3062.89</v>
      </c>
      <c r="I141" s="46">
        <v>3062.89</v>
      </c>
      <c r="J141" s="46"/>
      <c r="K141" s="46"/>
      <c r="L141" s="46"/>
      <c r="M141" s="46"/>
      <c r="N141" s="46"/>
      <c r="O141" s="46"/>
      <c r="P141" s="46"/>
      <c r="Q141" s="46">
        <v>3062.89</v>
      </c>
      <c r="R141" s="46">
        <v>612.57799999999997</v>
      </c>
      <c r="S141" s="46">
        <v>45.943349999999995</v>
      </c>
      <c r="T141" s="46">
        <v>30.628899999999998</v>
      </c>
      <c r="U141" s="46">
        <v>6.1257799999999998</v>
      </c>
      <c r="V141" s="46">
        <v>76.572249999999997</v>
      </c>
      <c r="W141" s="46">
        <v>245.03119999999998</v>
      </c>
      <c r="X141" s="46">
        <v>91.88669999999999</v>
      </c>
      <c r="Y141" s="46">
        <v>18.37734</v>
      </c>
      <c r="Z141" s="46">
        <v>1127.1435199999999</v>
      </c>
      <c r="AA141" s="46">
        <v>255.24083333333331</v>
      </c>
      <c r="AB141" s="46">
        <v>340.32111111111107</v>
      </c>
      <c r="AC141" s="46">
        <v>219.16679555555558</v>
      </c>
      <c r="AD141" s="46">
        <v>814.72874000000002</v>
      </c>
      <c r="AE141" s="46">
        <v>0</v>
      </c>
      <c r="AF141" s="46">
        <v>397</v>
      </c>
      <c r="AG141" s="46">
        <v>0</v>
      </c>
      <c r="AH141" s="46">
        <v>0</v>
      </c>
      <c r="AI141" s="46">
        <v>0</v>
      </c>
      <c r="AJ141" s="46">
        <v>0</v>
      </c>
      <c r="AK141" s="46">
        <v>4.72</v>
      </c>
      <c r="AL141" s="46">
        <v>293.88</v>
      </c>
      <c r="AM141" s="46">
        <v>695.6</v>
      </c>
      <c r="AN141" s="46">
        <v>2637.4722599999996</v>
      </c>
      <c r="AO141" s="46">
        <v>15.37057934992284</v>
      </c>
      <c r="AP141" s="46">
        <v>1.2296463479938271</v>
      </c>
      <c r="AQ141" s="46">
        <v>0.61482317399691355</v>
      </c>
      <c r="AR141" s="46">
        <v>10.720115000000002</v>
      </c>
      <c r="AS141" s="46">
        <v>3.9450023200000013</v>
      </c>
      <c r="AT141" s="46">
        <v>131.70426999999998</v>
      </c>
      <c r="AU141" s="46">
        <v>5.1048166666666672</v>
      </c>
      <c r="AV141" s="46">
        <v>168.68925285858023</v>
      </c>
      <c r="AW141" s="46">
        <v>42.540138888888883</v>
      </c>
      <c r="AX141" s="46">
        <v>25.183762222222224</v>
      </c>
      <c r="AY141" s="46">
        <v>0.63810208333333329</v>
      </c>
      <c r="AZ141" s="46">
        <v>10.209633333333334</v>
      </c>
      <c r="BA141" s="46">
        <v>3.9704129629629628</v>
      </c>
      <c r="BB141" s="46">
        <v>30.375474212592597</v>
      </c>
      <c r="BC141" s="46">
        <v>112.91752370333333</v>
      </c>
      <c r="BD141" s="46"/>
      <c r="BE141" s="46">
        <v>0</v>
      </c>
      <c r="BF141" s="46">
        <v>112.91752370333333</v>
      </c>
      <c r="BG141" s="46">
        <v>94.380486111111111</v>
      </c>
      <c r="BH141" s="46"/>
      <c r="BI141" s="46">
        <v>0</v>
      </c>
      <c r="BJ141" s="46"/>
      <c r="BK141" s="46"/>
      <c r="BL141" s="46">
        <v>94.380486111111111</v>
      </c>
      <c r="BM141" s="46">
        <v>6076.3495226730247</v>
      </c>
      <c r="BN141" s="46">
        <f t="shared" si="22"/>
        <v>245.50059275225348</v>
      </c>
      <c r="BO141" s="46">
        <f t="shared" si="23"/>
        <v>173.48708554492575</v>
      </c>
      <c r="BP141" s="47">
        <f t="shared" si="26"/>
        <v>8.8629737609329435</v>
      </c>
      <c r="BQ141" s="47">
        <f t="shared" si="24"/>
        <v>1.9241982507288626</v>
      </c>
      <c r="BR141" s="48">
        <v>5</v>
      </c>
      <c r="BS141" s="47">
        <f t="shared" si="27"/>
        <v>5.8309037900874632</v>
      </c>
      <c r="BT141" s="47">
        <f t="shared" si="28"/>
        <v>14.25</v>
      </c>
      <c r="BU141" s="47">
        <f t="shared" si="29"/>
        <v>16.618075801749271</v>
      </c>
      <c r="BV141" s="46">
        <f t="shared" si="25"/>
        <v>1079.4000596364481</v>
      </c>
      <c r="BW141" s="46">
        <f t="shared" si="30"/>
        <v>1498.3877379336272</v>
      </c>
      <c r="BX141" s="46">
        <f t="shared" si="31"/>
        <v>7574.7372606066519</v>
      </c>
      <c r="BY141" s="46">
        <f t="shared" si="32"/>
        <v>90896.84712727982</v>
      </c>
      <c r="BZ141" s="49">
        <f>VLOOKUP($C141,[2]PARAMETROS!$A:$I,7,0)</f>
        <v>43101</v>
      </c>
      <c r="CA141" s="50">
        <f>VLOOKUP($C141,[2]PARAMETROS!$A:$I,8,0)</f>
        <v>0</v>
      </c>
      <c r="CB141" s="50">
        <f>VLOOKUP($C141,[2]PARAMETROS!$A:$I,9,0)</f>
        <v>0</v>
      </c>
    </row>
    <row r="142" spans="1:80">
      <c r="A142" s="42" t="s">
        <v>321</v>
      </c>
      <c r="B142" s="42" t="s">
        <v>15</v>
      </c>
      <c r="C142" s="42" t="s">
        <v>189</v>
      </c>
      <c r="D142" s="43" t="s">
        <v>322</v>
      </c>
      <c r="E142" s="44" t="s">
        <v>62</v>
      </c>
      <c r="F142" s="44" t="s">
        <v>63</v>
      </c>
      <c r="G142" s="44">
        <v>2</v>
      </c>
      <c r="H142" s="45">
        <v>1281.1600000000001</v>
      </c>
      <c r="I142" s="46">
        <v>2562.3200000000002</v>
      </c>
      <c r="J142" s="46"/>
      <c r="K142" s="46"/>
      <c r="L142" s="46">
        <v>389.02728438095244</v>
      </c>
      <c r="M142" s="46"/>
      <c r="N142" s="46"/>
      <c r="O142" s="46"/>
      <c r="P142" s="46"/>
      <c r="Q142" s="46">
        <v>2951.3472843809527</v>
      </c>
      <c r="R142" s="46">
        <v>590.26945687619059</v>
      </c>
      <c r="S142" s="46">
        <v>44.270209265714286</v>
      </c>
      <c r="T142" s="46">
        <v>29.513472843809527</v>
      </c>
      <c r="U142" s="46">
        <v>5.9026945687619055</v>
      </c>
      <c r="V142" s="46">
        <v>73.783682109523824</v>
      </c>
      <c r="W142" s="46">
        <v>236.10778275047622</v>
      </c>
      <c r="X142" s="46">
        <v>88.540418531428571</v>
      </c>
      <c r="Y142" s="46">
        <v>17.708083706285716</v>
      </c>
      <c r="Z142" s="46">
        <v>1086.0958006521905</v>
      </c>
      <c r="AA142" s="46">
        <v>245.94560703174605</v>
      </c>
      <c r="AB142" s="46">
        <v>327.92747604232807</v>
      </c>
      <c r="AC142" s="46">
        <v>211.18529457125931</v>
      </c>
      <c r="AD142" s="46">
        <v>785.05837764533339</v>
      </c>
      <c r="AE142" s="46">
        <v>170.26079999999999</v>
      </c>
      <c r="AF142" s="46">
        <v>794</v>
      </c>
      <c r="AG142" s="46">
        <v>0</v>
      </c>
      <c r="AH142" s="46">
        <v>0</v>
      </c>
      <c r="AI142" s="46">
        <v>0</v>
      </c>
      <c r="AJ142" s="46">
        <v>0</v>
      </c>
      <c r="AK142" s="46">
        <v>9.44</v>
      </c>
      <c r="AL142" s="46">
        <v>0</v>
      </c>
      <c r="AM142" s="46">
        <v>973.70080000000007</v>
      </c>
      <c r="AN142" s="46">
        <v>2844.8549782975242</v>
      </c>
      <c r="AO142" s="46">
        <v>14.810821682710356</v>
      </c>
      <c r="AP142" s="46">
        <v>1.1848657346168285</v>
      </c>
      <c r="AQ142" s="46">
        <v>0.59243286730841427</v>
      </c>
      <c r="AR142" s="46">
        <v>10.329715495333335</v>
      </c>
      <c r="AS142" s="46">
        <v>3.8013353022826686</v>
      </c>
      <c r="AT142" s="46">
        <v>126.90793322838095</v>
      </c>
      <c r="AU142" s="46">
        <v>4.9189121406349212</v>
      </c>
      <c r="AV142" s="46">
        <v>162.54601645126746</v>
      </c>
      <c r="AW142" s="46">
        <v>40.990934505291008</v>
      </c>
      <c r="AX142" s="46">
        <v>24.266633227132278</v>
      </c>
      <c r="AY142" s="46">
        <v>0.61486401757936515</v>
      </c>
      <c r="AZ142" s="46">
        <v>9.8378242812698424</v>
      </c>
      <c r="BA142" s="46">
        <v>3.8258205538271608</v>
      </c>
      <c r="BB142" s="46">
        <v>29.269276183316681</v>
      </c>
      <c r="BC142" s="46">
        <v>108.80535276841633</v>
      </c>
      <c r="BD142" s="46">
        <v>326.75630648503403</v>
      </c>
      <c r="BE142" s="46">
        <v>326.75630648503403</v>
      </c>
      <c r="BF142" s="46">
        <v>435.56165925345033</v>
      </c>
      <c r="BG142" s="46">
        <v>132.23097222222222</v>
      </c>
      <c r="BH142" s="46"/>
      <c r="BI142" s="46">
        <v>0</v>
      </c>
      <c r="BJ142" s="46"/>
      <c r="BK142" s="46"/>
      <c r="BL142" s="46">
        <v>132.23097222222222</v>
      </c>
      <c r="BM142" s="46">
        <v>6526.5409106054176</v>
      </c>
      <c r="BN142" s="46">
        <f t="shared" si="22"/>
        <v>491.00118550450696</v>
      </c>
      <c r="BO142" s="46">
        <f t="shared" si="23"/>
        <v>346.9741710898515</v>
      </c>
      <c r="BP142" s="47">
        <f t="shared" si="26"/>
        <v>8.6609686609686669</v>
      </c>
      <c r="BQ142" s="47">
        <f t="shared" si="24"/>
        <v>1.8803418803418819</v>
      </c>
      <c r="BR142" s="48">
        <v>3</v>
      </c>
      <c r="BS142" s="47">
        <f t="shared" si="27"/>
        <v>3.4188034188034218</v>
      </c>
      <c r="BT142" s="47">
        <f t="shared" si="28"/>
        <v>12.25</v>
      </c>
      <c r="BU142" s="47">
        <f t="shared" si="29"/>
        <v>13.960113960113972</v>
      </c>
      <c r="BV142" s="46">
        <f t="shared" si="25"/>
        <v>1028.0948635122204</v>
      </c>
      <c r="BW142" s="46">
        <f t="shared" si="30"/>
        <v>1866.0702201065787</v>
      </c>
      <c r="BX142" s="46">
        <f t="shared" si="31"/>
        <v>8392.6111307119972</v>
      </c>
      <c r="BY142" s="46">
        <f t="shared" si="32"/>
        <v>100711.33356854397</v>
      </c>
      <c r="BZ142" s="49">
        <f>VLOOKUP($C142,[2]PARAMETROS!$A:$I,7,0)</f>
        <v>43101</v>
      </c>
      <c r="CA142" s="50">
        <f>VLOOKUP($C142,[2]PARAMETROS!$A:$I,8,0)</f>
        <v>0</v>
      </c>
      <c r="CB142" s="50">
        <f>VLOOKUP($C142,[2]PARAMETROS!$A:$I,9,0)</f>
        <v>0</v>
      </c>
    </row>
    <row r="143" spans="1:80">
      <c r="A143" s="42" t="s">
        <v>321</v>
      </c>
      <c r="B143" s="42" t="s">
        <v>66</v>
      </c>
      <c r="C143" s="42" t="s">
        <v>189</v>
      </c>
      <c r="D143" s="43" t="s">
        <v>323</v>
      </c>
      <c r="E143" s="44" t="s">
        <v>62</v>
      </c>
      <c r="F143" s="44" t="s">
        <v>63</v>
      </c>
      <c r="G143" s="44">
        <v>1</v>
      </c>
      <c r="H143" s="45">
        <v>1281.1600000000001</v>
      </c>
      <c r="I143" s="46">
        <v>1281.1600000000001</v>
      </c>
      <c r="J143" s="46"/>
      <c r="K143" s="46"/>
      <c r="L143" s="46"/>
      <c r="M143" s="46"/>
      <c r="N143" s="46"/>
      <c r="O143" s="46"/>
      <c r="P143" s="46"/>
      <c r="Q143" s="46">
        <v>1281.1600000000001</v>
      </c>
      <c r="R143" s="46">
        <v>256.23200000000003</v>
      </c>
      <c r="S143" s="46">
        <v>19.217400000000001</v>
      </c>
      <c r="T143" s="46">
        <v>12.8116</v>
      </c>
      <c r="U143" s="46">
        <v>2.5623200000000002</v>
      </c>
      <c r="V143" s="46">
        <v>32.029000000000003</v>
      </c>
      <c r="W143" s="46">
        <v>102.4928</v>
      </c>
      <c r="X143" s="46">
        <v>38.434800000000003</v>
      </c>
      <c r="Y143" s="46">
        <v>7.6869600000000009</v>
      </c>
      <c r="Z143" s="46">
        <v>471.46688</v>
      </c>
      <c r="AA143" s="46">
        <v>106.76333333333334</v>
      </c>
      <c r="AB143" s="46">
        <v>142.35111111111112</v>
      </c>
      <c r="AC143" s="46">
        <v>91.674115555555574</v>
      </c>
      <c r="AD143" s="46">
        <v>340.78856000000007</v>
      </c>
      <c r="AE143" s="46">
        <v>85.130399999999995</v>
      </c>
      <c r="AF143" s="46">
        <v>397</v>
      </c>
      <c r="AG143" s="46">
        <v>0</v>
      </c>
      <c r="AH143" s="46">
        <v>0</v>
      </c>
      <c r="AI143" s="46">
        <v>0</v>
      </c>
      <c r="AJ143" s="46">
        <v>0</v>
      </c>
      <c r="AK143" s="46">
        <v>4.72</v>
      </c>
      <c r="AL143" s="46">
        <v>0</v>
      </c>
      <c r="AM143" s="46">
        <v>486.85040000000004</v>
      </c>
      <c r="AN143" s="46">
        <v>1299.1058400000002</v>
      </c>
      <c r="AO143" s="46">
        <v>6.4292780478395075</v>
      </c>
      <c r="AP143" s="46">
        <v>0.51434224382716054</v>
      </c>
      <c r="AQ143" s="46">
        <v>0.25717112191358027</v>
      </c>
      <c r="AR143" s="46">
        <v>4.4840600000000013</v>
      </c>
      <c r="AS143" s="46">
        <v>1.6501340800000008</v>
      </c>
      <c r="AT143" s="46">
        <v>55.089880000000001</v>
      </c>
      <c r="AU143" s="46">
        <v>2.1352666666666669</v>
      </c>
      <c r="AV143" s="46">
        <v>70.560132160246923</v>
      </c>
      <c r="AW143" s="46">
        <v>17.79388888888889</v>
      </c>
      <c r="AX143" s="46">
        <v>10.533982222222223</v>
      </c>
      <c r="AY143" s="46">
        <v>0.26690833333333336</v>
      </c>
      <c r="AZ143" s="46">
        <v>4.2705333333333337</v>
      </c>
      <c r="BA143" s="46">
        <v>1.660762962962963</v>
      </c>
      <c r="BB143" s="46">
        <v>12.705595872592596</v>
      </c>
      <c r="BC143" s="46">
        <v>47.23167161333334</v>
      </c>
      <c r="BD143" s="46">
        <v>174.70363636363635</v>
      </c>
      <c r="BE143" s="46">
        <v>174.70363636363635</v>
      </c>
      <c r="BF143" s="46">
        <v>221.93530797696968</v>
      </c>
      <c r="BG143" s="46">
        <v>66.11548611111111</v>
      </c>
      <c r="BH143" s="46"/>
      <c r="BI143" s="46">
        <v>0</v>
      </c>
      <c r="BJ143" s="46"/>
      <c r="BK143" s="46"/>
      <c r="BL143" s="46">
        <v>66.11548611111111</v>
      </c>
      <c r="BM143" s="46">
        <v>2938.8767662483283</v>
      </c>
      <c r="BN143" s="46">
        <f t="shared" si="22"/>
        <v>245.50059275225348</v>
      </c>
      <c r="BO143" s="46">
        <f t="shared" si="23"/>
        <v>173.48708554492575</v>
      </c>
      <c r="BP143" s="47">
        <f t="shared" si="26"/>
        <v>8.6609686609686669</v>
      </c>
      <c r="BQ143" s="47">
        <f t="shared" si="24"/>
        <v>1.8803418803418819</v>
      </c>
      <c r="BR143" s="48">
        <v>3</v>
      </c>
      <c r="BS143" s="47">
        <f t="shared" si="27"/>
        <v>3.4188034188034218</v>
      </c>
      <c r="BT143" s="47">
        <f t="shared" si="28"/>
        <v>12.25</v>
      </c>
      <c r="BU143" s="47">
        <f t="shared" si="29"/>
        <v>13.960113960113972</v>
      </c>
      <c r="BV143" s="46">
        <f t="shared" si="25"/>
        <v>468.76170308470086</v>
      </c>
      <c r="BW143" s="46">
        <f t="shared" si="30"/>
        <v>887.74938138188008</v>
      </c>
      <c r="BX143" s="46">
        <f t="shared" si="31"/>
        <v>3826.6261476302084</v>
      </c>
      <c r="BY143" s="46">
        <f t="shared" si="32"/>
        <v>45919.513771562502</v>
      </c>
      <c r="BZ143" s="49">
        <f>VLOOKUP($C143,[2]PARAMETROS!$A:$I,7,0)</f>
        <v>43101</v>
      </c>
      <c r="CA143" s="50">
        <f>VLOOKUP($C143,[2]PARAMETROS!$A:$I,8,0)</f>
        <v>0</v>
      </c>
      <c r="CB143" s="50">
        <f>VLOOKUP($C143,[2]PARAMETROS!$A:$I,9,0)</f>
        <v>0</v>
      </c>
    </row>
    <row r="144" spans="1:80">
      <c r="A144" s="42" t="s">
        <v>324</v>
      </c>
      <c r="B144" s="42" t="s">
        <v>78</v>
      </c>
      <c r="C144" s="42" t="s">
        <v>325</v>
      </c>
      <c r="D144" s="43" t="s">
        <v>326</v>
      </c>
      <c r="E144" s="44" t="s">
        <v>62</v>
      </c>
      <c r="F144" s="44" t="s">
        <v>63</v>
      </c>
      <c r="G144" s="44">
        <v>1</v>
      </c>
      <c r="H144" s="45">
        <v>2973.68</v>
      </c>
      <c r="I144" s="46">
        <v>2973.68</v>
      </c>
      <c r="J144" s="46"/>
      <c r="K144" s="46"/>
      <c r="L144" s="46"/>
      <c r="M144" s="46"/>
      <c r="N144" s="46"/>
      <c r="O144" s="46"/>
      <c r="P144" s="46"/>
      <c r="Q144" s="46">
        <v>2973.68</v>
      </c>
      <c r="R144" s="46">
        <v>594.73599999999999</v>
      </c>
      <c r="S144" s="46">
        <v>44.605199999999996</v>
      </c>
      <c r="T144" s="46">
        <v>29.736799999999999</v>
      </c>
      <c r="U144" s="46">
        <v>5.9473599999999998</v>
      </c>
      <c r="V144" s="46">
        <v>74.341999999999999</v>
      </c>
      <c r="W144" s="46">
        <v>237.89439999999999</v>
      </c>
      <c r="X144" s="46">
        <v>89.210399999999993</v>
      </c>
      <c r="Y144" s="46">
        <v>17.842079999999999</v>
      </c>
      <c r="Z144" s="46">
        <v>1094.3142399999999</v>
      </c>
      <c r="AA144" s="46">
        <v>247.80666666666664</v>
      </c>
      <c r="AB144" s="46">
        <v>330.40888888888884</v>
      </c>
      <c r="AC144" s="46">
        <v>212.78332444444447</v>
      </c>
      <c r="AD144" s="46">
        <v>790.99887999999999</v>
      </c>
      <c r="AE144" s="46">
        <v>0</v>
      </c>
      <c r="AF144" s="46">
        <v>324.39999999999998</v>
      </c>
      <c r="AG144" s="46">
        <v>0</v>
      </c>
      <c r="AH144" s="46">
        <v>0</v>
      </c>
      <c r="AI144" s="46">
        <v>0</v>
      </c>
      <c r="AJ144" s="46">
        <v>0</v>
      </c>
      <c r="AK144" s="46">
        <v>4.72</v>
      </c>
      <c r="AL144" s="46">
        <v>293.88</v>
      </c>
      <c r="AM144" s="46">
        <v>623</v>
      </c>
      <c r="AN144" s="46">
        <v>2508.3131199999998</v>
      </c>
      <c r="AO144" s="46">
        <v>14.922894521604938</v>
      </c>
      <c r="AP144" s="46">
        <v>1.193831561728395</v>
      </c>
      <c r="AQ144" s="46">
        <v>0.5969157808641975</v>
      </c>
      <c r="AR144" s="46">
        <v>10.40788</v>
      </c>
      <c r="AS144" s="46">
        <v>3.8300998400000013</v>
      </c>
      <c r="AT144" s="46">
        <v>127.86823999999999</v>
      </c>
      <c r="AU144" s="46">
        <v>4.9561333333333337</v>
      </c>
      <c r="AV144" s="46">
        <v>163.77599503753086</v>
      </c>
      <c r="AW144" s="46">
        <v>41.301111111111105</v>
      </c>
      <c r="AX144" s="46">
        <v>24.450257777777779</v>
      </c>
      <c r="AY144" s="46">
        <v>0.6195166666666666</v>
      </c>
      <c r="AZ144" s="46">
        <v>9.9122666666666674</v>
      </c>
      <c r="BA144" s="46">
        <v>3.8547703703703702</v>
      </c>
      <c r="BB144" s="46">
        <v>29.490755514074078</v>
      </c>
      <c r="BC144" s="46">
        <v>109.62867810666668</v>
      </c>
      <c r="BD144" s="46"/>
      <c r="BE144" s="46">
        <v>0</v>
      </c>
      <c r="BF144" s="46">
        <v>109.62867810666668</v>
      </c>
      <c r="BG144" s="46">
        <v>94.380486111111111</v>
      </c>
      <c r="BH144" s="46"/>
      <c r="BI144" s="46">
        <v>0</v>
      </c>
      <c r="BJ144" s="46"/>
      <c r="BK144" s="46"/>
      <c r="BL144" s="46">
        <v>94.380486111111111</v>
      </c>
      <c r="BM144" s="46">
        <v>5849.778279255308</v>
      </c>
      <c r="BN144" s="46">
        <f t="shared" si="22"/>
        <v>245.50059275225348</v>
      </c>
      <c r="BO144" s="46">
        <f t="shared" si="23"/>
        <v>173.48708554492575</v>
      </c>
      <c r="BP144" s="47">
        <f t="shared" si="26"/>
        <v>8.5633802816901436</v>
      </c>
      <c r="BQ144" s="47">
        <f t="shared" si="24"/>
        <v>1.8591549295774654</v>
      </c>
      <c r="BR144" s="48">
        <v>2</v>
      </c>
      <c r="BS144" s="47">
        <f t="shared" si="27"/>
        <v>2.2535211267605644</v>
      </c>
      <c r="BT144" s="47">
        <f t="shared" si="28"/>
        <v>11.25</v>
      </c>
      <c r="BU144" s="47">
        <f t="shared" si="29"/>
        <v>12.676056338028173</v>
      </c>
      <c r="BV144" s="46">
        <f t="shared" si="25"/>
        <v>794.63230447848457</v>
      </c>
      <c r="BW144" s="46">
        <f t="shared" si="30"/>
        <v>1213.6199827756639</v>
      </c>
      <c r="BX144" s="46">
        <f t="shared" si="31"/>
        <v>7063.3982620309716</v>
      </c>
      <c r="BY144" s="46">
        <f t="shared" si="32"/>
        <v>84760.779144371656</v>
      </c>
      <c r="BZ144" s="51">
        <f>VLOOKUP($C144,[2]PARAMETROS!$A:$I,7,0)</f>
        <v>42736</v>
      </c>
      <c r="CA144" s="50">
        <f>VLOOKUP($C144,[2]PARAMETROS!$A:$I,8,0)</f>
        <v>0</v>
      </c>
      <c r="CB144" s="50">
        <f>VLOOKUP($C144,[2]PARAMETROS!$A:$I,9,0)</f>
        <v>0</v>
      </c>
    </row>
    <row r="145" spans="1:80">
      <c r="A145" s="42" t="s">
        <v>324</v>
      </c>
      <c r="B145" s="42" t="s">
        <v>78</v>
      </c>
      <c r="C145" s="42" t="s">
        <v>325</v>
      </c>
      <c r="D145" s="43" t="s">
        <v>327</v>
      </c>
      <c r="E145" s="44" t="s">
        <v>62</v>
      </c>
      <c r="F145" s="44" t="s">
        <v>64</v>
      </c>
      <c r="G145" s="44">
        <v>1</v>
      </c>
      <c r="H145" s="45">
        <v>2973.68</v>
      </c>
      <c r="I145" s="46">
        <v>2973.68</v>
      </c>
      <c r="J145" s="46"/>
      <c r="K145" s="46"/>
      <c r="L145" s="46"/>
      <c r="M145" s="46"/>
      <c r="N145" s="46"/>
      <c r="O145" s="46"/>
      <c r="P145" s="46"/>
      <c r="Q145" s="46">
        <v>2973.68</v>
      </c>
      <c r="R145" s="46">
        <v>594.73599999999999</v>
      </c>
      <c r="S145" s="46">
        <v>44.605199999999996</v>
      </c>
      <c r="T145" s="46">
        <v>29.736799999999999</v>
      </c>
      <c r="U145" s="46">
        <v>5.9473599999999998</v>
      </c>
      <c r="V145" s="46">
        <v>74.341999999999999</v>
      </c>
      <c r="W145" s="46">
        <v>237.89439999999999</v>
      </c>
      <c r="X145" s="46">
        <v>89.210399999999993</v>
      </c>
      <c r="Y145" s="46">
        <v>17.842079999999999</v>
      </c>
      <c r="Z145" s="46">
        <v>1094.3142399999999</v>
      </c>
      <c r="AA145" s="46">
        <v>247.80666666666664</v>
      </c>
      <c r="AB145" s="46">
        <v>330.40888888888884</v>
      </c>
      <c r="AC145" s="46">
        <v>212.78332444444447</v>
      </c>
      <c r="AD145" s="46">
        <v>790.99887999999999</v>
      </c>
      <c r="AE145" s="46">
        <v>0</v>
      </c>
      <c r="AF145" s="46">
        <v>324.39999999999998</v>
      </c>
      <c r="AG145" s="46">
        <v>0</v>
      </c>
      <c r="AH145" s="46">
        <v>0</v>
      </c>
      <c r="AI145" s="46">
        <v>0</v>
      </c>
      <c r="AJ145" s="46">
        <v>0</v>
      </c>
      <c r="AK145" s="46">
        <v>4.72</v>
      </c>
      <c r="AL145" s="46">
        <v>293.88</v>
      </c>
      <c r="AM145" s="46">
        <v>623</v>
      </c>
      <c r="AN145" s="46">
        <v>2508.3131199999998</v>
      </c>
      <c r="AO145" s="46">
        <v>14.922894521604938</v>
      </c>
      <c r="AP145" s="46">
        <v>1.193831561728395</v>
      </c>
      <c r="AQ145" s="46">
        <v>0.5969157808641975</v>
      </c>
      <c r="AR145" s="46">
        <v>10.40788</v>
      </c>
      <c r="AS145" s="46">
        <v>3.8300998400000013</v>
      </c>
      <c r="AT145" s="46">
        <v>127.86823999999999</v>
      </c>
      <c r="AU145" s="46">
        <v>4.9561333333333337</v>
      </c>
      <c r="AV145" s="46">
        <v>163.77599503753086</v>
      </c>
      <c r="AW145" s="46">
        <v>41.301111111111105</v>
      </c>
      <c r="AX145" s="46">
        <v>24.450257777777779</v>
      </c>
      <c r="AY145" s="46">
        <v>0.6195166666666666</v>
      </c>
      <c r="AZ145" s="46">
        <v>9.9122666666666674</v>
      </c>
      <c r="BA145" s="46">
        <v>3.8547703703703702</v>
      </c>
      <c r="BB145" s="46">
        <v>29.490755514074078</v>
      </c>
      <c r="BC145" s="46">
        <v>109.62867810666668</v>
      </c>
      <c r="BD145" s="46"/>
      <c r="BE145" s="46">
        <v>0</v>
      </c>
      <c r="BF145" s="46">
        <v>109.62867810666668</v>
      </c>
      <c r="BG145" s="46">
        <v>94.380486111111111</v>
      </c>
      <c r="BH145" s="46"/>
      <c r="BI145" s="46">
        <v>0</v>
      </c>
      <c r="BJ145" s="46"/>
      <c r="BK145" s="46"/>
      <c r="BL145" s="46">
        <v>94.380486111111111</v>
      </c>
      <c r="BM145" s="46">
        <v>5849.778279255308</v>
      </c>
      <c r="BN145" s="46">
        <f t="shared" si="22"/>
        <v>245.50059275225348</v>
      </c>
      <c r="BO145" s="46">
        <f t="shared" si="23"/>
        <v>173.48708554492575</v>
      </c>
      <c r="BP145" s="47">
        <f t="shared" si="26"/>
        <v>8.5633802816901436</v>
      </c>
      <c r="BQ145" s="47">
        <f t="shared" si="24"/>
        <v>1.8591549295774654</v>
      </c>
      <c r="BR145" s="48">
        <v>2</v>
      </c>
      <c r="BS145" s="47">
        <f t="shared" si="27"/>
        <v>2.2535211267605644</v>
      </c>
      <c r="BT145" s="47">
        <f t="shared" si="28"/>
        <v>11.25</v>
      </c>
      <c r="BU145" s="47">
        <f t="shared" si="29"/>
        <v>12.676056338028173</v>
      </c>
      <c r="BV145" s="46">
        <f t="shared" si="25"/>
        <v>794.63230447848457</v>
      </c>
      <c r="BW145" s="46">
        <f t="shared" si="30"/>
        <v>1213.6199827756639</v>
      </c>
      <c r="BX145" s="46">
        <f t="shared" si="31"/>
        <v>7063.3982620309716</v>
      </c>
      <c r="BY145" s="46">
        <f t="shared" si="32"/>
        <v>84760.779144371656</v>
      </c>
      <c r="BZ145" s="51">
        <f>VLOOKUP($C145,[2]PARAMETROS!$A:$I,7,0)</f>
        <v>42736</v>
      </c>
      <c r="CA145" s="50">
        <f>VLOOKUP($C145,[2]PARAMETROS!$A:$I,8,0)</f>
        <v>0</v>
      </c>
      <c r="CB145" s="50">
        <f>VLOOKUP($C145,[2]PARAMETROS!$A:$I,9,0)</f>
        <v>0</v>
      </c>
    </row>
    <row r="146" spans="1:80">
      <c r="A146" s="42" t="s">
        <v>324</v>
      </c>
      <c r="B146" s="42" t="s">
        <v>66</v>
      </c>
      <c r="C146" s="42" t="s">
        <v>238</v>
      </c>
      <c r="D146" s="43" t="s">
        <v>328</v>
      </c>
      <c r="E146" s="44" t="s">
        <v>62</v>
      </c>
      <c r="F146" s="44" t="s">
        <v>63</v>
      </c>
      <c r="G146" s="44">
        <v>1</v>
      </c>
      <c r="H146" s="45">
        <v>1281.1600000000001</v>
      </c>
      <c r="I146" s="46">
        <v>1281.1600000000001</v>
      </c>
      <c r="J146" s="46"/>
      <c r="K146" s="46"/>
      <c r="L146" s="46"/>
      <c r="M146" s="46"/>
      <c r="N146" s="46"/>
      <c r="O146" s="46"/>
      <c r="P146" s="46"/>
      <c r="Q146" s="46">
        <v>1281.1600000000001</v>
      </c>
      <c r="R146" s="46">
        <v>256.23200000000003</v>
      </c>
      <c r="S146" s="46">
        <v>19.217400000000001</v>
      </c>
      <c r="T146" s="46">
        <v>12.8116</v>
      </c>
      <c r="U146" s="46">
        <v>2.5623200000000002</v>
      </c>
      <c r="V146" s="46">
        <v>32.029000000000003</v>
      </c>
      <c r="W146" s="46">
        <v>102.4928</v>
      </c>
      <c r="X146" s="46">
        <v>38.434800000000003</v>
      </c>
      <c r="Y146" s="46">
        <v>7.6869600000000009</v>
      </c>
      <c r="Z146" s="46">
        <v>471.46688</v>
      </c>
      <c r="AA146" s="46">
        <v>106.76333333333334</v>
      </c>
      <c r="AB146" s="46">
        <v>142.35111111111112</v>
      </c>
      <c r="AC146" s="46">
        <v>91.674115555555574</v>
      </c>
      <c r="AD146" s="46">
        <v>340.78856000000007</v>
      </c>
      <c r="AE146" s="46">
        <v>85.130399999999995</v>
      </c>
      <c r="AF146" s="46">
        <v>397</v>
      </c>
      <c r="AG146" s="46">
        <v>0</v>
      </c>
      <c r="AH146" s="46">
        <v>33.44</v>
      </c>
      <c r="AI146" s="46">
        <v>0</v>
      </c>
      <c r="AJ146" s="46">
        <v>0</v>
      </c>
      <c r="AK146" s="46">
        <v>4.72</v>
      </c>
      <c r="AL146" s="46">
        <v>0</v>
      </c>
      <c r="AM146" s="46">
        <v>520.29040000000009</v>
      </c>
      <c r="AN146" s="46">
        <v>1332.5458400000002</v>
      </c>
      <c r="AO146" s="46">
        <v>6.4292780478395075</v>
      </c>
      <c r="AP146" s="46">
        <v>0.51434224382716054</v>
      </c>
      <c r="AQ146" s="46">
        <v>0.25717112191358027</v>
      </c>
      <c r="AR146" s="46">
        <v>4.4840600000000013</v>
      </c>
      <c r="AS146" s="46">
        <v>1.6501340800000008</v>
      </c>
      <c r="AT146" s="46">
        <v>55.089880000000001</v>
      </c>
      <c r="AU146" s="46">
        <v>2.1352666666666669</v>
      </c>
      <c r="AV146" s="46">
        <v>70.560132160246923</v>
      </c>
      <c r="AW146" s="46">
        <v>17.79388888888889</v>
      </c>
      <c r="AX146" s="46">
        <v>10.533982222222223</v>
      </c>
      <c r="AY146" s="46">
        <v>0.26690833333333336</v>
      </c>
      <c r="AZ146" s="46">
        <v>4.2705333333333337</v>
      </c>
      <c r="BA146" s="46">
        <v>1.660762962962963</v>
      </c>
      <c r="BB146" s="46">
        <v>12.705595872592596</v>
      </c>
      <c r="BC146" s="46">
        <v>47.23167161333334</v>
      </c>
      <c r="BD146" s="46">
        <v>174.70363636363635</v>
      </c>
      <c r="BE146" s="46">
        <v>174.70363636363635</v>
      </c>
      <c r="BF146" s="46">
        <v>221.93530797696968</v>
      </c>
      <c r="BG146" s="46">
        <v>66.11548611111111</v>
      </c>
      <c r="BH146" s="46"/>
      <c r="BI146" s="46">
        <v>0</v>
      </c>
      <c r="BJ146" s="46"/>
      <c r="BK146" s="46"/>
      <c r="BL146" s="46">
        <v>66.11548611111111</v>
      </c>
      <c r="BM146" s="46">
        <v>2972.3167662483288</v>
      </c>
      <c r="BN146" s="46">
        <f t="shared" si="22"/>
        <v>245.50059275225348</v>
      </c>
      <c r="BO146" s="46">
        <f t="shared" si="23"/>
        <v>173.48708554492575</v>
      </c>
      <c r="BP146" s="47">
        <f t="shared" si="26"/>
        <v>8.5633802816901436</v>
      </c>
      <c r="BQ146" s="47">
        <f t="shared" si="24"/>
        <v>1.8591549295774654</v>
      </c>
      <c r="BR146" s="48">
        <v>2</v>
      </c>
      <c r="BS146" s="47">
        <f t="shared" si="27"/>
        <v>2.2535211267605644</v>
      </c>
      <c r="BT146" s="47">
        <f t="shared" si="28"/>
        <v>11.25</v>
      </c>
      <c r="BU146" s="47">
        <f t="shared" si="29"/>
        <v>12.676056338028173</v>
      </c>
      <c r="BV146" s="46">
        <f t="shared" si="25"/>
        <v>429.883661984642</v>
      </c>
      <c r="BW146" s="46">
        <f t="shared" si="30"/>
        <v>848.87134028182118</v>
      </c>
      <c r="BX146" s="46">
        <f t="shared" si="31"/>
        <v>3821.18810653015</v>
      </c>
      <c r="BY146" s="46">
        <f t="shared" si="32"/>
        <v>45854.257278361802</v>
      </c>
      <c r="BZ146" s="49">
        <f>VLOOKUP($C146,[2]PARAMETROS!$A:$I,7,0)</f>
        <v>43101</v>
      </c>
      <c r="CA146" s="50">
        <f>VLOOKUP($C146,[2]PARAMETROS!$A:$I,8,0)</f>
        <v>0</v>
      </c>
      <c r="CB146" s="50">
        <f>VLOOKUP($C146,[2]PARAMETROS!$A:$I,9,0)</f>
        <v>0</v>
      </c>
    </row>
    <row r="147" spans="1:80">
      <c r="A147" s="42" t="s">
        <v>329</v>
      </c>
      <c r="B147" s="42" t="s">
        <v>73</v>
      </c>
      <c r="C147" s="42" t="s">
        <v>161</v>
      </c>
      <c r="D147" s="43" t="s">
        <v>330</v>
      </c>
      <c r="E147" s="44" t="s">
        <v>62</v>
      </c>
      <c r="F147" s="44" t="s">
        <v>63</v>
      </c>
      <c r="G147" s="44">
        <v>4</v>
      </c>
      <c r="H147" s="45">
        <v>1076.08</v>
      </c>
      <c r="I147" s="46">
        <v>4304.32</v>
      </c>
      <c r="J147" s="46"/>
      <c r="K147" s="46"/>
      <c r="L147" s="46"/>
      <c r="M147" s="46"/>
      <c r="N147" s="46"/>
      <c r="O147" s="46"/>
      <c r="P147" s="46"/>
      <c r="Q147" s="46">
        <v>4304.32</v>
      </c>
      <c r="R147" s="46">
        <v>860.86400000000003</v>
      </c>
      <c r="S147" s="46">
        <v>64.564799999999991</v>
      </c>
      <c r="T147" s="46">
        <v>43.043199999999999</v>
      </c>
      <c r="U147" s="46">
        <v>8.6086399999999994</v>
      </c>
      <c r="V147" s="46">
        <v>107.608</v>
      </c>
      <c r="W147" s="46">
        <v>344.34559999999999</v>
      </c>
      <c r="X147" s="46">
        <v>129.12959999999998</v>
      </c>
      <c r="Y147" s="46">
        <v>25.82592</v>
      </c>
      <c r="Z147" s="46">
        <v>1583.9897599999999</v>
      </c>
      <c r="AA147" s="46">
        <v>358.69333333333327</v>
      </c>
      <c r="AB147" s="46">
        <v>478.25777777777773</v>
      </c>
      <c r="AC147" s="46">
        <v>307.99800888888893</v>
      </c>
      <c r="AD147" s="46">
        <v>1144.94912</v>
      </c>
      <c r="AE147" s="46">
        <v>389.74080000000004</v>
      </c>
      <c r="AF147" s="46">
        <v>1588</v>
      </c>
      <c r="AG147" s="46">
        <v>0</v>
      </c>
      <c r="AH147" s="46">
        <v>194.32</v>
      </c>
      <c r="AI147" s="46">
        <v>38.200000000000003</v>
      </c>
      <c r="AJ147" s="46">
        <v>0</v>
      </c>
      <c r="AK147" s="46">
        <v>18.88</v>
      </c>
      <c r="AL147" s="46">
        <v>0</v>
      </c>
      <c r="AM147" s="46">
        <v>2229.1408000000001</v>
      </c>
      <c r="AN147" s="46">
        <v>4958.0796800000007</v>
      </c>
      <c r="AO147" s="46">
        <v>21.600479320987656</v>
      </c>
      <c r="AP147" s="46">
        <v>1.7280383456790123</v>
      </c>
      <c r="AQ147" s="46">
        <v>0.86401917283950613</v>
      </c>
      <c r="AR147" s="46">
        <v>15.06512</v>
      </c>
      <c r="AS147" s="46">
        <v>5.5439641600000016</v>
      </c>
      <c r="AT147" s="46">
        <v>185.08575999999996</v>
      </c>
      <c r="AU147" s="46">
        <v>7.1738666666666671</v>
      </c>
      <c r="AV147" s="46">
        <v>237.06124766617282</v>
      </c>
      <c r="AW147" s="46">
        <v>59.782222222222217</v>
      </c>
      <c r="AX147" s="46">
        <v>35.391075555555553</v>
      </c>
      <c r="AY147" s="46">
        <v>0.89673333333333316</v>
      </c>
      <c r="AZ147" s="46">
        <v>14.347733333333334</v>
      </c>
      <c r="BA147" s="46">
        <v>5.5796740740740738</v>
      </c>
      <c r="BB147" s="46">
        <v>42.68705737481482</v>
      </c>
      <c r="BC147" s="46">
        <v>158.68449589333335</v>
      </c>
      <c r="BD147" s="46"/>
      <c r="BE147" s="46">
        <v>0</v>
      </c>
      <c r="BF147" s="46">
        <v>158.68449589333335</v>
      </c>
      <c r="BG147" s="46">
        <v>174.27</v>
      </c>
      <c r="BH147" s="46"/>
      <c r="BI147" s="46">
        <v>0</v>
      </c>
      <c r="BJ147" s="46"/>
      <c r="BK147" s="46"/>
      <c r="BL147" s="46">
        <v>174.27</v>
      </c>
      <c r="BM147" s="46">
        <v>9832.415423559507</v>
      </c>
      <c r="BN147" s="46">
        <f t="shared" si="22"/>
        <v>982.00237100901393</v>
      </c>
      <c r="BO147" s="46">
        <f t="shared" si="23"/>
        <v>693.94834217970299</v>
      </c>
      <c r="BP147" s="47">
        <f t="shared" si="26"/>
        <v>8.7608069164265068</v>
      </c>
      <c r="BQ147" s="47">
        <f t="shared" si="24"/>
        <v>1.9020172910662811</v>
      </c>
      <c r="BR147" s="48">
        <v>4</v>
      </c>
      <c r="BS147" s="47">
        <f t="shared" si="27"/>
        <v>4.6109510086455305</v>
      </c>
      <c r="BT147" s="47">
        <f t="shared" si="28"/>
        <v>13.25</v>
      </c>
      <c r="BU147" s="47">
        <f t="shared" si="29"/>
        <v>15.273775216138318</v>
      </c>
      <c r="BV147" s="46">
        <f t="shared" si="25"/>
        <v>1757.761974777105</v>
      </c>
      <c r="BW147" s="46">
        <f t="shared" si="30"/>
        <v>3433.7126879658217</v>
      </c>
      <c r="BX147" s="46">
        <f t="shared" si="31"/>
        <v>13266.12811152533</v>
      </c>
      <c r="BY147" s="46">
        <f t="shared" si="32"/>
        <v>159193.53733830396</v>
      </c>
      <c r="BZ147" s="49">
        <f>VLOOKUP($C147,[2]PARAMETROS!$A:$I,7,0)</f>
        <v>43101</v>
      </c>
      <c r="CA147" s="50">
        <f>VLOOKUP($C147,[2]PARAMETROS!$A:$I,8,0)</f>
        <v>0</v>
      </c>
      <c r="CB147" s="50">
        <f>VLOOKUP($C147,[2]PARAMETROS!$A:$I,9,0)</f>
        <v>0</v>
      </c>
    </row>
    <row r="148" spans="1:80">
      <c r="A148" s="42" t="s">
        <v>329</v>
      </c>
      <c r="B148" s="42" t="s">
        <v>78</v>
      </c>
      <c r="C148" s="42" t="s">
        <v>128</v>
      </c>
      <c r="D148" s="43" t="s">
        <v>331</v>
      </c>
      <c r="E148" s="44" t="s">
        <v>62</v>
      </c>
      <c r="F148" s="44" t="s">
        <v>63</v>
      </c>
      <c r="G148" s="44">
        <v>2</v>
      </c>
      <c r="H148" s="45">
        <v>2973.68</v>
      </c>
      <c r="I148" s="46">
        <v>5947.36</v>
      </c>
      <c r="J148" s="46"/>
      <c r="K148" s="46"/>
      <c r="L148" s="46"/>
      <c r="M148" s="46"/>
      <c r="N148" s="46"/>
      <c r="O148" s="46"/>
      <c r="P148" s="46"/>
      <c r="Q148" s="46">
        <v>5947.36</v>
      </c>
      <c r="R148" s="46">
        <v>1189.472</v>
      </c>
      <c r="S148" s="46">
        <v>89.210399999999993</v>
      </c>
      <c r="T148" s="46">
        <v>59.473599999999998</v>
      </c>
      <c r="U148" s="46">
        <v>11.89472</v>
      </c>
      <c r="V148" s="46">
        <v>148.684</v>
      </c>
      <c r="W148" s="46">
        <v>475.78879999999998</v>
      </c>
      <c r="X148" s="46">
        <v>178.42079999999999</v>
      </c>
      <c r="Y148" s="46">
        <v>35.684159999999999</v>
      </c>
      <c r="Z148" s="46">
        <v>2188.6284799999999</v>
      </c>
      <c r="AA148" s="46">
        <v>495.61333333333329</v>
      </c>
      <c r="AB148" s="46">
        <v>660.81777777777768</v>
      </c>
      <c r="AC148" s="46">
        <v>425.56664888888895</v>
      </c>
      <c r="AD148" s="46">
        <v>1581.99776</v>
      </c>
      <c r="AE148" s="46">
        <v>0</v>
      </c>
      <c r="AF148" s="46">
        <v>648.79999999999995</v>
      </c>
      <c r="AG148" s="46">
        <v>0</v>
      </c>
      <c r="AH148" s="46">
        <v>0</v>
      </c>
      <c r="AI148" s="46">
        <v>0</v>
      </c>
      <c r="AJ148" s="46">
        <v>0</v>
      </c>
      <c r="AK148" s="46">
        <v>9.44</v>
      </c>
      <c r="AL148" s="46">
        <v>587.76</v>
      </c>
      <c r="AM148" s="46">
        <v>1246</v>
      </c>
      <c r="AN148" s="46">
        <v>5016.6262399999996</v>
      </c>
      <c r="AO148" s="46">
        <v>29.845789043209876</v>
      </c>
      <c r="AP148" s="46">
        <v>2.38766312345679</v>
      </c>
      <c r="AQ148" s="46">
        <v>1.193831561728395</v>
      </c>
      <c r="AR148" s="46">
        <v>20.815760000000001</v>
      </c>
      <c r="AS148" s="46">
        <v>7.6601996800000025</v>
      </c>
      <c r="AT148" s="46">
        <v>255.73647999999997</v>
      </c>
      <c r="AU148" s="46">
        <v>9.9122666666666674</v>
      </c>
      <c r="AV148" s="46">
        <v>327.55199007506172</v>
      </c>
      <c r="AW148" s="46">
        <v>82.60222222222221</v>
      </c>
      <c r="AX148" s="46">
        <v>48.900515555555558</v>
      </c>
      <c r="AY148" s="46">
        <v>1.2390333333333332</v>
      </c>
      <c r="AZ148" s="46">
        <v>19.824533333333335</v>
      </c>
      <c r="BA148" s="46">
        <v>7.7095407407407404</v>
      </c>
      <c r="BB148" s="46">
        <v>58.981511028148155</v>
      </c>
      <c r="BC148" s="46">
        <v>219.25735621333337</v>
      </c>
      <c r="BD148" s="46"/>
      <c r="BE148" s="46">
        <v>0</v>
      </c>
      <c r="BF148" s="46">
        <v>219.25735621333337</v>
      </c>
      <c r="BG148" s="46">
        <v>188.76097222222222</v>
      </c>
      <c r="BH148" s="46"/>
      <c r="BI148" s="46">
        <v>0</v>
      </c>
      <c r="BJ148" s="46"/>
      <c r="BK148" s="46"/>
      <c r="BL148" s="46">
        <v>188.76097222222222</v>
      </c>
      <c r="BM148" s="46">
        <v>11699.556558510616</v>
      </c>
      <c r="BN148" s="46">
        <f t="shared" si="22"/>
        <v>491.00118550450696</v>
      </c>
      <c r="BO148" s="46">
        <f t="shared" si="23"/>
        <v>346.9741710898515</v>
      </c>
      <c r="BP148" s="47">
        <f t="shared" si="26"/>
        <v>8.7608069164265068</v>
      </c>
      <c r="BQ148" s="47">
        <f t="shared" si="24"/>
        <v>1.9020172910662811</v>
      </c>
      <c r="BR148" s="48">
        <v>4</v>
      </c>
      <c r="BS148" s="47">
        <f t="shared" si="27"/>
        <v>4.6109510086455305</v>
      </c>
      <c r="BT148" s="47">
        <f t="shared" si="28"/>
        <v>13.25</v>
      </c>
      <c r="BU148" s="47">
        <f t="shared" si="29"/>
        <v>15.273775216138318</v>
      </c>
      <c r="BV148" s="46">
        <f t="shared" si="25"/>
        <v>1914.9544423647355</v>
      </c>
      <c r="BW148" s="46">
        <f t="shared" si="30"/>
        <v>2752.9297989590941</v>
      </c>
      <c r="BX148" s="46">
        <f t="shared" si="31"/>
        <v>14452.48635746971</v>
      </c>
      <c r="BY148" s="46">
        <f t="shared" si="32"/>
        <v>173429.83628963653</v>
      </c>
      <c r="BZ148" s="51">
        <f>VLOOKUP($C148,[2]PARAMETROS!$A:$I,7,0)</f>
        <v>42736</v>
      </c>
      <c r="CA148" s="50">
        <f>VLOOKUP($C148,[2]PARAMETROS!$A:$I,8,0)</f>
        <v>0</v>
      </c>
      <c r="CB148" s="50">
        <f>VLOOKUP($C148,[2]PARAMETROS!$A:$I,9,0)</f>
        <v>0</v>
      </c>
    </row>
    <row r="149" spans="1:80">
      <c r="A149" s="42" t="s">
        <v>329</v>
      </c>
      <c r="B149" s="42" t="s">
        <v>16</v>
      </c>
      <c r="C149" s="42" t="s">
        <v>161</v>
      </c>
      <c r="D149" s="43" t="s">
        <v>332</v>
      </c>
      <c r="E149" s="44" t="s">
        <v>62</v>
      </c>
      <c r="F149" s="44" t="s">
        <v>63</v>
      </c>
      <c r="G149" s="44">
        <v>1</v>
      </c>
      <c r="H149" s="45">
        <v>2216.69</v>
      </c>
      <c r="I149" s="46">
        <v>2216.69</v>
      </c>
      <c r="J149" s="46"/>
      <c r="K149" s="46"/>
      <c r="L149" s="46"/>
      <c r="M149" s="46"/>
      <c r="N149" s="46"/>
      <c r="O149" s="46"/>
      <c r="P149" s="46"/>
      <c r="Q149" s="46">
        <v>2216.69</v>
      </c>
      <c r="R149" s="46">
        <v>443.33800000000002</v>
      </c>
      <c r="S149" s="46">
        <v>33.250349999999997</v>
      </c>
      <c r="T149" s="46">
        <v>22.166900000000002</v>
      </c>
      <c r="U149" s="46">
        <v>4.4333800000000005</v>
      </c>
      <c r="V149" s="46">
        <v>55.417250000000003</v>
      </c>
      <c r="W149" s="46">
        <v>177.33520000000001</v>
      </c>
      <c r="X149" s="46">
        <v>66.500699999999995</v>
      </c>
      <c r="Y149" s="46">
        <v>13.300140000000001</v>
      </c>
      <c r="Z149" s="46">
        <v>815.74191999999994</v>
      </c>
      <c r="AA149" s="46">
        <v>184.72416666666666</v>
      </c>
      <c r="AB149" s="46">
        <v>246.29888888888888</v>
      </c>
      <c r="AC149" s="46">
        <v>158.61648444444447</v>
      </c>
      <c r="AD149" s="46">
        <v>589.63954000000001</v>
      </c>
      <c r="AE149" s="46">
        <v>28.99860000000001</v>
      </c>
      <c r="AF149" s="46">
        <v>397</v>
      </c>
      <c r="AG149" s="46">
        <v>0</v>
      </c>
      <c r="AH149" s="46">
        <v>48.58</v>
      </c>
      <c r="AI149" s="46">
        <v>9.5500000000000007</v>
      </c>
      <c r="AJ149" s="46">
        <v>0</v>
      </c>
      <c r="AK149" s="46">
        <v>4.72</v>
      </c>
      <c r="AL149" s="46">
        <v>0</v>
      </c>
      <c r="AM149" s="46">
        <v>488.84860000000003</v>
      </c>
      <c r="AN149" s="46">
        <v>1894.2300599999999</v>
      </c>
      <c r="AO149" s="46">
        <v>11.124072212577161</v>
      </c>
      <c r="AP149" s="46">
        <v>0.88992577700617292</v>
      </c>
      <c r="AQ149" s="46">
        <v>0.44496288850308646</v>
      </c>
      <c r="AR149" s="46">
        <v>7.7584150000000012</v>
      </c>
      <c r="AS149" s="46">
        <v>2.855096720000001</v>
      </c>
      <c r="AT149" s="46">
        <v>95.317669999999993</v>
      </c>
      <c r="AU149" s="46">
        <v>3.6944833333333338</v>
      </c>
      <c r="AV149" s="46">
        <v>122.08462593141975</v>
      </c>
      <c r="AW149" s="46">
        <v>30.78736111111111</v>
      </c>
      <c r="AX149" s="46">
        <v>18.22611777777778</v>
      </c>
      <c r="AY149" s="46">
        <v>0.46181041666666667</v>
      </c>
      <c r="AZ149" s="46">
        <v>7.3889666666666676</v>
      </c>
      <c r="BA149" s="46">
        <v>2.8734870370370369</v>
      </c>
      <c r="BB149" s="46">
        <v>21.983489427407413</v>
      </c>
      <c r="BC149" s="46">
        <v>81.721232436666668</v>
      </c>
      <c r="BD149" s="46"/>
      <c r="BE149" s="46">
        <v>0</v>
      </c>
      <c r="BF149" s="46">
        <v>81.721232436666668</v>
      </c>
      <c r="BG149" s="46">
        <v>66.11548611111111</v>
      </c>
      <c r="BH149" s="46"/>
      <c r="BI149" s="46">
        <v>0</v>
      </c>
      <c r="BJ149" s="46"/>
      <c r="BK149" s="46"/>
      <c r="BL149" s="46">
        <v>66.11548611111111</v>
      </c>
      <c r="BM149" s="46">
        <v>4380.8414044791971</v>
      </c>
      <c r="BN149" s="46">
        <f t="shared" si="22"/>
        <v>245.50059275225348</v>
      </c>
      <c r="BO149" s="46">
        <f t="shared" si="23"/>
        <v>173.48708554492575</v>
      </c>
      <c r="BP149" s="47">
        <f t="shared" si="26"/>
        <v>8.7608069164265068</v>
      </c>
      <c r="BQ149" s="47">
        <f t="shared" si="24"/>
        <v>1.9020172910662811</v>
      </c>
      <c r="BR149" s="48">
        <v>4</v>
      </c>
      <c r="BS149" s="47">
        <f t="shared" si="27"/>
        <v>4.6109510086455305</v>
      </c>
      <c r="BT149" s="47">
        <f t="shared" si="28"/>
        <v>13.25</v>
      </c>
      <c r="BU149" s="47">
        <f t="shared" si="29"/>
        <v>15.273775216138318</v>
      </c>
      <c r="BV149" s="46">
        <f t="shared" si="25"/>
        <v>733.11510486209738</v>
      </c>
      <c r="BW149" s="46">
        <f t="shared" si="30"/>
        <v>1152.1027831592767</v>
      </c>
      <c r="BX149" s="46">
        <f t="shared" si="31"/>
        <v>5532.9441876384735</v>
      </c>
      <c r="BY149" s="46">
        <f t="shared" si="32"/>
        <v>66395.330251661682</v>
      </c>
      <c r="BZ149" s="49">
        <f>VLOOKUP($C149,[2]PARAMETROS!$A:$I,7,0)</f>
        <v>43101</v>
      </c>
      <c r="CA149" s="50">
        <f>VLOOKUP($C149,[2]PARAMETROS!$A:$I,8,0)</f>
        <v>0</v>
      </c>
      <c r="CB149" s="50">
        <f>VLOOKUP($C149,[2]PARAMETROS!$A:$I,9,0)</f>
        <v>0</v>
      </c>
    </row>
    <row r="150" spans="1:80">
      <c r="A150" s="42" t="s">
        <v>333</v>
      </c>
      <c r="B150" s="42" t="s">
        <v>66</v>
      </c>
      <c r="C150" s="42" t="s">
        <v>250</v>
      </c>
      <c r="D150" s="43" t="s">
        <v>334</v>
      </c>
      <c r="E150" s="44" t="s">
        <v>62</v>
      </c>
      <c r="F150" s="44" t="s">
        <v>63</v>
      </c>
      <c r="G150" s="44">
        <v>1</v>
      </c>
      <c r="H150" s="45">
        <v>1281.1600000000001</v>
      </c>
      <c r="I150" s="46">
        <v>1281.1600000000001</v>
      </c>
      <c r="J150" s="46"/>
      <c r="K150" s="46"/>
      <c r="L150" s="46"/>
      <c r="M150" s="46"/>
      <c r="N150" s="46"/>
      <c r="O150" s="46"/>
      <c r="P150" s="46"/>
      <c r="Q150" s="46">
        <v>1281.1600000000001</v>
      </c>
      <c r="R150" s="46">
        <v>256.23200000000003</v>
      </c>
      <c r="S150" s="46">
        <v>19.217400000000001</v>
      </c>
      <c r="T150" s="46">
        <v>12.8116</v>
      </c>
      <c r="U150" s="46">
        <v>2.5623200000000002</v>
      </c>
      <c r="V150" s="46">
        <v>32.029000000000003</v>
      </c>
      <c r="W150" s="46">
        <v>102.4928</v>
      </c>
      <c r="X150" s="46">
        <v>38.434800000000003</v>
      </c>
      <c r="Y150" s="46">
        <v>7.6869600000000009</v>
      </c>
      <c r="Z150" s="46">
        <v>471.46688</v>
      </c>
      <c r="AA150" s="46">
        <v>106.76333333333334</v>
      </c>
      <c r="AB150" s="46">
        <v>142.35111111111112</v>
      </c>
      <c r="AC150" s="46">
        <v>91.674115555555574</v>
      </c>
      <c r="AD150" s="46">
        <v>340.78856000000007</v>
      </c>
      <c r="AE150" s="46">
        <v>85.130399999999995</v>
      </c>
      <c r="AF150" s="46">
        <v>397</v>
      </c>
      <c r="AG150" s="46">
        <v>0</v>
      </c>
      <c r="AH150" s="46">
        <v>32.619999999999997</v>
      </c>
      <c r="AI150" s="46">
        <v>0</v>
      </c>
      <c r="AJ150" s="46">
        <v>0</v>
      </c>
      <c r="AK150" s="46">
        <v>4.72</v>
      </c>
      <c r="AL150" s="46">
        <v>0</v>
      </c>
      <c r="AM150" s="46">
        <v>519.47040000000004</v>
      </c>
      <c r="AN150" s="46">
        <v>1331.7258400000001</v>
      </c>
      <c r="AO150" s="46">
        <v>6.4292780478395075</v>
      </c>
      <c r="AP150" s="46">
        <v>0.51434224382716054</v>
      </c>
      <c r="AQ150" s="46">
        <v>0.25717112191358027</v>
      </c>
      <c r="AR150" s="46">
        <v>4.4840600000000013</v>
      </c>
      <c r="AS150" s="46">
        <v>1.6501340800000008</v>
      </c>
      <c r="AT150" s="46">
        <v>55.089880000000001</v>
      </c>
      <c r="AU150" s="46">
        <v>2.1352666666666669</v>
      </c>
      <c r="AV150" s="46">
        <v>70.560132160246923</v>
      </c>
      <c r="AW150" s="46">
        <v>17.79388888888889</v>
      </c>
      <c r="AX150" s="46">
        <v>10.533982222222223</v>
      </c>
      <c r="AY150" s="46">
        <v>0.26690833333333336</v>
      </c>
      <c r="AZ150" s="46">
        <v>4.2705333333333337</v>
      </c>
      <c r="BA150" s="46">
        <v>1.660762962962963</v>
      </c>
      <c r="BB150" s="46">
        <v>12.705595872592596</v>
      </c>
      <c r="BC150" s="46">
        <v>47.23167161333334</v>
      </c>
      <c r="BD150" s="46">
        <v>174.70363636363635</v>
      </c>
      <c r="BE150" s="46">
        <v>174.70363636363635</v>
      </c>
      <c r="BF150" s="46">
        <v>221.93530797696968</v>
      </c>
      <c r="BG150" s="46">
        <v>66.11548611111111</v>
      </c>
      <c r="BH150" s="46"/>
      <c r="BI150" s="46">
        <v>0</v>
      </c>
      <c r="BJ150" s="46"/>
      <c r="BK150" s="46"/>
      <c r="BL150" s="46">
        <v>66.11548611111111</v>
      </c>
      <c r="BM150" s="46">
        <v>2971.4967662483282</v>
      </c>
      <c r="BN150" s="46">
        <f t="shared" si="22"/>
        <v>245.50059275225348</v>
      </c>
      <c r="BO150" s="46">
        <f t="shared" si="23"/>
        <v>173.48708554492575</v>
      </c>
      <c r="BP150" s="47">
        <f t="shared" si="26"/>
        <v>8.8629737609329435</v>
      </c>
      <c r="BQ150" s="47">
        <f t="shared" si="24"/>
        <v>1.9241982507288626</v>
      </c>
      <c r="BR150" s="48">
        <v>5</v>
      </c>
      <c r="BS150" s="47">
        <f t="shared" si="27"/>
        <v>5.8309037900874632</v>
      </c>
      <c r="BT150" s="47">
        <f t="shared" si="28"/>
        <v>14.25</v>
      </c>
      <c r="BU150" s="47">
        <f t="shared" si="29"/>
        <v>16.618075801749271</v>
      </c>
      <c r="BV150" s="46">
        <f t="shared" si="25"/>
        <v>563.43327504109016</v>
      </c>
      <c r="BW150" s="46">
        <f t="shared" si="30"/>
        <v>982.42095333826933</v>
      </c>
      <c r="BX150" s="46">
        <f t="shared" si="31"/>
        <v>3953.9177195865977</v>
      </c>
      <c r="BY150" s="46">
        <f t="shared" si="32"/>
        <v>47447.012635039173</v>
      </c>
      <c r="BZ150" s="49">
        <f>VLOOKUP($C150,[2]PARAMETROS!$A:$I,7,0)</f>
        <v>43101</v>
      </c>
      <c r="CA150" s="50">
        <f>VLOOKUP($C150,[2]PARAMETROS!$A:$I,8,0)</f>
        <v>0</v>
      </c>
      <c r="CB150" s="50">
        <f>VLOOKUP($C150,[2]PARAMETROS!$A:$I,9,0)</f>
        <v>0</v>
      </c>
    </row>
    <row r="151" spans="1:80">
      <c r="A151" s="42" t="s">
        <v>335</v>
      </c>
      <c r="B151" s="42" t="s">
        <v>78</v>
      </c>
      <c r="C151" s="42" t="s">
        <v>290</v>
      </c>
      <c r="D151" s="43" t="s">
        <v>336</v>
      </c>
      <c r="E151" s="44" t="s">
        <v>62</v>
      </c>
      <c r="F151" s="44" t="s">
        <v>63</v>
      </c>
      <c r="G151" s="44">
        <v>1</v>
      </c>
      <c r="H151" s="45">
        <v>2973.68</v>
      </c>
      <c r="I151" s="46">
        <v>2973.68</v>
      </c>
      <c r="J151" s="46"/>
      <c r="K151" s="46"/>
      <c r="L151" s="46"/>
      <c r="M151" s="46"/>
      <c r="N151" s="46"/>
      <c r="O151" s="46"/>
      <c r="P151" s="46"/>
      <c r="Q151" s="46">
        <v>2973.68</v>
      </c>
      <c r="R151" s="46">
        <v>594.73599999999999</v>
      </c>
      <c r="S151" s="46">
        <v>44.605199999999996</v>
      </c>
      <c r="T151" s="46">
        <v>29.736799999999999</v>
      </c>
      <c r="U151" s="46">
        <v>5.9473599999999998</v>
      </c>
      <c r="V151" s="46">
        <v>74.341999999999999</v>
      </c>
      <c r="W151" s="46">
        <v>237.89439999999999</v>
      </c>
      <c r="X151" s="46">
        <v>89.210399999999993</v>
      </c>
      <c r="Y151" s="46">
        <v>17.842079999999999</v>
      </c>
      <c r="Z151" s="46">
        <v>1094.3142399999999</v>
      </c>
      <c r="AA151" s="46">
        <v>247.80666666666664</v>
      </c>
      <c r="AB151" s="46">
        <v>330.40888888888884</v>
      </c>
      <c r="AC151" s="46">
        <v>212.78332444444447</v>
      </c>
      <c r="AD151" s="46">
        <v>790.99887999999999</v>
      </c>
      <c r="AE151" s="46">
        <v>0</v>
      </c>
      <c r="AF151" s="46">
        <v>324.39999999999998</v>
      </c>
      <c r="AG151" s="46">
        <v>0</v>
      </c>
      <c r="AH151" s="46">
        <v>0</v>
      </c>
      <c r="AI151" s="46">
        <v>0</v>
      </c>
      <c r="AJ151" s="46">
        <v>0</v>
      </c>
      <c r="AK151" s="46">
        <v>4.72</v>
      </c>
      <c r="AL151" s="46">
        <v>293.88</v>
      </c>
      <c r="AM151" s="46">
        <v>623</v>
      </c>
      <c r="AN151" s="46">
        <v>2508.3131199999998</v>
      </c>
      <c r="AO151" s="46">
        <v>14.922894521604938</v>
      </c>
      <c r="AP151" s="46">
        <v>1.193831561728395</v>
      </c>
      <c r="AQ151" s="46">
        <v>0.5969157808641975</v>
      </c>
      <c r="AR151" s="46">
        <v>10.40788</v>
      </c>
      <c r="AS151" s="46">
        <v>3.8300998400000013</v>
      </c>
      <c r="AT151" s="46">
        <v>127.86823999999999</v>
      </c>
      <c r="AU151" s="46">
        <v>4.9561333333333337</v>
      </c>
      <c r="AV151" s="46">
        <v>163.77599503753086</v>
      </c>
      <c r="AW151" s="46">
        <v>41.301111111111105</v>
      </c>
      <c r="AX151" s="46">
        <v>24.450257777777779</v>
      </c>
      <c r="AY151" s="46">
        <v>0.6195166666666666</v>
      </c>
      <c r="AZ151" s="46">
        <v>9.9122666666666674</v>
      </c>
      <c r="BA151" s="46">
        <v>3.8547703703703702</v>
      </c>
      <c r="BB151" s="46">
        <v>29.490755514074078</v>
      </c>
      <c r="BC151" s="46">
        <v>109.62867810666668</v>
      </c>
      <c r="BD151" s="46"/>
      <c r="BE151" s="46">
        <v>0</v>
      </c>
      <c r="BF151" s="46">
        <v>109.62867810666668</v>
      </c>
      <c r="BG151" s="46">
        <v>94.380486111111111</v>
      </c>
      <c r="BH151" s="46"/>
      <c r="BI151" s="46">
        <v>0</v>
      </c>
      <c r="BJ151" s="46"/>
      <c r="BK151" s="46"/>
      <c r="BL151" s="46">
        <v>94.380486111111111</v>
      </c>
      <c r="BM151" s="46">
        <v>5849.778279255308</v>
      </c>
      <c r="BN151" s="46">
        <f t="shared" si="22"/>
        <v>245.50059275225348</v>
      </c>
      <c r="BO151" s="46">
        <f t="shared" si="23"/>
        <v>173.48708554492575</v>
      </c>
      <c r="BP151" s="47">
        <f t="shared" si="26"/>
        <v>8.5633802816901436</v>
      </c>
      <c r="BQ151" s="47">
        <f t="shared" si="24"/>
        <v>1.8591549295774654</v>
      </c>
      <c r="BR151" s="48">
        <v>2</v>
      </c>
      <c r="BS151" s="47">
        <f t="shared" si="27"/>
        <v>2.2535211267605644</v>
      </c>
      <c r="BT151" s="47">
        <f t="shared" si="28"/>
        <v>11.25</v>
      </c>
      <c r="BU151" s="47">
        <f t="shared" si="29"/>
        <v>12.676056338028173</v>
      </c>
      <c r="BV151" s="46">
        <f t="shared" si="25"/>
        <v>794.63230447848457</v>
      </c>
      <c r="BW151" s="46">
        <f t="shared" si="30"/>
        <v>1213.6199827756639</v>
      </c>
      <c r="BX151" s="46">
        <f t="shared" si="31"/>
        <v>7063.3982620309716</v>
      </c>
      <c r="BY151" s="46">
        <f t="shared" si="32"/>
        <v>84760.779144371656</v>
      </c>
      <c r="BZ151" s="51">
        <f>VLOOKUP($C151,[2]PARAMETROS!$A:$I,7,0)</f>
        <v>42736</v>
      </c>
      <c r="CA151" s="50">
        <f>VLOOKUP($C151,[2]PARAMETROS!$A:$I,8,0)</f>
        <v>0</v>
      </c>
      <c r="CB151" s="50">
        <f>VLOOKUP($C151,[2]PARAMETROS!$A:$I,9,0)</f>
        <v>0</v>
      </c>
    </row>
    <row r="152" spans="1:80">
      <c r="A152" s="42" t="s">
        <v>337</v>
      </c>
      <c r="B152" s="42" t="s">
        <v>66</v>
      </c>
      <c r="C152" s="42" t="s">
        <v>84</v>
      </c>
      <c r="D152" s="43" t="s">
        <v>338</v>
      </c>
      <c r="E152" s="44" t="s">
        <v>62</v>
      </c>
      <c r="F152" s="44" t="s">
        <v>63</v>
      </c>
      <c r="G152" s="44">
        <v>1</v>
      </c>
      <c r="H152" s="45">
        <v>1281.1600000000001</v>
      </c>
      <c r="I152" s="46">
        <v>1281.1600000000001</v>
      </c>
      <c r="J152" s="46"/>
      <c r="K152" s="46"/>
      <c r="L152" s="46"/>
      <c r="M152" s="46"/>
      <c r="N152" s="46"/>
      <c r="O152" s="46"/>
      <c r="P152" s="46"/>
      <c r="Q152" s="46">
        <v>1281.1600000000001</v>
      </c>
      <c r="R152" s="46">
        <v>256.23200000000003</v>
      </c>
      <c r="S152" s="46">
        <v>19.217400000000001</v>
      </c>
      <c r="T152" s="46">
        <v>12.8116</v>
      </c>
      <c r="U152" s="46">
        <v>2.5623200000000002</v>
      </c>
      <c r="V152" s="46">
        <v>32.029000000000003</v>
      </c>
      <c r="W152" s="46">
        <v>102.4928</v>
      </c>
      <c r="X152" s="46">
        <v>38.434800000000003</v>
      </c>
      <c r="Y152" s="46">
        <v>7.6869600000000009</v>
      </c>
      <c r="Z152" s="46">
        <v>471.46688</v>
      </c>
      <c r="AA152" s="46">
        <v>106.76333333333334</v>
      </c>
      <c r="AB152" s="46">
        <v>142.35111111111112</v>
      </c>
      <c r="AC152" s="46">
        <v>91.674115555555574</v>
      </c>
      <c r="AD152" s="46">
        <v>340.78856000000007</v>
      </c>
      <c r="AE152" s="46">
        <v>85.130399999999995</v>
      </c>
      <c r="AF152" s="46">
        <v>397</v>
      </c>
      <c r="AG152" s="46">
        <v>0</v>
      </c>
      <c r="AH152" s="46">
        <v>32.619999999999997</v>
      </c>
      <c r="AI152" s="46">
        <v>0</v>
      </c>
      <c r="AJ152" s="46">
        <v>0</v>
      </c>
      <c r="AK152" s="46">
        <v>4.72</v>
      </c>
      <c r="AL152" s="46">
        <v>0</v>
      </c>
      <c r="AM152" s="46">
        <v>519.47040000000004</v>
      </c>
      <c r="AN152" s="46">
        <v>1331.7258400000001</v>
      </c>
      <c r="AO152" s="46">
        <v>6.4292780478395075</v>
      </c>
      <c r="AP152" s="46">
        <v>0.51434224382716054</v>
      </c>
      <c r="AQ152" s="46">
        <v>0.25717112191358027</v>
      </c>
      <c r="AR152" s="46">
        <v>4.4840600000000013</v>
      </c>
      <c r="AS152" s="46">
        <v>1.6501340800000008</v>
      </c>
      <c r="AT152" s="46">
        <v>55.089880000000001</v>
      </c>
      <c r="AU152" s="46">
        <v>2.1352666666666669</v>
      </c>
      <c r="AV152" s="46">
        <v>70.560132160246923</v>
      </c>
      <c r="AW152" s="46">
        <v>17.79388888888889</v>
      </c>
      <c r="AX152" s="46">
        <v>10.533982222222223</v>
      </c>
      <c r="AY152" s="46">
        <v>0.26690833333333336</v>
      </c>
      <c r="AZ152" s="46">
        <v>4.2705333333333337</v>
      </c>
      <c r="BA152" s="46">
        <v>1.660762962962963</v>
      </c>
      <c r="BB152" s="46">
        <v>12.705595872592596</v>
      </c>
      <c r="BC152" s="46">
        <v>47.23167161333334</v>
      </c>
      <c r="BD152" s="46">
        <v>174.70363636363635</v>
      </c>
      <c r="BE152" s="46">
        <v>174.70363636363635</v>
      </c>
      <c r="BF152" s="46">
        <v>221.93530797696968</v>
      </c>
      <c r="BG152" s="46">
        <v>66.11548611111111</v>
      </c>
      <c r="BH152" s="46"/>
      <c r="BI152" s="46">
        <v>0</v>
      </c>
      <c r="BJ152" s="46"/>
      <c r="BK152" s="46"/>
      <c r="BL152" s="46">
        <v>66.11548611111111</v>
      </c>
      <c r="BM152" s="46">
        <v>2971.4967662483282</v>
      </c>
      <c r="BN152" s="46">
        <f t="shared" si="22"/>
        <v>245.50059275225348</v>
      </c>
      <c r="BO152" s="46">
        <f t="shared" si="23"/>
        <v>173.48708554492575</v>
      </c>
      <c r="BP152" s="47">
        <f t="shared" si="26"/>
        <v>8.6609686609686669</v>
      </c>
      <c r="BQ152" s="47">
        <f t="shared" si="24"/>
        <v>1.8803418803418819</v>
      </c>
      <c r="BR152" s="48">
        <v>3</v>
      </c>
      <c r="BS152" s="47">
        <f t="shared" si="27"/>
        <v>3.4188034188034218</v>
      </c>
      <c r="BT152" s="47">
        <f t="shared" si="28"/>
        <v>12.25</v>
      </c>
      <c r="BU152" s="47">
        <f t="shared" si="29"/>
        <v>13.960113960113972</v>
      </c>
      <c r="BV152" s="46">
        <f t="shared" si="25"/>
        <v>473.31549225849005</v>
      </c>
      <c r="BW152" s="46">
        <f t="shared" si="30"/>
        <v>892.30317055566934</v>
      </c>
      <c r="BX152" s="46">
        <f t="shared" si="31"/>
        <v>3863.7999368039973</v>
      </c>
      <c r="BY152" s="46">
        <f t="shared" si="32"/>
        <v>46365.599241647971</v>
      </c>
      <c r="BZ152" s="49">
        <f>VLOOKUP($C152,[2]PARAMETROS!$A:$I,7,0)</f>
        <v>43101</v>
      </c>
      <c r="CA152" s="50">
        <f>VLOOKUP($C152,[2]PARAMETROS!$A:$I,8,0)</f>
        <v>0</v>
      </c>
      <c r="CB152" s="50">
        <f>VLOOKUP($C152,[2]PARAMETROS!$A:$I,9,0)</f>
        <v>0</v>
      </c>
    </row>
    <row r="153" spans="1:80">
      <c r="A153" s="42" t="s">
        <v>339</v>
      </c>
      <c r="B153" s="42" t="s">
        <v>73</v>
      </c>
      <c r="C153" s="42" t="s">
        <v>175</v>
      </c>
      <c r="D153" s="43" t="s">
        <v>340</v>
      </c>
      <c r="E153" s="44" t="s">
        <v>62</v>
      </c>
      <c r="F153" s="44" t="s">
        <v>63</v>
      </c>
      <c r="G153" s="44">
        <v>1</v>
      </c>
      <c r="H153" s="45">
        <v>1041.5999999999999</v>
      </c>
      <c r="I153" s="46">
        <v>1041.5999999999999</v>
      </c>
      <c r="J153" s="46"/>
      <c r="K153" s="46"/>
      <c r="L153" s="46"/>
      <c r="M153" s="46"/>
      <c r="N153" s="46"/>
      <c r="O153" s="46"/>
      <c r="P153" s="46"/>
      <c r="Q153" s="46">
        <v>1041.5999999999999</v>
      </c>
      <c r="R153" s="46">
        <v>208.32</v>
      </c>
      <c r="S153" s="46">
        <v>15.623999999999999</v>
      </c>
      <c r="T153" s="46">
        <v>10.415999999999999</v>
      </c>
      <c r="U153" s="46">
        <v>2.0831999999999997</v>
      </c>
      <c r="V153" s="46">
        <v>26.04</v>
      </c>
      <c r="W153" s="46">
        <v>83.327999999999989</v>
      </c>
      <c r="X153" s="46">
        <v>31.247999999999998</v>
      </c>
      <c r="Y153" s="46">
        <v>6.2495999999999992</v>
      </c>
      <c r="Z153" s="46">
        <v>383.30879999999996</v>
      </c>
      <c r="AA153" s="46">
        <v>86.799999999999983</v>
      </c>
      <c r="AB153" s="46">
        <v>115.73333333333332</v>
      </c>
      <c r="AC153" s="46">
        <v>74.532266666666672</v>
      </c>
      <c r="AD153" s="46">
        <v>277.06559999999996</v>
      </c>
      <c r="AE153" s="46">
        <v>99.504000000000005</v>
      </c>
      <c r="AF153" s="46">
        <v>397</v>
      </c>
      <c r="AG153" s="46">
        <v>0</v>
      </c>
      <c r="AH153" s="46">
        <v>0</v>
      </c>
      <c r="AI153" s="46">
        <v>0</v>
      </c>
      <c r="AJ153" s="46">
        <v>0</v>
      </c>
      <c r="AK153" s="46">
        <v>4.72</v>
      </c>
      <c r="AL153" s="46">
        <v>0</v>
      </c>
      <c r="AM153" s="46">
        <v>501.22400000000005</v>
      </c>
      <c r="AN153" s="46">
        <v>1161.5984000000001</v>
      </c>
      <c r="AO153" s="46">
        <v>5.2270879629629627</v>
      </c>
      <c r="AP153" s="46">
        <v>0.418167037037037</v>
      </c>
      <c r="AQ153" s="46">
        <v>0.2090835185185185</v>
      </c>
      <c r="AR153" s="46">
        <v>3.6456000000000004</v>
      </c>
      <c r="AS153" s="46">
        <v>1.3415808000000005</v>
      </c>
      <c r="AT153" s="46">
        <v>44.788799999999995</v>
      </c>
      <c r="AU153" s="46">
        <v>1.736</v>
      </c>
      <c r="AV153" s="46">
        <v>57.366319318518514</v>
      </c>
      <c r="AW153" s="46">
        <v>14.466666666666665</v>
      </c>
      <c r="AX153" s="46">
        <v>8.5642666666666667</v>
      </c>
      <c r="AY153" s="46">
        <v>0.21699999999999997</v>
      </c>
      <c r="AZ153" s="46">
        <v>3.472</v>
      </c>
      <c r="BA153" s="46">
        <v>1.350222222222222</v>
      </c>
      <c r="BB153" s="46">
        <v>10.329817244444445</v>
      </c>
      <c r="BC153" s="46">
        <v>38.3999728</v>
      </c>
      <c r="BD153" s="46"/>
      <c r="BE153" s="46">
        <v>0</v>
      </c>
      <c r="BF153" s="46">
        <v>38.3999728</v>
      </c>
      <c r="BG153" s="46">
        <v>43.567500000000003</v>
      </c>
      <c r="BH153" s="46"/>
      <c r="BI153" s="46">
        <v>0</v>
      </c>
      <c r="BJ153" s="46"/>
      <c r="BK153" s="46"/>
      <c r="BL153" s="46">
        <v>43.567500000000003</v>
      </c>
      <c r="BM153" s="46">
        <v>2342.5321921185187</v>
      </c>
      <c r="BN153" s="46">
        <f t="shared" si="22"/>
        <v>245.50059275225348</v>
      </c>
      <c r="BO153" s="46">
        <f t="shared" si="23"/>
        <v>173.48708554492575</v>
      </c>
      <c r="BP153" s="47">
        <f t="shared" si="26"/>
        <v>8.6609686609686669</v>
      </c>
      <c r="BQ153" s="47">
        <f t="shared" si="24"/>
        <v>1.8803418803418819</v>
      </c>
      <c r="BR153" s="48">
        <v>3</v>
      </c>
      <c r="BS153" s="47">
        <f t="shared" si="27"/>
        <v>3.4188034188034218</v>
      </c>
      <c r="BT153" s="47">
        <f t="shared" si="28"/>
        <v>12.25</v>
      </c>
      <c r="BU153" s="47">
        <f t="shared" si="29"/>
        <v>13.960113960113972</v>
      </c>
      <c r="BV153" s="46">
        <f t="shared" si="25"/>
        <v>385.51132094122312</v>
      </c>
      <c r="BW153" s="46">
        <f t="shared" si="30"/>
        <v>804.49899923840235</v>
      </c>
      <c r="BX153" s="46">
        <f t="shared" si="31"/>
        <v>3147.0311913569212</v>
      </c>
      <c r="BY153" s="46">
        <f t="shared" si="32"/>
        <v>37764.374296283058</v>
      </c>
      <c r="BZ153" s="49">
        <f>VLOOKUP($C153,[2]PARAMETROS!$A:$I,7,0)</f>
        <v>43101</v>
      </c>
      <c r="CA153" s="50">
        <f>VLOOKUP($C153,[2]PARAMETROS!$A:$I,8,0)</f>
        <v>0</v>
      </c>
      <c r="CB153" s="50">
        <f>VLOOKUP($C153,[2]PARAMETROS!$A:$I,9,0)</f>
        <v>0</v>
      </c>
    </row>
    <row r="154" spans="1:80">
      <c r="A154" s="42" t="s">
        <v>341</v>
      </c>
      <c r="B154" s="42" t="s">
        <v>66</v>
      </c>
      <c r="C154" s="42" t="s">
        <v>271</v>
      </c>
      <c r="D154" s="43" t="s">
        <v>342</v>
      </c>
      <c r="E154" s="44" t="s">
        <v>62</v>
      </c>
      <c r="F154" s="44" t="s">
        <v>63</v>
      </c>
      <c r="G154" s="44">
        <v>1</v>
      </c>
      <c r="H154" s="45">
        <v>1281.1600000000001</v>
      </c>
      <c r="I154" s="46">
        <v>1281.1600000000001</v>
      </c>
      <c r="J154" s="46"/>
      <c r="K154" s="46"/>
      <c r="L154" s="46"/>
      <c r="M154" s="46"/>
      <c r="N154" s="46"/>
      <c r="O154" s="46"/>
      <c r="P154" s="46"/>
      <c r="Q154" s="46">
        <v>1281.1600000000001</v>
      </c>
      <c r="R154" s="46">
        <v>256.23200000000003</v>
      </c>
      <c r="S154" s="46">
        <v>19.217400000000001</v>
      </c>
      <c r="T154" s="46">
        <v>12.8116</v>
      </c>
      <c r="U154" s="46">
        <v>2.5623200000000002</v>
      </c>
      <c r="V154" s="46">
        <v>32.029000000000003</v>
      </c>
      <c r="W154" s="46">
        <v>102.4928</v>
      </c>
      <c r="X154" s="46">
        <v>38.434800000000003</v>
      </c>
      <c r="Y154" s="46">
        <v>7.6869600000000009</v>
      </c>
      <c r="Z154" s="46">
        <v>471.46688</v>
      </c>
      <c r="AA154" s="46">
        <v>106.76333333333334</v>
      </c>
      <c r="AB154" s="46">
        <v>142.35111111111112</v>
      </c>
      <c r="AC154" s="46">
        <v>91.674115555555574</v>
      </c>
      <c r="AD154" s="46">
        <v>340.78856000000007</v>
      </c>
      <c r="AE154" s="46">
        <v>85.130399999999995</v>
      </c>
      <c r="AF154" s="46">
        <v>397</v>
      </c>
      <c r="AG154" s="46">
        <v>0</v>
      </c>
      <c r="AH154" s="46">
        <v>0</v>
      </c>
      <c r="AI154" s="46">
        <v>0</v>
      </c>
      <c r="AJ154" s="46">
        <v>0</v>
      </c>
      <c r="AK154" s="46">
        <v>4.72</v>
      </c>
      <c r="AL154" s="46">
        <v>0</v>
      </c>
      <c r="AM154" s="46">
        <v>486.85040000000004</v>
      </c>
      <c r="AN154" s="46">
        <v>1299.1058400000002</v>
      </c>
      <c r="AO154" s="46">
        <v>6.4292780478395075</v>
      </c>
      <c r="AP154" s="46">
        <v>0.51434224382716054</v>
      </c>
      <c r="AQ154" s="46">
        <v>0.25717112191358027</v>
      </c>
      <c r="AR154" s="46">
        <v>4.4840600000000013</v>
      </c>
      <c r="AS154" s="46">
        <v>1.6501340800000008</v>
      </c>
      <c r="AT154" s="46">
        <v>55.089880000000001</v>
      </c>
      <c r="AU154" s="46">
        <v>2.1352666666666669</v>
      </c>
      <c r="AV154" s="46">
        <v>70.560132160246923</v>
      </c>
      <c r="AW154" s="46">
        <v>17.79388888888889</v>
      </c>
      <c r="AX154" s="46">
        <v>10.533982222222223</v>
      </c>
      <c r="AY154" s="46">
        <v>0.26690833333333336</v>
      </c>
      <c r="AZ154" s="46">
        <v>4.2705333333333337</v>
      </c>
      <c r="BA154" s="46">
        <v>1.660762962962963</v>
      </c>
      <c r="BB154" s="46">
        <v>12.705595872592596</v>
      </c>
      <c r="BC154" s="46">
        <v>47.23167161333334</v>
      </c>
      <c r="BD154" s="46">
        <v>174.70363636363635</v>
      </c>
      <c r="BE154" s="46">
        <v>174.70363636363635</v>
      </c>
      <c r="BF154" s="46">
        <v>221.93530797696968</v>
      </c>
      <c r="BG154" s="46">
        <v>66.11548611111111</v>
      </c>
      <c r="BH154" s="46"/>
      <c r="BI154" s="46">
        <v>0</v>
      </c>
      <c r="BJ154" s="46"/>
      <c r="BK154" s="46"/>
      <c r="BL154" s="46">
        <v>66.11548611111111</v>
      </c>
      <c r="BM154" s="46">
        <v>2938.8767662483283</v>
      </c>
      <c r="BN154" s="46">
        <f t="shared" si="22"/>
        <v>245.50059275225348</v>
      </c>
      <c r="BO154" s="46">
        <f t="shared" si="23"/>
        <v>173.48708554492575</v>
      </c>
      <c r="BP154" s="47">
        <f t="shared" si="26"/>
        <v>8.7608069164265068</v>
      </c>
      <c r="BQ154" s="47">
        <f t="shared" si="24"/>
        <v>1.9020172910662811</v>
      </c>
      <c r="BR154" s="48">
        <v>4</v>
      </c>
      <c r="BS154" s="47">
        <f t="shared" si="27"/>
        <v>4.6109510086455305</v>
      </c>
      <c r="BT154" s="47">
        <f t="shared" si="28"/>
        <v>13.25</v>
      </c>
      <c r="BU154" s="47">
        <f t="shared" si="29"/>
        <v>15.273775216138318</v>
      </c>
      <c r="BV154" s="46">
        <f t="shared" si="25"/>
        <v>512.87266732251237</v>
      </c>
      <c r="BW154" s="46">
        <f t="shared" si="30"/>
        <v>931.86034561969154</v>
      </c>
      <c r="BX154" s="46">
        <f t="shared" si="31"/>
        <v>3870.7371118680198</v>
      </c>
      <c r="BY154" s="46">
        <f t="shared" si="32"/>
        <v>46448.845342416236</v>
      </c>
      <c r="BZ154" s="49">
        <f>VLOOKUP($C154,[2]PARAMETROS!$A:$I,7,0)</f>
        <v>43101</v>
      </c>
      <c r="CA154" s="50">
        <f>VLOOKUP($C154,[2]PARAMETROS!$A:$I,8,0)</f>
        <v>0</v>
      </c>
      <c r="CB154" s="50">
        <f>VLOOKUP($C154,[2]PARAMETROS!$A:$I,9,0)</f>
        <v>0</v>
      </c>
    </row>
    <row r="155" spans="1:80">
      <c r="A155" s="42" t="s">
        <v>343</v>
      </c>
      <c r="B155" s="42" t="s">
        <v>66</v>
      </c>
      <c r="C155" s="42" t="s">
        <v>271</v>
      </c>
      <c r="D155" s="43" t="s">
        <v>344</v>
      </c>
      <c r="E155" s="44" t="s">
        <v>62</v>
      </c>
      <c r="F155" s="44" t="s">
        <v>63</v>
      </c>
      <c r="G155" s="44">
        <v>1</v>
      </c>
      <c r="H155" s="45">
        <v>1281.1600000000001</v>
      </c>
      <c r="I155" s="46">
        <v>1281.1600000000001</v>
      </c>
      <c r="J155" s="46"/>
      <c r="K155" s="46"/>
      <c r="L155" s="46"/>
      <c r="M155" s="46"/>
      <c r="N155" s="46"/>
      <c r="O155" s="46"/>
      <c r="P155" s="46"/>
      <c r="Q155" s="46">
        <v>1281.1600000000001</v>
      </c>
      <c r="R155" s="46">
        <v>256.23200000000003</v>
      </c>
      <c r="S155" s="46">
        <v>19.217400000000001</v>
      </c>
      <c r="T155" s="46">
        <v>12.8116</v>
      </c>
      <c r="U155" s="46">
        <v>2.5623200000000002</v>
      </c>
      <c r="V155" s="46">
        <v>32.029000000000003</v>
      </c>
      <c r="W155" s="46">
        <v>102.4928</v>
      </c>
      <c r="X155" s="46">
        <v>38.434800000000003</v>
      </c>
      <c r="Y155" s="46">
        <v>7.6869600000000009</v>
      </c>
      <c r="Z155" s="46">
        <v>471.46688</v>
      </c>
      <c r="AA155" s="46">
        <v>106.76333333333334</v>
      </c>
      <c r="AB155" s="46">
        <v>142.35111111111112</v>
      </c>
      <c r="AC155" s="46">
        <v>91.674115555555574</v>
      </c>
      <c r="AD155" s="46">
        <v>340.78856000000007</v>
      </c>
      <c r="AE155" s="46">
        <v>85.130399999999995</v>
      </c>
      <c r="AF155" s="46">
        <v>397</v>
      </c>
      <c r="AG155" s="46">
        <v>0</v>
      </c>
      <c r="AH155" s="46">
        <v>0</v>
      </c>
      <c r="AI155" s="46">
        <v>0</v>
      </c>
      <c r="AJ155" s="46">
        <v>0</v>
      </c>
      <c r="AK155" s="46">
        <v>4.72</v>
      </c>
      <c r="AL155" s="46">
        <v>0</v>
      </c>
      <c r="AM155" s="46">
        <v>486.85040000000004</v>
      </c>
      <c r="AN155" s="46">
        <v>1299.1058400000002</v>
      </c>
      <c r="AO155" s="46">
        <v>6.4292780478395075</v>
      </c>
      <c r="AP155" s="46">
        <v>0.51434224382716054</v>
      </c>
      <c r="AQ155" s="46">
        <v>0.25717112191358027</v>
      </c>
      <c r="AR155" s="46">
        <v>4.4840600000000013</v>
      </c>
      <c r="AS155" s="46">
        <v>1.6501340800000008</v>
      </c>
      <c r="AT155" s="46">
        <v>55.089880000000001</v>
      </c>
      <c r="AU155" s="46">
        <v>2.1352666666666669</v>
      </c>
      <c r="AV155" s="46">
        <v>70.560132160246923</v>
      </c>
      <c r="AW155" s="46">
        <v>17.79388888888889</v>
      </c>
      <c r="AX155" s="46">
        <v>10.533982222222223</v>
      </c>
      <c r="AY155" s="46">
        <v>0.26690833333333336</v>
      </c>
      <c r="AZ155" s="46">
        <v>4.2705333333333337</v>
      </c>
      <c r="BA155" s="46">
        <v>1.660762962962963</v>
      </c>
      <c r="BB155" s="46">
        <v>12.705595872592596</v>
      </c>
      <c r="BC155" s="46">
        <v>47.23167161333334</v>
      </c>
      <c r="BD155" s="46">
        <v>174.70363636363635</v>
      </c>
      <c r="BE155" s="46">
        <v>174.70363636363635</v>
      </c>
      <c r="BF155" s="46">
        <v>221.93530797696968</v>
      </c>
      <c r="BG155" s="46">
        <v>66.11548611111111</v>
      </c>
      <c r="BH155" s="46"/>
      <c r="BI155" s="46">
        <v>0</v>
      </c>
      <c r="BJ155" s="46"/>
      <c r="BK155" s="46"/>
      <c r="BL155" s="46">
        <v>66.11548611111111</v>
      </c>
      <c r="BM155" s="46">
        <v>2938.8767662483283</v>
      </c>
      <c r="BN155" s="46">
        <f t="shared" si="22"/>
        <v>245.50059275225348</v>
      </c>
      <c r="BO155" s="46">
        <f t="shared" si="23"/>
        <v>173.48708554492575</v>
      </c>
      <c r="BP155" s="47">
        <f t="shared" si="26"/>
        <v>8.7106017191977063</v>
      </c>
      <c r="BQ155" s="47">
        <f t="shared" si="24"/>
        <v>1.8911174785100282</v>
      </c>
      <c r="BR155" s="48">
        <v>3.5000000000000004</v>
      </c>
      <c r="BS155" s="47">
        <f t="shared" si="27"/>
        <v>4.0114613180515759</v>
      </c>
      <c r="BT155" s="47">
        <f t="shared" si="28"/>
        <v>12.75</v>
      </c>
      <c r="BU155" s="47">
        <f t="shared" si="29"/>
        <v>14.613180515759311</v>
      </c>
      <c r="BV155" s="46">
        <f t="shared" si="25"/>
        <v>490.69079275593373</v>
      </c>
      <c r="BW155" s="46">
        <f t="shared" si="30"/>
        <v>909.67847105311296</v>
      </c>
      <c r="BX155" s="46">
        <f t="shared" si="31"/>
        <v>3848.5552373014411</v>
      </c>
      <c r="BY155" s="46">
        <f t="shared" si="32"/>
        <v>46182.662847617292</v>
      </c>
      <c r="BZ155" s="49">
        <f>VLOOKUP($C155,[2]PARAMETROS!$A:$I,7,0)</f>
        <v>43101</v>
      </c>
      <c r="CA155" s="50">
        <f>VLOOKUP($C155,[2]PARAMETROS!$A:$I,8,0)</f>
        <v>0</v>
      </c>
      <c r="CB155" s="50">
        <f>VLOOKUP($C155,[2]PARAMETROS!$A:$I,9,0)</f>
        <v>0</v>
      </c>
    </row>
    <row r="156" spans="1:80">
      <c r="A156" s="42" t="s">
        <v>345</v>
      </c>
      <c r="B156" s="42" t="s">
        <v>73</v>
      </c>
      <c r="C156" s="42" t="s">
        <v>175</v>
      </c>
      <c r="D156" s="43" t="s">
        <v>346</v>
      </c>
      <c r="E156" s="44" t="s">
        <v>62</v>
      </c>
      <c r="F156" s="44" t="s">
        <v>63</v>
      </c>
      <c r="G156" s="44">
        <v>1</v>
      </c>
      <c r="H156" s="45">
        <v>1041.5999999999999</v>
      </c>
      <c r="I156" s="46">
        <v>1041.5999999999999</v>
      </c>
      <c r="J156" s="46"/>
      <c r="K156" s="46"/>
      <c r="L156" s="46"/>
      <c r="M156" s="46"/>
      <c r="N156" s="46"/>
      <c r="O156" s="46"/>
      <c r="P156" s="46"/>
      <c r="Q156" s="46">
        <v>1041.5999999999999</v>
      </c>
      <c r="R156" s="46">
        <v>208.32</v>
      </c>
      <c r="S156" s="46">
        <v>15.623999999999999</v>
      </c>
      <c r="T156" s="46">
        <v>10.415999999999999</v>
      </c>
      <c r="U156" s="46">
        <v>2.0831999999999997</v>
      </c>
      <c r="V156" s="46">
        <v>26.04</v>
      </c>
      <c r="W156" s="46">
        <v>83.327999999999989</v>
      </c>
      <c r="X156" s="46">
        <v>31.247999999999998</v>
      </c>
      <c r="Y156" s="46">
        <v>6.2495999999999992</v>
      </c>
      <c r="Z156" s="46">
        <v>383.30879999999996</v>
      </c>
      <c r="AA156" s="46">
        <v>86.799999999999983</v>
      </c>
      <c r="AB156" s="46">
        <v>115.73333333333332</v>
      </c>
      <c r="AC156" s="46">
        <v>74.532266666666672</v>
      </c>
      <c r="AD156" s="46">
        <v>277.06559999999996</v>
      </c>
      <c r="AE156" s="46">
        <v>99.504000000000005</v>
      </c>
      <c r="AF156" s="46">
        <v>397</v>
      </c>
      <c r="AG156" s="46">
        <v>0</v>
      </c>
      <c r="AH156" s="46">
        <v>0</v>
      </c>
      <c r="AI156" s="46">
        <v>0</v>
      </c>
      <c r="AJ156" s="46">
        <v>0</v>
      </c>
      <c r="AK156" s="46">
        <v>4.72</v>
      </c>
      <c r="AL156" s="46">
        <v>0</v>
      </c>
      <c r="AM156" s="46">
        <v>501.22400000000005</v>
      </c>
      <c r="AN156" s="46">
        <v>1161.5984000000001</v>
      </c>
      <c r="AO156" s="46">
        <v>5.2270879629629627</v>
      </c>
      <c r="AP156" s="46">
        <v>0.418167037037037</v>
      </c>
      <c r="AQ156" s="46">
        <v>0.2090835185185185</v>
      </c>
      <c r="AR156" s="46">
        <v>3.6456000000000004</v>
      </c>
      <c r="AS156" s="46">
        <v>1.3415808000000005</v>
      </c>
      <c r="AT156" s="46">
        <v>44.788799999999995</v>
      </c>
      <c r="AU156" s="46">
        <v>1.736</v>
      </c>
      <c r="AV156" s="46">
        <v>57.366319318518514</v>
      </c>
      <c r="AW156" s="46">
        <v>14.466666666666665</v>
      </c>
      <c r="AX156" s="46">
        <v>8.5642666666666667</v>
      </c>
      <c r="AY156" s="46">
        <v>0.21699999999999997</v>
      </c>
      <c r="AZ156" s="46">
        <v>3.472</v>
      </c>
      <c r="BA156" s="46">
        <v>1.350222222222222</v>
      </c>
      <c r="BB156" s="46">
        <v>10.329817244444445</v>
      </c>
      <c r="BC156" s="46">
        <v>38.3999728</v>
      </c>
      <c r="BD156" s="46"/>
      <c r="BE156" s="46">
        <v>0</v>
      </c>
      <c r="BF156" s="46">
        <v>38.3999728</v>
      </c>
      <c r="BG156" s="46">
        <v>43.567500000000003</v>
      </c>
      <c r="BH156" s="46"/>
      <c r="BI156" s="46">
        <v>0</v>
      </c>
      <c r="BJ156" s="46"/>
      <c r="BK156" s="46"/>
      <c r="BL156" s="46">
        <v>43.567500000000003</v>
      </c>
      <c r="BM156" s="46">
        <v>2342.5321921185187</v>
      </c>
      <c r="BN156" s="46">
        <f t="shared" si="22"/>
        <v>245.50059275225348</v>
      </c>
      <c r="BO156" s="46">
        <f t="shared" si="23"/>
        <v>173.48708554492575</v>
      </c>
      <c r="BP156" s="47">
        <f t="shared" si="26"/>
        <v>8.5633802816901436</v>
      </c>
      <c r="BQ156" s="47">
        <f t="shared" si="24"/>
        <v>1.8591549295774654</v>
      </c>
      <c r="BR156" s="48">
        <v>2</v>
      </c>
      <c r="BS156" s="47">
        <f t="shared" si="27"/>
        <v>2.2535211267605644</v>
      </c>
      <c r="BT156" s="47">
        <f t="shared" si="28"/>
        <v>11.25</v>
      </c>
      <c r="BU156" s="47">
        <f t="shared" si="29"/>
        <v>12.676056338028173</v>
      </c>
      <c r="BV156" s="46">
        <f t="shared" si="25"/>
        <v>350.05181455973644</v>
      </c>
      <c r="BW156" s="46">
        <f t="shared" si="30"/>
        <v>769.03949285691567</v>
      </c>
      <c r="BX156" s="46">
        <f t="shared" si="31"/>
        <v>3111.5716849754344</v>
      </c>
      <c r="BY156" s="46">
        <f t="shared" si="32"/>
        <v>37338.86021970521</v>
      </c>
      <c r="BZ156" s="49">
        <f>VLOOKUP($C156,[2]PARAMETROS!$A:$I,7,0)</f>
        <v>43101</v>
      </c>
      <c r="CA156" s="50">
        <f>VLOOKUP($C156,[2]PARAMETROS!$A:$I,8,0)</f>
        <v>0</v>
      </c>
      <c r="CB156" s="50">
        <f>VLOOKUP($C156,[2]PARAMETROS!$A:$I,9,0)</f>
        <v>0</v>
      </c>
    </row>
    <row r="157" spans="1:80">
      <c r="A157" s="42" t="s">
        <v>345</v>
      </c>
      <c r="B157" s="42" t="s">
        <v>78</v>
      </c>
      <c r="C157" s="42" t="s">
        <v>347</v>
      </c>
      <c r="D157" s="43" t="s">
        <v>348</v>
      </c>
      <c r="E157" s="44" t="s">
        <v>62</v>
      </c>
      <c r="F157" s="44" t="s">
        <v>63</v>
      </c>
      <c r="G157" s="44">
        <v>1</v>
      </c>
      <c r="H157" s="45">
        <v>3062.89</v>
      </c>
      <c r="I157" s="46">
        <v>3062.89</v>
      </c>
      <c r="J157" s="46"/>
      <c r="K157" s="46"/>
      <c r="L157" s="46"/>
      <c r="M157" s="46"/>
      <c r="N157" s="46"/>
      <c r="O157" s="46"/>
      <c r="P157" s="46"/>
      <c r="Q157" s="46">
        <v>3062.89</v>
      </c>
      <c r="R157" s="46">
        <v>612.57799999999997</v>
      </c>
      <c r="S157" s="46">
        <v>45.943349999999995</v>
      </c>
      <c r="T157" s="46">
        <v>30.628899999999998</v>
      </c>
      <c r="U157" s="46">
        <v>6.1257799999999998</v>
      </c>
      <c r="V157" s="46">
        <v>76.572249999999997</v>
      </c>
      <c r="W157" s="46">
        <v>245.03119999999998</v>
      </c>
      <c r="X157" s="46">
        <v>91.88669999999999</v>
      </c>
      <c r="Y157" s="46">
        <v>18.37734</v>
      </c>
      <c r="Z157" s="46">
        <v>1127.1435199999999</v>
      </c>
      <c r="AA157" s="46">
        <v>255.24083333333331</v>
      </c>
      <c r="AB157" s="46">
        <v>340.32111111111107</v>
      </c>
      <c r="AC157" s="46">
        <v>219.16679555555558</v>
      </c>
      <c r="AD157" s="46">
        <v>814.72874000000002</v>
      </c>
      <c r="AE157" s="46">
        <v>0</v>
      </c>
      <c r="AF157" s="46">
        <v>397</v>
      </c>
      <c r="AG157" s="46">
        <v>0</v>
      </c>
      <c r="AH157" s="46">
        <v>0</v>
      </c>
      <c r="AI157" s="46">
        <v>0</v>
      </c>
      <c r="AJ157" s="46">
        <v>0</v>
      </c>
      <c r="AK157" s="46">
        <v>4.72</v>
      </c>
      <c r="AL157" s="46">
        <v>293.88</v>
      </c>
      <c r="AM157" s="46">
        <v>695.6</v>
      </c>
      <c r="AN157" s="46">
        <v>2637.4722599999996</v>
      </c>
      <c r="AO157" s="46">
        <v>15.37057934992284</v>
      </c>
      <c r="AP157" s="46">
        <v>1.2296463479938271</v>
      </c>
      <c r="AQ157" s="46">
        <v>0.61482317399691355</v>
      </c>
      <c r="AR157" s="46">
        <v>10.720115000000002</v>
      </c>
      <c r="AS157" s="46">
        <v>3.9450023200000013</v>
      </c>
      <c r="AT157" s="46">
        <v>131.70426999999998</v>
      </c>
      <c r="AU157" s="46">
        <v>5.1048166666666672</v>
      </c>
      <c r="AV157" s="46">
        <v>168.68925285858023</v>
      </c>
      <c r="AW157" s="46">
        <v>42.540138888888883</v>
      </c>
      <c r="AX157" s="46">
        <v>25.183762222222224</v>
      </c>
      <c r="AY157" s="46">
        <v>0.63810208333333329</v>
      </c>
      <c r="AZ157" s="46">
        <v>10.209633333333334</v>
      </c>
      <c r="BA157" s="46">
        <v>3.9704129629629628</v>
      </c>
      <c r="BB157" s="46">
        <v>30.375474212592597</v>
      </c>
      <c r="BC157" s="46">
        <v>112.91752370333333</v>
      </c>
      <c r="BD157" s="46"/>
      <c r="BE157" s="46">
        <v>0</v>
      </c>
      <c r="BF157" s="46">
        <v>112.91752370333333</v>
      </c>
      <c r="BG157" s="46">
        <v>94.380486111111111</v>
      </c>
      <c r="BH157" s="46"/>
      <c r="BI157" s="46">
        <v>0</v>
      </c>
      <c r="BJ157" s="46"/>
      <c r="BK157" s="46"/>
      <c r="BL157" s="46">
        <v>94.380486111111111</v>
      </c>
      <c r="BM157" s="46">
        <v>6076.3495226730247</v>
      </c>
      <c r="BN157" s="46">
        <f t="shared" si="22"/>
        <v>245.50059275225348</v>
      </c>
      <c r="BO157" s="46">
        <f t="shared" si="23"/>
        <v>173.48708554492575</v>
      </c>
      <c r="BP157" s="47">
        <f t="shared" si="26"/>
        <v>8.5633802816901436</v>
      </c>
      <c r="BQ157" s="47">
        <f t="shared" si="24"/>
        <v>1.8591549295774654</v>
      </c>
      <c r="BR157" s="48">
        <v>2</v>
      </c>
      <c r="BS157" s="47">
        <f t="shared" si="27"/>
        <v>2.2535211267605644</v>
      </c>
      <c r="BT157" s="47">
        <f t="shared" si="28"/>
        <v>11.25</v>
      </c>
      <c r="BU157" s="47">
        <f t="shared" si="29"/>
        <v>12.676056338028173</v>
      </c>
      <c r="BV157" s="46">
        <f t="shared" si="25"/>
        <v>823.3526029398854</v>
      </c>
      <c r="BW157" s="46">
        <f t="shared" si="30"/>
        <v>1242.3402812370646</v>
      </c>
      <c r="BX157" s="46">
        <f t="shared" si="31"/>
        <v>7318.6898039100888</v>
      </c>
      <c r="BY157" s="46">
        <f t="shared" si="32"/>
        <v>87824.277646921066</v>
      </c>
      <c r="BZ157" s="49">
        <f>VLOOKUP($C157,[2]PARAMETROS!$A:$I,7,0)</f>
        <v>43101</v>
      </c>
      <c r="CA157" s="50">
        <f>VLOOKUP($C157,[2]PARAMETROS!$A:$I,8,0)</f>
        <v>0</v>
      </c>
      <c r="CB157" s="50">
        <f>VLOOKUP($C157,[2]PARAMETROS!$A:$I,9,0)</f>
        <v>0</v>
      </c>
    </row>
    <row r="158" spans="1:80">
      <c r="A158" s="42" t="s">
        <v>345</v>
      </c>
      <c r="B158" s="42" t="s">
        <v>14</v>
      </c>
      <c r="C158" s="42" t="s">
        <v>175</v>
      </c>
      <c r="D158" s="43" t="s">
        <v>349</v>
      </c>
      <c r="E158" s="44" t="s">
        <v>62</v>
      </c>
      <c r="F158" s="44" t="s">
        <v>63</v>
      </c>
      <c r="G158" s="44">
        <v>2</v>
      </c>
      <c r="H158" s="45">
        <v>1281.1600000000001</v>
      </c>
      <c r="I158" s="46">
        <v>2562.3200000000002</v>
      </c>
      <c r="J158" s="46"/>
      <c r="K158" s="46"/>
      <c r="L158" s="46"/>
      <c r="M158" s="46"/>
      <c r="N158" s="46"/>
      <c r="O158" s="46"/>
      <c r="P158" s="46"/>
      <c r="Q158" s="46">
        <v>2562.3200000000002</v>
      </c>
      <c r="R158" s="46">
        <v>512.46400000000006</v>
      </c>
      <c r="S158" s="46">
        <v>38.434800000000003</v>
      </c>
      <c r="T158" s="46">
        <v>25.623200000000001</v>
      </c>
      <c r="U158" s="46">
        <v>5.1246400000000003</v>
      </c>
      <c r="V158" s="46">
        <v>64.058000000000007</v>
      </c>
      <c r="W158" s="46">
        <v>204.98560000000001</v>
      </c>
      <c r="X158" s="46">
        <v>76.869600000000005</v>
      </c>
      <c r="Y158" s="46">
        <v>15.373920000000002</v>
      </c>
      <c r="Z158" s="46">
        <v>942.93376000000001</v>
      </c>
      <c r="AA158" s="46">
        <v>213.52666666666667</v>
      </c>
      <c r="AB158" s="46">
        <v>284.70222222222225</v>
      </c>
      <c r="AC158" s="46">
        <v>183.34823111111115</v>
      </c>
      <c r="AD158" s="46">
        <v>681.57712000000015</v>
      </c>
      <c r="AE158" s="46">
        <v>170.26079999999999</v>
      </c>
      <c r="AF158" s="46">
        <v>794</v>
      </c>
      <c r="AG158" s="46">
        <v>0</v>
      </c>
      <c r="AH158" s="46">
        <v>0</v>
      </c>
      <c r="AI158" s="46">
        <v>0</v>
      </c>
      <c r="AJ158" s="46">
        <v>0</v>
      </c>
      <c r="AK158" s="46">
        <v>9.44</v>
      </c>
      <c r="AL158" s="46">
        <v>0</v>
      </c>
      <c r="AM158" s="46">
        <v>973.70080000000007</v>
      </c>
      <c r="AN158" s="46">
        <v>2598.2116800000003</v>
      </c>
      <c r="AO158" s="46">
        <v>12.858556095679015</v>
      </c>
      <c r="AP158" s="46">
        <v>1.0286844876543211</v>
      </c>
      <c r="AQ158" s="46">
        <v>0.51434224382716054</v>
      </c>
      <c r="AR158" s="46">
        <v>8.9681200000000025</v>
      </c>
      <c r="AS158" s="46">
        <v>3.3002681600000017</v>
      </c>
      <c r="AT158" s="46">
        <v>110.17976</v>
      </c>
      <c r="AU158" s="46">
        <v>4.2705333333333337</v>
      </c>
      <c r="AV158" s="46">
        <v>141.12026432049385</v>
      </c>
      <c r="AW158" s="46">
        <v>35.587777777777781</v>
      </c>
      <c r="AX158" s="46">
        <v>21.067964444444446</v>
      </c>
      <c r="AY158" s="46">
        <v>0.53381666666666672</v>
      </c>
      <c r="AZ158" s="46">
        <v>8.5410666666666675</v>
      </c>
      <c r="BA158" s="46">
        <v>3.321525925925926</v>
      </c>
      <c r="BB158" s="46">
        <v>25.411191745185192</v>
      </c>
      <c r="BC158" s="46">
        <v>94.46334322666668</v>
      </c>
      <c r="BD158" s="46">
        <v>283.68542857142859</v>
      </c>
      <c r="BE158" s="46">
        <v>283.68542857142859</v>
      </c>
      <c r="BF158" s="46">
        <v>378.14877179809525</v>
      </c>
      <c r="BG158" s="46">
        <v>132.23097222222222</v>
      </c>
      <c r="BH158" s="46"/>
      <c r="BI158" s="46">
        <v>0</v>
      </c>
      <c r="BJ158" s="46"/>
      <c r="BK158" s="46"/>
      <c r="BL158" s="46">
        <v>132.23097222222222</v>
      </c>
      <c r="BM158" s="46">
        <v>5812.0316883408123</v>
      </c>
      <c r="BN158" s="46">
        <f t="shared" si="22"/>
        <v>491.00118550450696</v>
      </c>
      <c r="BO158" s="46">
        <f t="shared" si="23"/>
        <v>346.9741710898515</v>
      </c>
      <c r="BP158" s="47">
        <f t="shared" si="26"/>
        <v>8.5633802816901436</v>
      </c>
      <c r="BQ158" s="47">
        <f t="shared" si="24"/>
        <v>1.8591549295774654</v>
      </c>
      <c r="BR158" s="48">
        <v>2</v>
      </c>
      <c r="BS158" s="47">
        <f t="shared" si="27"/>
        <v>2.2535211267605644</v>
      </c>
      <c r="BT158" s="47">
        <f t="shared" si="28"/>
        <v>11.25</v>
      </c>
      <c r="BU158" s="47">
        <f t="shared" si="29"/>
        <v>12.676056338028173</v>
      </c>
      <c r="BV158" s="46">
        <f t="shared" si="25"/>
        <v>842.95863949882482</v>
      </c>
      <c r="BW158" s="46">
        <f t="shared" si="30"/>
        <v>1680.9339960931834</v>
      </c>
      <c r="BX158" s="46">
        <f t="shared" si="31"/>
        <v>7492.9656844339952</v>
      </c>
      <c r="BY158" s="46">
        <f t="shared" si="32"/>
        <v>89915.588213207942</v>
      </c>
      <c r="BZ158" s="49">
        <f>VLOOKUP($C158,[2]PARAMETROS!$A:$I,7,0)</f>
        <v>43101</v>
      </c>
      <c r="CA158" s="50">
        <f>VLOOKUP($C158,[2]PARAMETROS!$A:$I,8,0)</f>
        <v>0</v>
      </c>
      <c r="CB158" s="50">
        <f>VLOOKUP($C158,[2]PARAMETROS!$A:$I,9,0)</f>
        <v>0</v>
      </c>
    </row>
    <row r="159" spans="1:80">
      <c r="A159" s="42" t="s">
        <v>345</v>
      </c>
      <c r="B159" s="42" t="s">
        <v>15</v>
      </c>
      <c r="C159" s="42" t="s">
        <v>175</v>
      </c>
      <c r="D159" s="43" t="s">
        <v>350</v>
      </c>
      <c r="E159" s="44" t="s">
        <v>62</v>
      </c>
      <c r="F159" s="44" t="s">
        <v>63</v>
      </c>
      <c r="G159" s="44">
        <v>2</v>
      </c>
      <c r="H159" s="45">
        <v>1281.1600000000001</v>
      </c>
      <c r="I159" s="46">
        <v>2562.3200000000002</v>
      </c>
      <c r="J159" s="46"/>
      <c r="K159" s="46"/>
      <c r="L159" s="46">
        <v>389.02728438095244</v>
      </c>
      <c r="M159" s="46"/>
      <c r="N159" s="46"/>
      <c r="O159" s="46"/>
      <c r="P159" s="46"/>
      <c r="Q159" s="46">
        <v>2951.3472843809527</v>
      </c>
      <c r="R159" s="46">
        <v>590.26945687619059</v>
      </c>
      <c r="S159" s="46">
        <v>44.270209265714286</v>
      </c>
      <c r="T159" s="46">
        <v>29.513472843809527</v>
      </c>
      <c r="U159" s="46">
        <v>5.9026945687619055</v>
      </c>
      <c r="V159" s="46">
        <v>73.783682109523824</v>
      </c>
      <c r="W159" s="46">
        <v>236.10778275047622</v>
      </c>
      <c r="X159" s="46">
        <v>88.540418531428571</v>
      </c>
      <c r="Y159" s="46">
        <v>17.708083706285716</v>
      </c>
      <c r="Z159" s="46">
        <v>1086.0958006521905</v>
      </c>
      <c r="AA159" s="46">
        <v>245.94560703174605</v>
      </c>
      <c r="AB159" s="46">
        <v>327.92747604232807</v>
      </c>
      <c r="AC159" s="46">
        <v>211.18529457125931</v>
      </c>
      <c r="AD159" s="46">
        <v>785.05837764533339</v>
      </c>
      <c r="AE159" s="46">
        <v>170.26079999999999</v>
      </c>
      <c r="AF159" s="46">
        <v>794</v>
      </c>
      <c r="AG159" s="46">
        <v>0</v>
      </c>
      <c r="AH159" s="46">
        <v>0</v>
      </c>
      <c r="AI159" s="46">
        <v>0</v>
      </c>
      <c r="AJ159" s="46">
        <v>0</v>
      </c>
      <c r="AK159" s="46">
        <v>9.44</v>
      </c>
      <c r="AL159" s="46">
        <v>0</v>
      </c>
      <c r="AM159" s="46">
        <v>973.70080000000007</v>
      </c>
      <c r="AN159" s="46">
        <v>2844.8549782975242</v>
      </c>
      <c r="AO159" s="46">
        <v>14.810821682710356</v>
      </c>
      <c r="AP159" s="46">
        <v>1.1848657346168285</v>
      </c>
      <c r="AQ159" s="46">
        <v>0.59243286730841427</v>
      </c>
      <c r="AR159" s="46">
        <v>10.329715495333335</v>
      </c>
      <c r="AS159" s="46">
        <v>3.8013353022826686</v>
      </c>
      <c r="AT159" s="46">
        <v>126.90793322838095</v>
      </c>
      <c r="AU159" s="46">
        <v>4.9189121406349212</v>
      </c>
      <c r="AV159" s="46">
        <v>162.54601645126746</v>
      </c>
      <c r="AW159" s="46">
        <v>40.990934505291008</v>
      </c>
      <c r="AX159" s="46">
        <v>24.266633227132278</v>
      </c>
      <c r="AY159" s="46">
        <v>0.61486401757936515</v>
      </c>
      <c r="AZ159" s="46">
        <v>9.8378242812698424</v>
      </c>
      <c r="BA159" s="46">
        <v>3.8258205538271608</v>
      </c>
      <c r="BB159" s="46">
        <v>29.269276183316681</v>
      </c>
      <c r="BC159" s="46">
        <v>108.80535276841633</v>
      </c>
      <c r="BD159" s="46">
        <v>326.75630648503403</v>
      </c>
      <c r="BE159" s="46">
        <v>326.75630648503403</v>
      </c>
      <c r="BF159" s="46">
        <v>435.56165925345033</v>
      </c>
      <c r="BG159" s="46">
        <v>132.23097222222222</v>
      </c>
      <c r="BH159" s="46"/>
      <c r="BI159" s="46">
        <v>0</v>
      </c>
      <c r="BJ159" s="46"/>
      <c r="BK159" s="46"/>
      <c r="BL159" s="46">
        <v>132.23097222222222</v>
      </c>
      <c r="BM159" s="46">
        <v>6526.5409106054176</v>
      </c>
      <c r="BN159" s="46">
        <f t="shared" si="22"/>
        <v>491.00118550450696</v>
      </c>
      <c r="BO159" s="46">
        <f t="shared" si="23"/>
        <v>346.9741710898515</v>
      </c>
      <c r="BP159" s="47">
        <f t="shared" si="26"/>
        <v>8.5633802816901436</v>
      </c>
      <c r="BQ159" s="47">
        <f t="shared" si="24"/>
        <v>1.8591549295774654</v>
      </c>
      <c r="BR159" s="48">
        <v>2</v>
      </c>
      <c r="BS159" s="47">
        <f t="shared" si="27"/>
        <v>2.2535211267605644</v>
      </c>
      <c r="BT159" s="47">
        <f t="shared" si="28"/>
        <v>11.25</v>
      </c>
      <c r="BU159" s="47">
        <f t="shared" si="29"/>
        <v>12.676056338028173</v>
      </c>
      <c r="BV159" s="46">
        <f t="shared" si="25"/>
        <v>933.53023105349303</v>
      </c>
      <c r="BW159" s="46">
        <f t="shared" si="30"/>
        <v>1771.5055876478514</v>
      </c>
      <c r="BX159" s="46">
        <f t="shared" si="31"/>
        <v>8298.0464982532685</v>
      </c>
      <c r="BY159" s="46">
        <f t="shared" si="32"/>
        <v>99576.557979039222</v>
      </c>
      <c r="BZ159" s="49">
        <f>VLOOKUP($C159,[2]PARAMETROS!$A:$I,7,0)</f>
        <v>43101</v>
      </c>
      <c r="CA159" s="50">
        <f>VLOOKUP($C159,[2]PARAMETROS!$A:$I,8,0)</f>
        <v>0</v>
      </c>
      <c r="CB159" s="50">
        <f>VLOOKUP($C159,[2]PARAMETROS!$A:$I,9,0)</f>
        <v>0</v>
      </c>
    </row>
    <row r="160" spans="1:80">
      <c r="A160" s="42" t="s">
        <v>351</v>
      </c>
      <c r="B160" s="42" t="s">
        <v>14</v>
      </c>
      <c r="C160" s="42" t="s">
        <v>351</v>
      </c>
      <c r="D160" s="43" t="s">
        <v>352</v>
      </c>
      <c r="E160" s="44" t="s">
        <v>62</v>
      </c>
      <c r="F160" s="44" t="s">
        <v>63</v>
      </c>
      <c r="G160" s="44">
        <v>2</v>
      </c>
      <c r="H160" s="45">
        <v>1323.54</v>
      </c>
      <c r="I160" s="46">
        <v>2647.08</v>
      </c>
      <c r="J160" s="46"/>
      <c r="K160" s="46"/>
      <c r="L160" s="46"/>
      <c r="M160" s="46"/>
      <c r="N160" s="46"/>
      <c r="O160" s="52"/>
      <c r="P160" s="46"/>
      <c r="Q160" s="46">
        <v>2647.08</v>
      </c>
      <c r="R160" s="46">
        <v>529.41600000000005</v>
      </c>
      <c r="S160" s="46">
        <v>39.706199999999995</v>
      </c>
      <c r="T160" s="46">
        <v>26.470800000000001</v>
      </c>
      <c r="U160" s="46">
        <v>5.2941599999999998</v>
      </c>
      <c r="V160" s="46">
        <v>66.177000000000007</v>
      </c>
      <c r="W160" s="46">
        <v>211.7664</v>
      </c>
      <c r="X160" s="46">
        <v>79.412399999999991</v>
      </c>
      <c r="Y160" s="46">
        <v>15.882479999999999</v>
      </c>
      <c r="Z160" s="46">
        <v>974.12544000000003</v>
      </c>
      <c r="AA160" s="46">
        <v>220.58999999999997</v>
      </c>
      <c r="AB160" s="46">
        <v>294.11999999999995</v>
      </c>
      <c r="AC160" s="46">
        <v>189.41328000000001</v>
      </c>
      <c r="AD160" s="46">
        <v>704.12327999999991</v>
      </c>
      <c r="AE160" s="46">
        <v>165.17520000000002</v>
      </c>
      <c r="AF160" s="46">
        <v>794</v>
      </c>
      <c r="AG160" s="46">
        <v>0</v>
      </c>
      <c r="AH160" s="46">
        <v>66.88</v>
      </c>
      <c r="AI160" s="46">
        <v>0</v>
      </c>
      <c r="AJ160" s="46">
        <v>0</v>
      </c>
      <c r="AK160" s="46">
        <v>9.44</v>
      </c>
      <c r="AL160" s="46">
        <v>0</v>
      </c>
      <c r="AM160" s="46">
        <v>1035.4952000000001</v>
      </c>
      <c r="AN160" s="46">
        <v>2713.7439199999999</v>
      </c>
      <c r="AO160" s="46">
        <v>13.283909375</v>
      </c>
      <c r="AP160" s="46">
        <v>1.06271275</v>
      </c>
      <c r="AQ160" s="46">
        <v>0.53135637499999999</v>
      </c>
      <c r="AR160" s="46">
        <v>9.2647800000000018</v>
      </c>
      <c r="AS160" s="46">
        <v>3.4094390400000014</v>
      </c>
      <c r="AT160" s="46">
        <v>113.82443999999998</v>
      </c>
      <c r="AU160" s="46">
        <v>4.4118000000000004</v>
      </c>
      <c r="AV160" s="46">
        <v>145.78843753999999</v>
      </c>
      <c r="AW160" s="46">
        <v>36.764999999999993</v>
      </c>
      <c r="AX160" s="46">
        <v>21.764880000000002</v>
      </c>
      <c r="AY160" s="46">
        <v>0.55147499999999994</v>
      </c>
      <c r="AZ160" s="46">
        <v>8.8236000000000008</v>
      </c>
      <c r="BA160" s="46">
        <v>3.4314</v>
      </c>
      <c r="BB160" s="46">
        <v>26.251778640000005</v>
      </c>
      <c r="BC160" s="46">
        <v>97.588133639999995</v>
      </c>
      <c r="BD160" s="53">
        <v>279.74822727272726</v>
      </c>
      <c r="BE160" s="46">
        <v>279.74822727272726</v>
      </c>
      <c r="BF160" s="46">
        <v>377.33636091272729</v>
      </c>
      <c r="BG160" s="46">
        <v>132.23097222222222</v>
      </c>
      <c r="BH160" s="46"/>
      <c r="BI160" s="46">
        <v>0</v>
      </c>
      <c r="BJ160" s="46"/>
      <c r="BK160" s="46"/>
      <c r="BL160" s="46">
        <v>132.23097222222222</v>
      </c>
      <c r="BM160" s="46">
        <v>6016.1796906749496</v>
      </c>
      <c r="BN160" s="46">
        <f t="shared" si="22"/>
        <v>491.00118550450696</v>
      </c>
      <c r="BO160" s="46">
        <f t="shared" si="23"/>
        <v>346.9741710898515</v>
      </c>
      <c r="BP160" s="47">
        <f t="shared" si="26"/>
        <v>8.6609686609686669</v>
      </c>
      <c r="BQ160" s="47">
        <f t="shared" si="24"/>
        <v>1.8803418803418819</v>
      </c>
      <c r="BR160" s="48">
        <v>3</v>
      </c>
      <c r="BS160" s="47">
        <f t="shared" si="27"/>
        <v>3.4188034188034218</v>
      </c>
      <c r="BT160" s="47">
        <f t="shared" si="28"/>
        <v>12.25</v>
      </c>
      <c r="BU160" s="47">
        <f t="shared" si="29"/>
        <v>13.960113960113972</v>
      </c>
      <c r="BV160" s="46">
        <f t="shared" si="25"/>
        <v>956.84785560169917</v>
      </c>
      <c r="BW160" s="46">
        <f t="shared" si="30"/>
        <v>1794.8232121960577</v>
      </c>
      <c r="BX160" s="46">
        <f t="shared" si="31"/>
        <v>7811.0029028710069</v>
      </c>
      <c r="BY160" s="46">
        <f t="shared" si="32"/>
        <v>93732.03483445209</v>
      </c>
      <c r="BZ160" s="49">
        <f>VLOOKUP($C160,[2]PARAMETROS!$A:$I,7,0)</f>
        <v>43101</v>
      </c>
      <c r="CA160" s="50">
        <f>VLOOKUP($C160,[2]PARAMETROS!$A:$I,8,0)</f>
        <v>0</v>
      </c>
      <c r="CB160" s="50">
        <f>VLOOKUP($C160,[2]PARAMETROS!$A:$I,9,0)</f>
        <v>0</v>
      </c>
    </row>
    <row r="161" spans="1:80">
      <c r="A161" s="42" t="s">
        <v>351</v>
      </c>
      <c r="B161" s="42" t="s">
        <v>15</v>
      </c>
      <c r="C161" s="42" t="s">
        <v>351</v>
      </c>
      <c r="D161" s="43" t="s">
        <v>353</v>
      </c>
      <c r="E161" s="44" t="s">
        <v>62</v>
      </c>
      <c r="F161" s="44" t="s">
        <v>63</v>
      </c>
      <c r="G161" s="44">
        <v>2</v>
      </c>
      <c r="H161" s="45">
        <v>1323.54</v>
      </c>
      <c r="I161" s="46">
        <v>2647.08</v>
      </c>
      <c r="J161" s="46"/>
      <c r="K161" s="46"/>
      <c r="L161" s="53">
        <v>383.62806899999998</v>
      </c>
      <c r="M161" s="46"/>
      <c r="N161" s="46"/>
      <c r="O161" s="52"/>
      <c r="P161" s="46"/>
      <c r="Q161" s="46">
        <v>3030.7080689999998</v>
      </c>
      <c r="R161" s="46">
        <v>606.14161379999996</v>
      </c>
      <c r="S161" s="46">
        <v>45.460621034999996</v>
      </c>
      <c r="T161" s="46">
        <v>30.307080689999999</v>
      </c>
      <c r="U161" s="46">
        <v>6.0614161379999993</v>
      </c>
      <c r="V161" s="46">
        <v>75.767701724999995</v>
      </c>
      <c r="W161" s="46">
        <v>242.45664552</v>
      </c>
      <c r="X161" s="46">
        <v>90.921242069999991</v>
      </c>
      <c r="Y161" s="46">
        <v>18.184248413999999</v>
      </c>
      <c r="Z161" s="46">
        <v>1115.3005693919999</v>
      </c>
      <c r="AA161" s="46">
        <v>252.55900574999998</v>
      </c>
      <c r="AB161" s="46">
        <v>336.74534099999994</v>
      </c>
      <c r="AC161" s="46">
        <v>216.86399960400001</v>
      </c>
      <c r="AD161" s="46">
        <v>806.16834635399994</v>
      </c>
      <c r="AE161" s="46">
        <v>165.17520000000002</v>
      </c>
      <c r="AF161" s="46">
        <v>794</v>
      </c>
      <c r="AG161" s="46">
        <v>0</v>
      </c>
      <c r="AH161" s="46">
        <v>66.88</v>
      </c>
      <c r="AI161" s="46">
        <v>0</v>
      </c>
      <c r="AJ161" s="46">
        <v>0</v>
      </c>
      <c r="AK161" s="46">
        <v>9.44</v>
      </c>
      <c r="AL161" s="46">
        <v>0</v>
      </c>
      <c r="AM161" s="46">
        <v>1035.4952000000001</v>
      </c>
      <c r="AN161" s="46">
        <v>2956.9641157460001</v>
      </c>
      <c r="AO161" s="46">
        <v>15.209079941171876</v>
      </c>
      <c r="AP161" s="46">
        <v>1.2167263952937499</v>
      </c>
      <c r="AQ161" s="46">
        <v>0.60836319764687496</v>
      </c>
      <c r="AR161" s="46">
        <v>10.607478241500001</v>
      </c>
      <c r="AS161" s="46">
        <v>3.9035519928720013</v>
      </c>
      <c r="AT161" s="46">
        <v>130.32044696699998</v>
      </c>
      <c r="AU161" s="46">
        <v>5.0511801150000002</v>
      </c>
      <c r="AV161" s="46">
        <v>166.91682685048448</v>
      </c>
      <c r="AW161" s="46">
        <v>42.093167624999992</v>
      </c>
      <c r="AX161" s="46">
        <v>24.919155234000002</v>
      </c>
      <c r="AY161" s="46">
        <v>0.63139751437499991</v>
      </c>
      <c r="AZ161" s="46">
        <v>10.10236023</v>
      </c>
      <c r="BA161" s="46">
        <v>3.9286956449999995</v>
      </c>
      <c r="BB161" s="46">
        <v>30.056317659402005</v>
      </c>
      <c r="BC161" s="46">
        <v>111.73109390777699</v>
      </c>
      <c r="BD161" s="53">
        <v>320.29073911022726</v>
      </c>
      <c r="BE161" s="46">
        <v>320.29073911022726</v>
      </c>
      <c r="BF161" s="46">
        <v>432.02183301800426</v>
      </c>
      <c r="BG161" s="46">
        <v>132.23097222222222</v>
      </c>
      <c r="BH161" s="46"/>
      <c r="BI161" s="46">
        <v>0</v>
      </c>
      <c r="BJ161" s="46"/>
      <c r="BK161" s="46"/>
      <c r="BL161" s="46">
        <v>132.23097222222222</v>
      </c>
      <c r="BM161" s="46">
        <v>6718.8418168367107</v>
      </c>
      <c r="BN161" s="46">
        <f t="shared" si="22"/>
        <v>491.00118550450696</v>
      </c>
      <c r="BO161" s="46">
        <f t="shared" si="23"/>
        <v>346.9741710898515</v>
      </c>
      <c r="BP161" s="47">
        <f t="shared" si="26"/>
        <v>8.6609686609686669</v>
      </c>
      <c r="BQ161" s="47">
        <f t="shared" si="24"/>
        <v>1.8803418803418819</v>
      </c>
      <c r="BR161" s="48">
        <v>3</v>
      </c>
      <c r="BS161" s="47">
        <f t="shared" si="27"/>
        <v>3.4188034188034218</v>
      </c>
      <c r="BT161" s="47">
        <f t="shared" si="28"/>
        <v>12.25</v>
      </c>
      <c r="BU161" s="47">
        <f t="shared" si="29"/>
        <v>13.960113960113972</v>
      </c>
      <c r="BV161" s="46">
        <f t="shared" si="25"/>
        <v>1054.9402891684408</v>
      </c>
      <c r="BW161" s="46">
        <f t="shared" si="30"/>
        <v>1892.9156457627992</v>
      </c>
      <c r="BX161" s="46">
        <f t="shared" si="31"/>
        <v>8611.7574625995094</v>
      </c>
      <c r="BY161" s="46">
        <f t="shared" si="32"/>
        <v>103341.08955119411</v>
      </c>
      <c r="BZ161" s="49">
        <f>VLOOKUP($C161,[2]PARAMETROS!$A:$I,7,0)</f>
        <v>43101</v>
      </c>
      <c r="CA161" s="50">
        <f>VLOOKUP($C161,[2]PARAMETROS!$A:$I,8,0)</f>
        <v>0</v>
      </c>
      <c r="CB161" s="50">
        <f>VLOOKUP($C161,[2]PARAMETROS!$A:$I,9,0)</f>
        <v>0</v>
      </c>
    </row>
    <row r="162" spans="1:80">
      <c r="A162" s="42" t="s">
        <v>354</v>
      </c>
      <c r="B162" s="42" t="s">
        <v>66</v>
      </c>
      <c r="C162" s="42" t="s">
        <v>165</v>
      </c>
      <c r="D162" s="43" t="s">
        <v>355</v>
      </c>
      <c r="E162" s="44" t="s">
        <v>62</v>
      </c>
      <c r="F162" s="44" t="s">
        <v>63</v>
      </c>
      <c r="G162" s="44">
        <v>1</v>
      </c>
      <c r="H162" s="45">
        <v>1281.1600000000001</v>
      </c>
      <c r="I162" s="46">
        <v>1281.1600000000001</v>
      </c>
      <c r="J162" s="46"/>
      <c r="K162" s="46"/>
      <c r="L162" s="46"/>
      <c r="M162" s="46"/>
      <c r="N162" s="46"/>
      <c r="O162" s="46"/>
      <c r="P162" s="46"/>
      <c r="Q162" s="46">
        <v>1281.1600000000001</v>
      </c>
      <c r="R162" s="46">
        <v>256.23200000000003</v>
      </c>
      <c r="S162" s="46">
        <v>19.217400000000001</v>
      </c>
      <c r="T162" s="46">
        <v>12.8116</v>
      </c>
      <c r="U162" s="46">
        <v>2.5623200000000002</v>
      </c>
      <c r="V162" s="46">
        <v>32.029000000000003</v>
      </c>
      <c r="W162" s="46">
        <v>102.4928</v>
      </c>
      <c r="X162" s="46">
        <v>38.434800000000003</v>
      </c>
      <c r="Y162" s="46">
        <v>7.6869600000000009</v>
      </c>
      <c r="Z162" s="46">
        <v>471.46688</v>
      </c>
      <c r="AA162" s="46">
        <v>106.76333333333334</v>
      </c>
      <c r="AB162" s="46">
        <v>142.35111111111112</v>
      </c>
      <c r="AC162" s="46">
        <v>91.674115555555574</v>
      </c>
      <c r="AD162" s="46">
        <v>340.78856000000007</v>
      </c>
      <c r="AE162" s="46">
        <v>85.130399999999995</v>
      </c>
      <c r="AF162" s="46">
        <v>397</v>
      </c>
      <c r="AG162" s="46">
        <v>0</v>
      </c>
      <c r="AH162" s="46">
        <v>0</v>
      </c>
      <c r="AI162" s="46">
        <v>0</v>
      </c>
      <c r="AJ162" s="46">
        <v>0</v>
      </c>
      <c r="AK162" s="46">
        <v>4.72</v>
      </c>
      <c r="AL162" s="46">
        <v>0</v>
      </c>
      <c r="AM162" s="46">
        <v>486.85040000000004</v>
      </c>
      <c r="AN162" s="46">
        <v>1299.1058400000002</v>
      </c>
      <c r="AO162" s="46">
        <v>6.4292780478395075</v>
      </c>
      <c r="AP162" s="46">
        <v>0.51434224382716054</v>
      </c>
      <c r="AQ162" s="46">
        <v>0.25717112191358027</v>
      </c>
      <c r="AR162" s="46">
        <v>4.4840600000000013</v>
      </c>
      <c r="AS162" s="46">
        <v>1.6501340800000008</v>
      </c>
      <c r="AT162" s="46">
        <v>55.089880000000001</v>
      </c>
      <c r="AU162" s="46">
        <v>2.1352666666666669</v>
      </c>
      <c r="AV162" s="46">
        <v>70.560132160246923</v>
      </c>
      <c r="AW162" s="46">
        <v>17.79388888888889</v>
      </c>
      <c r="AX162" s="46">
        <v>10.533982222222223</v>
      </c>
      <c r="AY162" s="46">
        <v>0.26690833333333336</v>
      </c>
      <c r="AZ162" s="46">
        <v>4.2705333333333337</v>
      </c>
      <c r="BA162" s="46">
        <v>1.660762962962963</v>
      </c>
      <c r="BB162" s="46">
        <v>12.705595872592596</v>
      </c>
      <c r="BC162" s="46">
        <v>47.23167161333334</v>
      </c>
      <c r="BD162" s="46">
        <v>174.70363636363635</v>
      </c>
      <c r="BE162" s="46">
        <v>174.70363636363635</v>
      </c>
      <c r="BF162" s="46">
        <v>221.93530797696968</v>
      </c>
      <c r="BG162" s="46">
        <v>66.11548611111111</v>
      </c>
      <c r="BH162" s="46"/>
      <c r="BI162" s="46">
        <v>0</v>
      </c>
      <c r="BJ162" s="46"/>
      <c r="BK162" s="46"/>
      <c r="BL162" s="46">
        <v>66.11548611111111</v>
      </c>
      <c r="BM162" s="46">
        <v>2938.8767662483283</v>
      </c>
      <c r="BN162" s="46">
        <f t="shared" si="22"/>
        <v>245.50059275225348</v>
      </c>
      <c r="BO162" s="46">
        <f t="shared" si="23"/>
        <v>173.48708554492575</v>
      </c>
      <c r="BP162" s="47">
        <f t="shared" si="26"/>
        <v>8.6609686609686669</v>
      </c>
      <c r="BQ162" s="47">
        <f t="shared" si="24"/>
        <v>1.8803418803418819</v>
      </c>
      <c r="BR162" s="48">
        <v>3</v>
      </c>
      <c r="BS162" s="47">
        <f t="shared" si="27"/>
        <v>3.4188034188034218</v>
      </c>
      <c r="BT162" s="47">
        <f t="shared" si="28"/>
        <v>12.25</v>
      </c>
      <c r="BU162" s="47">
        <f t="shared" si="29"/>
        <v>13.960113960113972</v>
      </c>
      <c r="BV162" s="46">
        <f t="shared" si="25"/>
        <v>468.76170308470086</v>
      </c>
      <c r="BW162" s="46">
        <f t="shared" si="30"/>
        <v>887.74938138188008</v>
      </c>
      <c r="BX162" s="46">
        <f t="shared" si="31"/>
        <v>3826.6261476302084</v>
      </c>
      <c r="BY162" s="46">
        <f t="shared" si="32"/>
        <v>45919.513771562502</v>
      </c>
      <c r="BZ162" s="49">
        <f>VLOOKUP($C162,[2]PARAMETROS!$A:$I,7,0)</f>
        <v>43101</v>
      </c>
      <c r="CA162" s="50">
        <f>VLOOKUP($C162,[2]PARAMETROS!$A:$I,8,0)</f>
        <v>0</v>
      </c>
      <c r="CB162" s="50">
        <f>VLOOKUP($C162,[2]PARAMETROS!$A:$I,9,0)</f>
        <v>0</v>
      </c>
    </row>
    <row r="163" spans="1:80">
      <c r="A163" s="42" t="s">
        <v>356</v>
      </c>
      <c r="B163" s="42" t="s">
        <v>73</v>
      </c>
      <c r="C163" s="42" t="s">
        <v>356</v>
      </c>
      <c r="D163" s="43" t="s">
        <v>357</v>
      </c>
      <c r="E163" s="44" t="s">
        <v>62</v>
      </c>
      <c r="F163" s="44" t="s">
        <v>63</v>
      </c>
      <c r="G163" s="44">
        <v>1</v>
      </c>
      <c r="H163" s="45">
        <v>1076.08</v>
      </c>
      <c r="I163" s="46">
        <v>1076.08</v>
      </c>
      <c r="J163" s="46"/>
      <c r="K163" s="46"/>
      <c r="L163" s="46"/>
      <c r="M163" s="46"/>
      <c r="N163" s="46"/>
      <c r="O163" s="46"/>
      <c r="P163" s="46"/>
      <c r="Q163" s="46">
        <v>1076.08</v>
      </c>
      <c r="R163" s="46">
        <v>215.21600000000001</v>
      </c>
      <c r="S163" s="46">
        <v>16.141199999999998</v>
      </c>
      <c r="T163" s="46">
        <v>10.7608</v>
      </c>
      <c r="U163" s="46">
        <v>2.1521599999999999</v>
      </c>
      <c r="V163" s="46">
        <v>26.902000000000001</v>
      </c>
      <c r="W163" s="46">
        <v>86.086399999999998</v>
      </c>
      <c r="X163" s="46">
        <v>32.282399999999996</v>
      </c>
      <c r="Y163" s="46">
        <v>6.45648</v>
      </c>
      <c r="Z163" s="46">
        <v>395.99743999999998</v>
      </c>
      <c r="AA163" s="46">
        <v>89.673333333333318</v>
      </c>
      <c r="AB163" s="46">
        <v>119.56444444444443</v>
      </c>
      <c r="AC163" s="46">
        <v>76.999502222222233</v>
      </c>
      <c r="AD163" s="46">
        <v>286.23728</v>
      </c>
      <c r="AE163" s="46">
        <v>97.435200000000009</v>
      </c>
      <c r="AF163" s="46">
        <v>397</v>
      </c>
      <c r="AG163" s="46">
        <v>0</v>
      </c>
      <c r="AH163" s="46">
        <v>32.619999999999997</v>
      </c>
      <c r="AI163" s="46">
        <v>0</v>
      </c>
      <c r="AJ163" s="46">
        <v>0</v>
      </c>
      <c r="AK163" s="46">
        <v>4.72</v>
      </c>
      <c r="AL163" s="46">
        <v>0</v>
      </c>
      <c r="AM163" s="46">
        <v>531.77520000000004</v>
      </c>
      <c r="AN163" s="46">
        <v>1214.00992</v>
      </c>
      <c r="AO163" s="46">
        <v>5.400119830246914</v>
      </c>
      <c r="AP163" s="46">
        <v>0.43200958641975307</v>
      </c>
      <c r="AQ163" s="46">
        <v>0.21600479320987653</v>
      </c>
      <c r="AR163" s="46">
        <v>3.7662800000000001</v>
      </c>
      <c r="AS163" s="46">
        <v>1.3859910400000004</v>
      </c>
      <c r="AT163" s="46">
        <v>46.271439999999991</v>
      </c>
      <c r="AU163" s="46">
        <v>1.7934666666666668</v>
      </c>
      <c r="AV163" s="46">
        <v>59.265311916543205</v>
      </c>
      <c r="AW163" s="46">
        <v>14.945555555555554</v>
      </c>
      <c r="AX163" s="46">
        <v>8.8477688888888881</v>
      </c>
      <c r="AY163" s="46">
        <v>0.22418333333333329</v>
      </c>
      <c r="AZ163" s="46">
        <v>3.5869333333333335</v>
      </c>
      <c r="BA163" s="46">
        <v>1.3949185185185184</v>
      </c>
      <c r="BB163" s="46">
        <v>10.671764343703705</v>
      </c>
      <c r="BC163" s="46">
        <v>39.671123973333337</v>
      </c>
      <c r="BD163" s="46"/>
      <c r="BE163" s="46">
        <v>0</v>
      </c>
      <c r="BF163" s="46">
        <v>39.671123973333337</v>
      </c>
      <c r="BG163" s="46">
        <v>43.567500000000003</v>
      </c>
      <c r="BH163" s="46"/>
      <c r="BI163" s="46">
        <v>0</v>
      </c>
      <c r="BJ163" s="46"/>
      <c r="BK163" s="46"/>
      <c r="BL163" s="46">
        <v>43.567500000000003</v>
      </c>
      <c r="BM163" s="46">
        <v>2432.5938558898765</v>
      </c>
      <c r="BN163" s="46">
        <f t="shared" si="22"/>
        <v>245.50059275225348</v>
      </c>
      <c r="BO163" s="46">
        <f t="shared" si="23"/>
        <v>173.48708554492575</v>
      </c>
      <c r="BP163" s="47">
        <f t="shared" si="26"/>
        <v>8.6609686609686669</v>
      </c>
      <c r="BQ163" s="47">
        <f t="shared" si="24"/>
        <v>1.8803418803418819</v>
      </c>
      <c r="BR163" s="48">
        <v>3</v>
      </c>
      <c r="BS163" s="47">
        <f t="shared" si="27"/>
        <v>3.4188034188034218</v>
      </c>
      <c r="BT163" s="47">
        <f t="shared" si="28"/>
        <v>12.25</v>
      </c>
      <c r="BU163" s="47">
        <f t="shared" si="29"/>
        <v>13.960113960113972</v>
      </c>
      <c r="BV163" s="46">
        <f t="shared" si="25"/>
        <v>398.08403183807934</v>
      </c>
      <c r="BW163" s="46">
        <f t="shared" si="30"/>
        <v>817.07171013525863</v>
      </c>
      <c r="BX163" s="46">
        <f t="shared" si="31"/>
        <v>3249.6655660251354</v>
      </c>
      <c r="BY163" s="46">
        <f t="shared" si="32"/>
        <v>38995.986792301628</v>
      </c>
      <c r="BZ163" s="49">
        <f>VLOOKUP($C163,[2]PARAMETROS!$A:$I,7,0)</f>
        <v>43101</v>
      </c>
      <c r="CA163" s="50">
        <f>VLOOKUP($C163,[2]PARAMETROS!$A:$I,8,0)</f>
        <v>0</v>
      </c>
      <c r="CB163" s="50">
        <f>VLOOKUP($C163,[2]PARAMETROS!$A:$I,9,0)</f>
        <v>0</v>
      </c>
    </row>
    <row r="164" spans="1:80">
      <c r="A164" s="42" t="s">
        <v>356</v>
      </c>
      <c r="B164" s="42" t="s">
        <v>78</v>
      </c>
      <c r="C164" s="42" t="s">
        <v>358</v>
      </c>
      <c r="D164" s="43" t="s">
        <v>359</v>
      </c>
      <c r="E164" s="44" t="s">
        <v>62</v>
      </c>
      <c r="F164" s="44" t="s">
        <v>63</v>
      </c>
      <c r="G164" s="44">
        <v>1</v>
      </c>
      <c r="H164" s="45">
        <v>3062.89</v>
      </c>
      <c r="I164" s="46">
        <v>3062.89</v>
      </c>
      <c r="J164" s="46"/>
      <c r="K164" s="46"/>
      <c r="L164" s="46"/>
      <c r="M164" s="46"/>
      <c r="N164" s="46"/>
      <c r="O164" s="46"/>
      <c r="P164" s="46"/>
      <c r="Q164" s="46">
        <v>3062.89</v>
      </c>
      <c r="R164" s="46">
        <v>612.57799999999997</v>
      </c>
      <c r="S164" s="46">
        <v>45.943349999999995</v>
      </c>
      <c r="T164" s="46">
        <v>30.628899999999998</v>
      </c>
      <c r="U164" s="46">
        <v>6.1257799999999998</v>
      </c>
      <c r="V164" s="46">
        <v>76.572249999999997</v>
      </c>
      <c r="W164" s="46">
        <v>245.03119999999998</v>
      </c>
      <c r="X164" s="46">
        <v>91.88669999999999</v>
      </c>
      <c r="Y164" s="46">
        <v>18.37734</v>
      </c>
      <c r="Z164" s="46">
        <v>1127.1435199999999</v>
      </c>
      <c r="AA164" s="46">
        <v>255.24083333333331</v>
      </c>
      <c r="AB164" s="46">
        <v>340.32111111111107</v>
      </c>
      <c r="AC164" s="46">
        <v>219.16679555555558</v>
      </c>
      <c r="AD164" s="46">
        <v>814.72874000000002</v>
      </c>
      <c r="AE164" s="46">
        <v>0</v>
      </c>
      <c r="AF164" s="46">
        <v>397</v>
      </c>
      <c r="AG164" s="46">
        <v>0</v>
      </c>
      <c r="AH164" s="46">
        <v>0</v>
      </c>
      <c r="AI164" s="46">
        <v>0</v>
      </c>
      <c r="AJ164" s="46">
        <v>0</v>
      </c>
      <c r="AK164" s="46">
        <v>4.72</v>
      </c>
      <c r="AL164" s="46">
        <v>293.88</v>
      </c>
      <c r="AM164" s="46">
        <v>695.6</v>
      </c>
      <c r="AN164" s="46">
        <v>2637.4722599999996</v>
      </c>
      <c r="AO164" s="46">
        <v>15.37057934992284</v>
      </c>
      <c r="AP164" s="46">
        <v>1.2296463479938271</v>
      </c>
      <c r="AQ164" s="46">
        <v>0.61482317399691355</v>
      </c>
      <c r="AR164" s="46">
        <v>10.720115000000002</v>
      </c>
      <c r="AS164" s="46">
        <v>3.9450023200000013</v>
      </c>
      <c r="AT164" s="46">
        <v>131.70426999999998</v>
      </c>
      <c r="AU164" s="46">
        <v>5.1048166666666672</v>
      </c>
      <c r="AV164" s="46">
        <v>168.68925285858023</v>
      </c>
      <c r="AW164" s="46">
        <v>42.540138888888883</v>
      </c>
      <c r="AX164" s="46">
        <v>25.183762222222224</v>
      </c>
      <c r="AY164" s="46">
        <v>0.63810208333333329</v>
      </c>
      <c r="AZ164" s="46">
        <v>10.209633333333334</v>
      </c>
      <c r="BA164" s="46">
        <v>3.9704129629629628</v>
      </c>
      <c r="BB164" s="46">
        <v>30.375474212592597</v>
      </c>
      <c r="BC164" s="46">
        <v>112.91752370333333</v>
      </c>
      <c r="BD164" s="46"/>
      <c r="BE164" s="46">
        <v>0</v>
      </c>
      <c r="BF164" s="46">
        <v>112.91752370333333</v>
      </c>
      <c r="BG164" s="46">
        <v>94.380486111111111</v>
      </c>
      <c r="BH164" s="46"/>
      <c r="BI164" s="46">
        <v>0</v>
      </c>
      <c r="BJ164" s="46"/>
      <c r="BK164" s="46"/>
      <c r="BL164" s="46">
        <v>94.380486111111111</v>
      </c>
      <c r="BM164" s="46">
        <v>6076.3495226730247</v>
      </c>
      <c r="BN164" s="46">
        <f t="shared" si="22"/>
        <v>245.50059275225348</v>
      </c>
      <c r="BO164" s="46">
        <f t="shared" si="23"/>
        <v>173.48708554492575</v>
      </c>
      <c r="BP164" s="47">
        <f t="shared" si="26"/>
        <v>8.6609686609686669</v>
      </c>
      <c r="BQ164" s="47">
        <f t="shared" si="24"/>
        <v>1.8803418803418819</v>
      </c>
      <c r="BR164" s="48">
        <v>3</v>
      </c>
      <c r="BS164" s="47">
        <f t="shared" si="27"/>
        <v>3.4188034188034218</v>
      </c>
      <c r="BT164" s="47">
        <f t="shared" si="28"/>
        <v>12.25</v>
      </c>
      <c r="BU164" s="47">
        <f t="shared" si="29"/>
        <v>13.960113960113972</v>
      </c>
      <c r="BV164" s="46">
        <f t="shared" si="25"/>
        <v>906.75647534911764</v>
      </c>
      <c r="BW164" s="46">
        <f t="shared" si="30"/>
        <v>1325.7441536462968</v>
      </c>
      <c r="BX164" s="46">
        <f t="shared" si="31"/>
        <v>7402.0936763193213</v>
      </c>
      <c r="BY164" s="46">
        <f t="shared" si="32"/>
        <v>88825.124115831859</v>
      </c>
      <c r="BZ164" s="49">
        <f>VLOOKUP($C164,[2]PARAMETROS!$A:$I,7,0)</f>
        <v>43101</v>
      </c>
      <c r="CA164" s="50">
        <f>VLOOKUP($C164,[2]PARAMETROS!$A:$I,8,0)</f>
        <v>0</v>
      </c>
      <c r="CB164" s="50">
        <f>VLOOKUP($C164,[2]PARAMETROS!$A:$I,9,0)</f>
        <v>0</v>
      </c>
    </row>
    <row r="165" spans="1:80">
      <c r="A165" s="42" t="s">
        <v>356</v>
      </c>
      <c r="B165" s="42" t="s">
        <v>14</v>
      </c>
      <c r="C165" s="42" t="s">
        <v>356</v>
      </c>
      <c r="D165" s="43" t="s">
        <v>360</v>
      </c>
      <c r="E165" s="44" t="s">
        <v>62</v>
      </c>
      <c r="F165" s="44" t="s">
        <v>63</v>
      </c>
      <c r="G165" s="44">
        <v>2</v>
      </c>
      <c r="H165" s="45">
        <v>1393</v>
      </c>
      <c r="I165" s="46">
        <v>2786</v>
      </c>
      <c r="J165" s="46"/>
      <c r="K165" s="46"/>
      <c r="L165" s="46"/>
      <c r="M165" s="46"/>
      <c r="N165" s="46"/>
      <c r="O165" s="46"/>
      <c r="P165" s="46"/>
      <c r="Q165" s="46">
        <v>2786</v>
      </c>
      <c r="R165" s="46">
        <v>557.20000000000005</v>
      </c>
      <c r="S165" s="46">
        <v>41.79</v>
      </c>
      <c r="T165" s="46">
        <v>27.86</v>
      </c>
      <c r="U165" s="46">
        <v>5.5720000000000001</v>
      </c>
      <c r="V165" s="46">
        <v>69.650000000000006</v>
      </c>
      <c r="W165" s="46">
        <v>222.88</v>
      </c>
      <c r="X165" s="46">
        <v>83.58</v>
      </c>
      <c r="Y165" s="46">
        <v>16.716000000000001</v>
      </c>
      <c r="Z165" s="46">
        <v>1025.248</v>
      </c>
      <c r="AA165" s="46">
        <v>232.16666666666666</v>
      </c>
      <c r="AB165" s="46">
        <v>309.55555555555554</v>
      </c>
      <c r="AC165" s="46">
        <v>199.35377777777782</v>
      </c>
      <c r="AD165" s="46">
        <v>741.07600000000002</v>
      </c>
      <c r="AE165" s="46">
        <v>156.84</v>
      </c>
      <c r="AF165" s="46">
        <v>794</v>
      </c>
      <c r="AG165" s="46">
        <v>0</v>
      </c>
      <c r="AH165" s="46">
        <v>65.239999999999995</v>
      </c>
      <c r="AI165" s="46">
        <v>0</v>
      </c>
      <c r="AJ165" s="46">
        <v>0</v>
      </c>
      <c r="AK165" s="46">
        <v>9.44</v>
      </c>
      <c r="AL165" s="46">
        <v>0</v>
      </c>
      <c r="AM165" s="46">
        <v>1025.52</v>
      </c>
      <c r="AN165" s="46">
        <v>2791.8440000000001</v>
      </c>
      <c r="AO165" s="46">
        <v>13.981055169753088</v>
      </c>
      <c r="AP165" s="46">
        <v>1.118484413580247</v>
      </c>
      <c r="AQ165" s="46">
        <v>0.55924220679012349</v>
      </c>
      <c r="AR165" s="46">
        <v>9.7510000000000012</v>
      </c>
      <c r="AS165" s="46">
        <v>3.5883680000000013</v>
      </c>
      <c r="AT165" s="46">
        <v>119.79799999999999</v>
      </c>
      <c r="AU165" s="46">
        <v>4.6433333333333335</v>
      </c>
      <c r="AV165" s="46">
        <v>153.4394831234568</v>
      </c>
      <c r="AW165" s="46">
        <v>38.694444444444443</v>
      </c>
      <c r="AX165" s="46">
        <v>22.907111111111114</v>
      </c>
      <c r="AY165" s="46">
        <v>0.58041666666666658</v>
      </c>
      <c r="AZ165" s="46">
        <v>9.2866666666666671</v>
      </c>
      <c r="BA165" s="46">
        <v>3.6114814814814813</v>
      </c>
      <c r="BB165" s="46">
        <v>27.629484296296301</v>
      </c>
      <c r="BC165" s="46">
        <v>102.70960466666666</v>
      </c>
      <c r="BD165" s="46">
        <v>308.45000000000005</v>
      </c>
      <c r="BE165" s="46">
        <v>308.45000000000005</v>
      </c>
      <c r="BF165" s="46">
        <v>411.15960466666672</v>
      </c>
      <c r="BG165" s="46">
        <v>132.23097222222222</v>
      </c>
      <c r="BH165" s="46"/>
      <c r="BI165" s="46">
        <v>0</v>
      </c>
      <c r="BJ165" s="46"/>
      <c r="BK165" s="46"/>
      <c r="BL165" s="46">
        <v>132.23097222222222</v>
      </c>
      <c r="BM165" s="46">
        <v>6274.6740600123458</v>
      </c>
      <c r="BN165" s="46">
        <f t="shared" si="22"/>
        <v>491.00118550450696</v>
      </c>
      <c r="BO165" s="46">
        <f t="shared" si="23"/>
        <v>346.9741710898515</v>
      </c>
      <c r="BP165" s="47">
        <f t="shared" si="26"/>
        <v>8.6609686609686669</v>
      </c>
      <c r="BQ165" s="47">
        <f t="shared" si="24"/>
        <v>1.8803418803418819</v>
      </c>
      <c r="BR165" s="48">
        <v>3</v>
      </c>
      <c r="BS165" s="47">
        <f t="shared" si="27"/>
        <v>3.4188034188034218</v>
      </c>
      <c r="BT165" s="47">
        <f t="shared" si="28"/>
        <v>12.25</v>
      </c>
      <c r="BU165" s="47">
        <f t="shared" si="29"/>
        <v>13.960113960113972</v>
      </c>
      <c r="BV165" s="46">
        <f t="shared" si="25"/>
        <v>992.93396414167739</v>
      </c>
      <c r="BW165" s="46">
        <f t="shared" si="30"/>
        <v>1830.9093207360359</v>
      </c>
      <c r="BX165" s="46">
        <f t="shared" si="31"/>
        <v>8105.5833807483814</v>
      </c>
      <c r="BY165" s="46">
        <f t="shared" si="32"/>
        <v>97267.000568980584</v>
      </c>
      <c r="BZ165" s="49">
        <f>VLOOKUP($C165,[2]PARAMETROS!$A:$I,7,0)</f>
        <v>43101</v>
      </c>
      <c r="CA165" s="50">
        <f>VLOOKUP($C165,[2]PARAMETROS!$A:$I,8,0)</f>
        <v>0</v>
      </c>
      <c r="CB165" s="50">
        <f>VLOOKUP($C165,[2]PARAMETROS!$A:$I,9,0)</f>
        <v>0</v>
      </c>
    </row>
    <row r="166" spans="1:80">
      <c r="A166" s="42" t="s">
        <v>356</v>
      </c>
      <c r="B166" s="42" t="s">
        <v>15</v>
      </c>
      <c r="C166" s="42" t="s">
        <v>356</v>
      </c>
      <c r="D166" s="43" t="s">
        <v>361</v>
      </c>
      <c r="E166" s="44" t="s">
        <v>62</v>
      </c>
      <c r="F166" s="44" t="s">
        <v>63</v>
      </c>
      <c r="G166" s="44">
        <v>2</v>
      </c>
      <c r="H166" s="45">
        <v>1393</v>
      </c>
      <c r="I166" s="46">
        <v>2786</v>
      </c>
      <c r="J166" s="46"/>
      <c r="K166" s="46"/>
      <c r="L166" s="46">
        <v>422.98776666666674</v>
      </c>
      <c r="M166" s="46"/>
      <c r="N166" s="46"/>
      <c r="O166" s="46"/>
      <c r="P166" s="46"/>
      <c r="Q166" s="46">
        <v>3208.9877666666666</v>
      </c>
      <c r="R166" s="46">
        <v>641.79755333333333</v>
      </c>
      <c r="S166" s="46">
        <v>48.134816499999999</v>
      </c>
      <c r="T166" s="46">
        <v>32.089877666666666</v>
      </c>
      <c r="U166" s="46">
        <v>6.4179755333333333</v>
      </c>
      <c r="V166" s="46">
        <v>80.224694166666666</v>
      </c>
      <c r="W166" s="46">
        <v>256.71902133333333</v>
      </c>
      <c r="X166" s="46">
        <v>96.269632999999999</v>
      </c>
      <c r="Y166" s="46">
        <v>19.2539266</v>
      </c>
      <c r="Z166" s="46">
        <v>1180.9074981333333</v>
      </c>
      <c r="AA166" s="46">
        <v>267.41564722222222</v>
      </c>
      <c r="AB166" s="46">
        <v>356.55419629629625</v>
      </c>
      <c r="AC166" s="46">
        <v>229.62090241481485</v>
      </c>
      <c r="AD166" s="46">
        <v>853.59074593333332</v>
      </c>
      <c r="AE166" s="46">
        <v>156.84</v>
      </c>
      <c r="AF166" s="46">
        <v>794</v>
      </c>
      <c r="AG166" s="46">
        <v>0</v>
      </c>
      <c r="AH166" s="46">
        <v>65.239999999999995</v>
      </c>
      <c r="AI166" s="46">
        <v>0</v>
      </c>
      <c r="AJ166" s="46">
        <v>0</v>
      </c>
      <c r="AK166" s="46">
        <v>9.44</v>
      </c>
      <c r="AL166" s="46">
        <v>0</v>
      </c>
      <c r="AM166" s="46">
        <v>1025.52</v>
      </c>
      <c r="AN166" s="46">
        <v>3060.0182440666667</v>
      </c>
      <c r="AO166" s="46">
        <v>16.103745515014147</v>
      </c>
      <c r="AP166" s="46">
        <v>1.2882996412011318</v>
      </c>
      <c r="AQ166" s="46">
        <v>0.64414982060056591</v>
      </c>
      <c r="AR166" s="46">
        <v>11.231457183333335</v>
      </c>
      <c r="AS166" s="46">
        <v>4.1331762434666679</v>
      </c>
      <c r="AT166" s="46">
        <v>137.98647396666667</v>
      </c>
      <c r="AU166" s="46">
        <v>5.3483129444444444</v>
      </c>
      <c r="AV166" s="46">
        <v>176.73561531472694</v>
      </c>
      <c r="AW166" s="46">
        <v>44.569274537037032</v>
      </c>
      <c r="AX166" s="46">
        <v>26.385010525925928</v>
      </c>
      <c r="AY166" s="46">
        <v>0.66853911805555555</v>
      </c>
      <c r="AZ166" s="46">
        <v>10.696625888888889</v>
      </c>
      <c r="BA166" s="46">
        <v>4.159798956790123</v>
      </c>
      <c r="BB166" s="46">
        <v>31.824363641824696</v>
      </c>
      <c r="BC166" s="46">
        <v>118.30361266852222</v>
      </c>
      <c r="BD166" s="46">
        <v>355.28078845238093</v>
      </c>
      <c r="BE166" s="46">
        <v>355.28078845238093</v>
      </c>
      <c r="BF166" s="46">
        <v>473.58440112090318</v>
      </c>
      <c r="BG166" s="46">
        <v>132.23097222222222</v>
      </c>
      <c r="BH166" s="46"/>
      <c r="BI166" s="46">
        <v>0</v>
      </c>
      <c r="BJ166" s="46"/>
      <c r="BK166" s="46"/>
      <c r="BL166" s="46">
        <v>132.23097222222222</v>
      </c>
      <c r="BM166" s="46">
        <v>7051.5569993911859</v>
      </c>
      <c r="BN166" s="46">
        <f t="shared" si="22"/>
        <v>491.00118550450696</v>
      </c>
      <c r="BO166" s="46">
        <f t="shared" si="23"/>
        <v>346.9741710898515</v>
      </c>
      <c r="BP166" s="47">
        <f t="shared" si="26"/>
        <v>8.6609686609686669</v>
      </c>
      <c r="BQ166" s="47">
        <f t="shared" si="24"/>
        <v>1.8803418803418819</v>
      </c>
      <c r="BR166" s="48">
        <v>3</v>
      </c>
      <c r="BS166" s="47">
        <f t="shared" si="27"/>
        <v>3.4188034188034218</v>
      </c>
      <c r="BT166" s="47">
        <f t="shared" si="28"/>
        <v>12.25</v>
      </c>
      <c r="BU166" s="47">
        <f t="shared" si="29"/>
        <v>13.960113960113972</v>
      </c>
      <c r="BV166" s="46">
        <f t="shared" si="25"/>
        <v>1101.3877078156468</v>
      </c>
      <c r="BW166" s="46">
        <f t="shared" si="30"/>
        <v>1939.3630644100053</v>
      </c>
      <c r="BX166" s="46">
        <f t="shared" si="31"/>
        <v>8990.9200638011916</v>
      </c>
      <c r="BY166" s="46">
        <f t="shared" si="32"/>
        <v>107891.04076561431</v>
      </c>
      <c r="BZ166" s="49">
        <f>VLOOKUP($C166,[2]PARAMETROS!$A:$I,7,0)</f>
        <v>43101</v>
      </c>
      <c r="CA166" s="50">
        <f>VLOOKUP($C166,[2]PARAMETROS!$A:$I,8,0)</f>
        <v>0</v>
      </c>
      <c r="CB166" s="50">
        <f>VLOOKUP($C166,[2]PARAMETROS!$A:$I,9,0)</f>
        <v>0</v>
      </c>
    </row>
    <row r="167" spans="1:80">
      <c r="A167" s="42" t="s">
        <v>362</v>
      </c>
      <c r="B167" s="42" t="s">
        <v>78</v>
      </c>
      <c r="C167" s="42" t="s">
        <v>363</v>
      </c>
      <c r="D167" s="43" t="s">
        <v>364</v>
      </c>
      <c r="E167" s="44" t="s">
        <v>62</v>
      </c>
      <c r="F167" s="44" t="s">
        <v>63</v>
      </c>
      <c r="G167" s="44">
        <v>3</v>
      </c>
      <c r="H167" s="45">
        <v>3035.23</v>
      </c>
      <c r="I167" s="46">
        <v>9105.69</v>
      </c>
      <c r="J167" s="46"/>
      <c r="K167" s="46"/>
      <c r="L167" s="46"/>
      <c r="M167" s="46"/>
      <c r="N167" s="46"/>
      <c r="O167" s="46"/>
      <c r="P167" s="46"/>
      <c r="Q167" s="46">
        <v>9105.69</v>
      </c>
      <c r="R167" s="46">
        <v>1821.1380000000001</v>
      </c>
      <c r="S167" s="46">
        <v>136.58535000000001</v>
      </c>
      <c r="T167" s="46">
        <v>91.056900000000013</v>
      </c>
      <c r="U167" s="46">
        <v>18.211380000000002</v>
      </c>
      <c r="V167" s="46">
        <v>227.64225000000002</v>
      </c>
      <c r="W167" s="46">
        <v>728.4552000000001</v>
      </c>
      <c r="X167" s="46">
        <v>273.17070000000001</v>
      </c>
      <c r="Y167" s="46">
        <v>54.634140000000002</v>
      </c>
      <c r="Z167" s="46">
        <v>3350.8939200000009</v>
      </c>
      <c r="AA167" s="46">
        <v>758.8075</v>
      </c>
      <c r="AB167" s="46">
        <v>1011.7433333333333</v>
      </c>
      <c r="AC167" s="46">
        <v>651.56270666666683</v>
      </c>
      <c r="AD167" s="46">
        <v>2422.1135400000003</v>
      </c>
      <c r="AE167" s="46">
        <v>0</v>
      </c>
      <c r="AF167" s="46">
        <v>1191</v>
      </c>
      <c r="AG167" s="46">
        <v>0</v>
      </c>
      <c r="AH167" s="46">
        <v>45</v>
      </c>
      <c r="AI167" s="46">
        <v>0</v>
      </c>
      <c r="AJ167" s="46">
        <v>0</v>
      </c>
      <c r="AK167" s="46">
        <v>14.16</v>
      </c>
      <c r="AL167" s="46">
        <v>881.64</v>
      </c>
      <c r="AM167" s="46">
        <v>2131.8000000000002</v>
      </c>
      <c r="AN167" s="46">
        <v>7904.8074600000018</v>
      </c>
      <c r="AO167" s="46">
        <v>45.695317390046306</v>
      </c>
      <c r="AP167" s="46">
        <v>3.6556253912037042</v>
      </c>
      <c r="AQ167" s="46">
        <v>1.8278126956018521</v>
      </c>
      <c r="AR167" s="46">
        <v>31.869915000000006</v>
      </c>
      <c r="AS167" s="46">
        <v>11.728128720000006</v>
      </c>
      <c r="AT167" s="46">
        <v>391.54467</v>
      </c>
      <c r="AU167" s="46">
        <v>15.176150000000002</v>
      </c>
      <c r="AV167" s="46">
        <v>501.49761919685187</v>
      </c>
      <c r="AW167" s="46">
        <v>126.46791666666667</v>
      </c>
      <c r="AX167" s="46">
        <v>74.869006666666678</v>
      </c>
      <c r="AY167" s="46">
        <v>1.89701875</v>
      </c>
      <c r="AZ167" s="46">
        <v>30.352300000000003</v>
      </c>
      <c r="BA167" s="46">
        <v>11.803672222222222</v>
      </c>
      <c r="BB167" s="46">
        <v>90.30348846444447</v>
      </c>
      <c r="BC167" s="46">
        <v>335.69340277000003</v>
      </c>
      <c r="BD167" s="46"/>
      <c r="BE167" s="46">
        <v>0</v>
      </c>
      <c r="BF167" s="46">
        <v>335.69340277000003</v>
      </c>
      <c r="BG167" s="46">
        <v>283.14145833333333</v>
      </c>
      <c r="BH167" s="46"/>
      <c r="BI167" s="46">
        <v>0</v>
      </c>
      <c r="BJ167" s="46"/>
      <c r="BK167" s="46"/>
      <c r="BL167" s="46">
        <v>283.14145833333333</v>
      </c>
      <c r="BM167" s="46">
        <v>18130.829940300187</v>
      </c>
      <c r="BN167" s="46">
        <f t="shared" si="22"/>
        <v>736.50177825676042</v>
      </c>
      <c r="BO167" s="46">
        <f t="shared" si="23"/>
        <v>520.46125663477721</v>
      </c>
      <c r="BP167" s="47">
        <f t="shared" si="26"/>
        <v>8.5633802816901436</v>
      </c>
      <c r="BQ167" s="47">
        <f t="shared" si="24"/>
        <v>1.8591549295774654</v>
      </c>
      <c r="BR167" s="48">
        <v>2</v>
      </c>
      <c r="BS167" s="47">
        <f t="shared" si="27"/>
        <v>2.2535211267605644</v>
      </c>
      <c r="BT167" s="47">
        <f t="shared" si="28"/>
        <v>11.25</v>
      </c>
      <c r="BU167" s="47">
        <f t="shared" si="29"/>
        <v>12.676056338028173</v>
      </c>
      <c r="BV167" s="46">
        <f t="shared" si="25"/>
        <v>2457.6075602355718</v>
      </c>
      <c r="BW167" s="46">
        <f t="shared" si="30"/>
        <v>3714.5705951271093</v>
      </c>
      <c r="BX167" s="46">
        <f t="shared" si="31"/>
        <v>21845.400535427296</v>
      </c>
      <c r="BY167" s="46">
        <f t="shared" si="32"/>
        <v>262144.80642512755</v>
      </c>
      <c r="BZ167" s="49">
        <f>VLOOKUP($C167,[2]PARAMETROS!$A:$I,7,0)</f>
        <v>43101</v>
      </c>
      <c r="CA167" s="50">
        <f>VLOOKUP($C167,[2]PARAMETROS!$A:$I,8,0)</f>
        <v>0</v>
      </c>
      <c r="CB167" s="50">
        <f>VLOOKUP($C167,[2]PARAMETROS!$A:$I,9,0)</f>
        <v>0</v>
      </c>
    </row>
    <row r="168" spans="1:80">
      <c r="A168" s="42" t="s">
        <v>362</v>
      </c>
      <c r="B168" s="42" t="s">
        <v>78</v>
      </c>
      <c r="C168" s="42" t="s">
        <v>363</v>
      </c>
      <c r="D168" s="43" t="s">
        <v>365</v>
      </c>
      <c r="E168" s="44" t="s">
        <v>62</v>
      </c>
      <c r="F168" s="44" t="s">
        <v>64</v>
      </c>
      <c r="G168" s="44">
        <v>1</v>
      </c>
      <c r="H168" s="45">
        <v>3035.23</v>
      </c>
      <c r="I168" s="46">
        <v>3035.23</v>
      </c>
      <c r="J168" s="46"/>
      <c r="K168" s="46"/>
      <c r="L168" s="46"/>
      <c r="M168" s="46"/>
      <c r="N168" s="46"/>
      <c r="O168" s="46"/>
      <c r="P168" s="46"/>
      <c r="Q168" s="46">
        <v>3035.23</v>
      </c>
      <c r="R168" s="46">
        <v>607.04600000000005</v>
      </c>
      <c r="S168" s="46">
        <v>45.528449999999999</v>
      </c>
      <c r="T168" s="46">
        <v>30.3523</v>
      </c>
      <c r="U168" s="46">
        <v>6.0704599999999997</v>
      </c>
      <c r="V168" s="46">
        <v>75.880750000000006</v>
      </c>
      <c r="W168" s="46">
        <v>242.8184</v>
      </c>
      <c r="X168" s="46">
        <v>91.056899999999999</v>
      </c>
      <c r="Y168" s="46">
        <v>18.211380000000002</v>
      </c>
      <c r="Z168" s="46">
        <v>1116.9646400000001</v>
      </c>
      <c r="AA168" s="46">
        <v>252.93583333333333</v>
      </c>
      <c r="AB168" s="46">
        <v>337.24777777777774</v>
      </c>
      <c r="AC168" s="46">
        <v>217.18756888888893</v>
      </c>
      <c r="AD168" s="46">
        <v>807.37117999999998</v>
      </c>
      <c r="AE168" s="46">
        <v>0</v>
      </c>
      <c r="AF168" s="46">
        <v>397</v>
      </c>
      <c r="AG168" s="46">
        <v>0</v>
      </c>
      <c r="AH168" s="46">
        <v>15</v>
      </c>
      <c r="AI168" s="46">
        <v>0</v>
      </c>
      <c r="AJ168" s="46">
        <v>0</v>
      </c>
      <c r="AK168" s="46">
        <v>4.72</v>
      </c>
      <c r="AL168" s="46">
        <v>293.88</v>
      </c>
      <c r="AM168" s="46">
        <v>710.6</v>
      </c>
      <c r="AN168" s="46">
        <v>2634.9358200000001</v>
      </c>
      <c r="AO168" s="46">
        <v>15.231772463348767</v>
      </c>
      <c r="AP168" s="46">
        <v>1.2185417970679013</v>
      </c>
      <c r="AQ168" s="46">
        <v>0.60927089853395067</v>
      </c>
      <c r="AR168" s="46">
        <v>10.623305000000002</v>
      </c>
      <c r="AS168" s="46">
        <v>3.9093762400000016</v>
      </c>
      <c r="AT168" s="46">
        <v>130.51488999999998</v>
      </c>
      <c r="AU168" s="46">
        <v>5.0587166666666672</v>
      </c>
      <c r="AV168" s="46">
        <v>167.16587306561726</v>
      </c>
      <c r="AW168" s="46">
        <v>42.155972222222218</v>
      </c>
      <c r="AX168" s="46">
        <v>24.956335555555558</v>
      </c>
      <c r="AY168" s="46">
        <v>0.63233958333333329</v>
      </c>
      <c r="AZ168" s="46">
        <v>10.117433333333334</v>
      </c>
      <c r="BA168" s="46">
        <v>3.9345574074074072</v>
      </c>
      <c r="BB168" s="46">
        <v>30.101162821481488</v>
      </c>
      <c r="BC168" s="46">
        <v>111.89780092333334</v>
      </c>
      <c r="BD168" s="46"/>
      <c r="BE168" s="46">
        <v>0</v>
      </c>
      <c r="BF168" s="46">
        <v>111.89780092333334</v>
      </c>
      <c r="BG168" s="46">
        <v>94.380486111111111</v>
      </c>
      <c r="BH168" s="46"/>
      <c r="BI168" s="46">
        <v>0</v>
      </c>
      <c r="BJ168" s="46"/>
      <c r="BK168" s="46"/>
      <c r="BL168" s="46">
        <v>94.380486111111111</v>
      </c>
      <c r="BM168" s="46">
        <v>6043.6099801000619</v>
      </c>
      <c r="BN168" s="46">
        <f t="shared" si="22"/>
        <v>245.50059275225348</v>
      </c>
      <c r="BO168" s="46">
        <f t="shared" si="23"/>
        <v>173.48708554492575</v>
      </c>
      <c r="BP168" s="47">
        <f t="shared" si="26"/>
        <v>8.5633802816901436</v>
      </c>
      <c r="BQ168" s="47">
        <f t="shared" si="24"/>
        <v>1.8591549295774654</v>
      </c>
      <c r="BR168" s="48">
        <v>2</v>
      </c>
      <c r="BS168" s="47">
        <f t="shared" si="27"/>
        <v>2.2535211267605644</v>
      </c>
      <c r="BT168" s="47">
        <f t="shared" si="28"/>
        <v>11.25</v>
      </c>
      <c r="BU168" s="47">
        <f t="shared" si="29"/>
        <v>12.676056338028173</v>
      </c>
      <c r="BV168" s="46">
        <f t="shared" si="25"/>
        <v>819.20252007852378</v>
      </c>
      <c r="BW168" s="46">
        <f t="shared" si="30"/>
        <v>1238.1901983757029</v>
      </c>
      <c r="BX168" s="46">
        <f t="shared" si="31"/>
        <v>7281.8001784757653</v>
      </c>
      <c r="BY168" s="46">
        <f t="shared" si="32"/>
        <v>87381.602141709183</v>
      </c>
      <c r="BZ168" s="49">
        <f>VLOOKUP($C168,[2]PARAMETROS!$A:$I,7,0)</f>
        <v>43101</v>
      </c>
      <c r="CA168" s="50">
        <f>VLOOKUP($C168,[2]PARAMETROS!$A:$I,8,0)</f>
        <v>0</v>
      </c>
      <c r="CB168" s="50">
        <f>VLOOKUP($C168,[2]PARAMETROS!$A:$I,9,0)</f>
        <v>0</v>
      </c>
    </row>
    <row r="169" spans="1:80">
      <c r="A169" s="42" t="s">
        <v>362</v>
      </c>
      <c r="B169" s="42" t="s">
        <v>14</v>
      </c>
      <c r="C169" s="42" t="s">
        <v>362</v>
      </c>
      <c r="D169" s="43" t="s">
        <v>366</v>
      </c>
      <c r="E169" s="44" t="s">
        <v>62</v>
      </c>
      <c r="F169" s="44" t="s">
        <v>63</v>
      </c>
      <c r="G169" s="44">
        <v>4</v>
      </c>
      <c r="H169" s="45">
        <v>1393</v>
      </c>
      <c r="I169" s="46">
        <v>5572</v>
      </c>
      <c r="J169" s="46"/>
      <c r="K169" s="46"/>
      <c r="L169" s="46"/>
      <c r="M169" s="46"/>
      <c r="N169" s="46"/>
      <c r="O169" s="46"/>
      <c r="P169" s="46"/>
      <c r="Q169" s="46">
        <v>5572</v>
      </c>
      <c r="R169" s="46">
        <v>1114.4000000000001</v>
      </c>
      <c r="S169" s="46">
        <v>83.58</v>
      </c>
      <c r="T169" s="46">
        <v>55.72</v>
      </c>
      <c r="U169" s="46">
        <v>11.144</v>
      </c>
      <c r="V169" s="46">
        <v>139.30000000000001</v>
      </c>
      <c r="W169" s="46">
        <v>445.76</v>
      </c>
      <c r="X169" s="46">
        <v>167.16</v>
      </c>
      <c r="Y169" s="46">
        <v>33.432000000000002</v>
      </c>
      <c r="Z169" s="46">
        <v>2050.4960000000001</v>
      </c>
      <c r="AA169" s="46">
        <v>464.33333333333331</v>
      </c>
      <c r="AB169" s="46">
        <v>619.11111111111109</v>
      </c>
      <c r="AC169" s="46">
        <v>398.70755555555564</v>
      </c>
      <c r="AD169" s="46">
        <v>1482.152</v>
      </c>
      <c r="AE169" s="46">
        <v>313.68</v>
      </c>
      <c r="AF169" s="46">
        <v>1588</v>
      </c>
      <c r="AG169" s="46">
        <v>0</v>
      </c>
      <c r="AH169" s="46">
        <v>130.47999999999999</v>
      </c>
      <c r="AI169" s="46">
        <v>0</v>
      </c>
      <c r="AJ169" s="46">
        <v>0</v>
      </c>
      <c r="AK169" s="46">
        <v>18.88</v>
      </c>
      <c r="AL169" s="46">
        <v>0</v>
      </c>
      <c r="AM169" s="46">
        <v>2051.04</v>
      </c>
      <c r="AN169" s="46">
        <v>5583.6880000000001</v>
      </c>
      <c r="AO169" s="46">
        <v>27.962110339506175</v>
      </c>
      <c r="AP169" s="46">
        <v>2.2369688271604939</v>
      </c>
      <c r="AQ169" s="46">
        <v>1.118484413580247</v>
      </c>
      <c r="AR169" s="46">
        <v>19.502000000000002</v>
      </c>
      <c r="AS169" s="46">
        <v>7.1767360000000027</v>
      </c>
      <c r="AT169" s="46">
        <v>239.59599999999998</v>
      </c>
      <c r="AU169" s="46">
        <v>9.2866666666666671</v>
      </c>
      <c r="AV169" s="46">
        <v>306.87896624691359</v>
      </c>
      <c r="AW169" s="46">
        <v>77.388888888888886</v>
      </c>
      <c r="AX169" s="46">
        <v>45.814222222222227</v>
      </c>
      <c r="AY169" s="46">
        <v>1.1608333333333332</v>
      </c>
      <c r="AZ169" s="46">
        <v>18.573333333333334</v>
      </c>
      <c r="BA169" s="46">
        <v>7.2229629629629626</v>
      </c>
      <c r="BB169" s="46">
        <v>55.258968592592602</v>
      </c>
      <c r="BC169" s="46">
        <v>205.41920933333333</v>
      </c>
      <c r="BD169" s="46">
        <v>616.90000000000009</v>
      </c>
      <c r="BE169" s="46">
        <v>616.90000000000009</v>
      </c>
      <c r="BF169" s="46">
        <v>822.31920933333345</v>
      </c>
      <c r="BG169" s="46">
        <v>264.46194444444444</v>
      </c>
      <c r="BH169" s="46"/>
      <c r="BI169" s="46">
        <v>0</v>
      </c>
      <c r="BJ169" s="46"/>
      <c r="BK169" s="46"/>
      <c r="BL169" s="46">
        <v>264.46194444444444</v>
      </c>
      <c r="BM169" s="46">
        <v>12549.348120024692</v>
      </c>
      <c r="BN169" s="46">
        <f t="shared" si="22"/>
        <v>982.00237100901393</v>
      </c>
      <c r="BO169" s="46">
        <f t="shared" si="23"/>
        <v>693.94834217970299</v>
      </c>
      <c r="BP169" s="47">
        <f t="shared" si="26"/>
        <v>8.5633802816901436</v>
      </c>
      <c r="BQ169" s="47">
        <f t="shared" si="24"/>
        <v>1.8591549295774654</v>
      </c>
      <c r="BR169" s="48">
        <v>2</v>
      </c>
      <c r="BS169" s="47">
        <f t="shared" si="27"/>
        <v>2.2535211267605644</v>
      </c>
      <c r="BT169" s="47">
        <f t="shared" si="28"/>
        <v>11.25</v>
      </c>
      <c r="BU169" s="47">
        <f t="shared" si="29"/>
        <v>12.676056338028173</v>
      </c>
      <c r="BV169" s="46">
        <f t="shared" si="25"/>
        <v>1803.206894350996</v>
      </c>
      <c r="BW169" s="46">
        <f t="shared" si="30"/>
        <v>3479.1576075397129</v>
      </c>
      <c r="BX169" s="46">
        <f t="shared" si="31"/>
        <v>16028.505727564405</v>
      </c>
      <c r="BY169" s="46">
        <f t="shared" si="32"/>
        <v>192342.06873077285</v>
      </c>
      <c r="BZ169" s="49">
        <f>VLOOKUP($C169,[2]PARAMETROS!$A:$I,7,0)</f>
        <v>43101</v>
      </c>
      <c r="CA169" s="50">
        <f>VLOOKUP($C169,[2]PARAMETROS!$A:$I,8,0)</f>
        <v>0</v>
      </c>
      <c r="CB169" s="50">
        <f>VLOOKUP($C169,[2]PARAMETROS!$A:$I,9,0)</f>
        <v>0</v>
      </c>
    </row>
    <row r="170" spans="1:80">
      <c r="A170" s="42" t="s">
        <v>362</v>
      </c>
      <c r="B170" s="42" t="s">
        <v>15</v>
      </c>
      <c r="C170" s="42" t="s">
        <v>362</v>
      </c>
      <c r="D170" s="43" t="s">
        <v>367</v>
      </c>
      <c r="E170" s="44" t="s">
        <v>62</v>
      </c>
      <c r="F170" s="44" t="s">
        <v>63</v>
      </c>
      <c r="G170" s="44">
        <v>4</v>
      </c>
      <c r="H170" s="45">
        <v>1393</v>
      </c>
      <c r="I170" s="46">
        <v>5572</v>
      </c>
      <c r="J170" s="46"/>
      <c r="K170" s="46"/>
      <c r="L170" s="46">
        <v>845.97553333333349</v>
      </c>
      <c r="M170" s="46"/>
      <c r="N170" s="46"/>
      <c r="O170" s="46"/>
      <c r="P170" s="46"/>
      <c r="Q170" s="46">
        <v>6417.9755333333333</v>
      </c>
      <c r="R170" s="46">
        <v>1283.5951066666667</v>
      </c>
      <c r="S170" s="46">
        <v>96.269632999999999</v>
      </c>
      <c r="T170" s="46">
        <v>64.179755333333333</v>
      </c>
      <c r="U170" s="46">
        <v>12.835951066666667</v>
      </c>
      <c r="V170" s="46">
        <v>160.44938833333333</v>
      </c>
      <c r="W170" s="46">
        <v>513.43804266666666</v>
      </c>
      <c r="X170" s="46">
        <v>192.539266</v>
      </c>
      <c r="Y170" s="46">
        <v>38.5078532</v>
      </c>
      <c r="Z170" s="46">
        <v>2361.8149962666666</v>
      </c>
      <c r="AA170" s="46">
        <v>534.83129444444444</v>
      </c>
      <c r="AB170" s="46">
        <v>713.10839259259251</v>
      </c>
      <c r="AC170" s="46">
        <v>459.2418048296297</v>
      </c>
      <c r="AD170" s="46">
        <v>1707.1814918666666</v>
      </c>
      <c r="AE170" s="46">
        <v>313.68</v>
      </c>
      <c r="AF170" s="46">
        <v>1588</v>
      </c>
      <c r="AG170" s="46">
        <v>0</v>
      </c>
      <c r="AH170" s="46">
        <v>130.47999999999999</v>
      </c>
      <c r="AI170" s="46">
        <v>0</v>
      </c>
      <c r="AJ170" s="46">
        <v>0</v>
      </c>
      <c r="AK170" s="46">
        <v>18.88</v>
      </c>
      <c r="AL170" s="46">
        <v>0</v>
      </c>
      <c r="AM170" s="46">
        <v>2051.04</v>
      </c>
      <c r="AN170" s="46">
        <v>6120.0364881333335</v>
      </c>
      <c r="AO170" s="46">
        <v>32.207491030028294</v>
      </c>
      <c r="AP170" s="46">
        <v>2.5765992824022637</v>
      </c>
      <c r="AQ170" s="46">
        <v>1.2882996412011318</v>
      </c>
      <c r="AR170" s="46">
        <v>22.46291436666667</v>
      </c>
      <c r="AS170" s="46">
        <v>8.2663524869333358</v>
      </c>
      <c r="AT170" s="46">
        <v>275.97294793333333</v>
      </c>
      <c r="AU170" s="46">
        <v>10.696625888888889</v>
      </c>
      <c r="AV170" s="46">
        <v>353.47123062945388</v>
      </c>
      <c r="AW170" s="46">
        <v>89.138549074074064</v>
      </c>
      <c r="AX170" s="46">
        <v>52.770021051851856</v>
      </c>
      <c r="AY170" s="46">
        <v>1.3370782361111111</v>
      </c>
      <c r="AZ170" s="46">
        <v>21.393251777777778</v>
      </c>
      <c r="BA170" s="46">
        <v>8.319597913580246</v>
      </c>
      <c r="BB170" s="46">
        <v>63.648727283649393</v>
      </c>
      <c r="BC170" s="46">
        <v>236.60722533704444</v>
      </c>
      <c r="BD170" s="46">
        <v>710.56157690476186</v>
      </c>
      <c r="BE170" s="46">
        <v>710.56157690476186</v>
      </c>
      <c r="BF170" s="46">
        <v>947.16880224180636</v>
      </c>
      <c r="BG170" s="46">
        <v>264.46194444444444</v>
      </c>
      <c r="BH170" s="46"/>
      <c r="BI170" s="46">
        <v>0</v>
      </c>
      <c r="BJ170" s="46"/>
      <c r="BK170" s="46"/>
      <c r="BL170" s="46">
        <v>264.46194444444444</v>
      </c>
      <c r="BM170" s="46">
        <v>14103.113998782372</v>
      </c>
      <c r="BN170" s="46">
        <f t="shared" si="22"/>
        <v>982.00237100901393</v>
      </c>
      <c r="BO170" s="46">
        <f t="shared" si="23"/>
        <v>693.94834217970299</v>
      </c>
      <c r="BP170" s="47">
        <f t="shared" si="26"/>
        <v>8.5633802816901436</v>
      </c>
      <c r="BQ170" s="47">
        <f t="shared" si="24"/>
        <v>1.8591549295774654</v>
      </c>
      <c r="BR170" s="48">
        <v>2</v>
      </c>
      <c r="BS170" s="47">
        <f t="shared" si="27"/>
        <v>2.2535211267605644</v>
      </c>
      <c r="BT170" s="47">
        <f t="shared" si="28"/>
        <v>11.25</v>
      </c>
      <c r="BU170" s="47">
        <f t="shared" si="29"/>
        <v>12.676056338028173</v>
      </c>
      <c r="BV170" s="46">
        <f t="shared" si="25"/>
        <v>2000.1631325033782</v>
      </c>
      <c r="BW170" s="46">
        <f t="shared" si="30"/>
        <v>3676.1138456920953</v>
      </c>
      <c r="BX170" s="46">
        <f t="shared" si="31"/>
        <v>17779.227844474466</v>
      </c>
      <c r="BY170" s="46">
        <f t="shared" si="32"/>
        <v>213350.73413369359</v>
      </c>
      <c r="BZ170" s="49">
        <f>VLOOKUP($C170,[2]PARAMETROS!$A:$I,7,0)</f>
        <v>43101</v>
      </c>
      <c r="CA170" s="50">
        <f>VLOOKUP($C170,[2]PARAMETROS!$A:$I,8,0)</f>
        <v>0</v>
      </c>
      <c r="CB170" s="50">
        <f>VLOOKUP($C170,[2]PARAMETROS!$A:$I,9,0)</f>
        <v>0</v>
      </c>
    </row>
    <row r="171" spans="1:80">
      <c r="A171" s="42" t="s">
        <v>368</v>
      </c>
      <c r="B171" s="42" t="s">
        <v>73</v>
      </c>
      <c r="C171" s="42" t="s">
        <v>74</v>
      </c>
      <c r="D171" s="43" t="s">
        <v>369</v>
      </c>
      <c r="E171" s="44" t="s">
        <v>62</v>
      </c>
      <c r="F171" s="44" t="s">
        <v>63</v>
      </c>
      <c r="G171" s="44">
        <v>1</v>
      </c>
      <c r="H171" s="45">
        <v>1041.5999999999999</v>
      </c>
      <c r="I171" s="46">
        <v>1041.5999999999999</v>
      </c>
      <c r="J171" s="46"/>
      <c r="K171" s="46"/>
      <c r="L171" s="46"/>
      <c r="M171" s="46"/>
      <c r="N171" s="46"/>
      <c r="O171" s="46"/>
      <c r="P171" s="46"/>
      <c r="Q171" s="46">
        <v>1041.5999999999999</v>
      </c>
      <c r="R171" s="46">
        <v>208.32</v>
      </c>
      <c r="S171" s="46">
        <v>15.623999999999999</v>
      </c>
      <c r="T171" s="46">
        <v>10.415999999999999</v>
      </c>
      <c r="U171" s="46">
        <v>2.0831999999999997</v>
      </c>
      <c r="V171" s="46">
        <v>26.04</v>
      </c>
      <c r="W171" s="46">
        <v>83.327999999999989</v>
      </c>
      <c r="X171" s="46">
        <v>31.247999999999998</v>
      </c>
      <c r="Y171" s="46">
        <v>6.2495999999999992</v>
      </c>
      <c r="Z171" s="46">
        <v>383.30879999999996</v>
      </c>
      <c r="AA171" s="46">
        <v>86.799999999999983</v>
      </c>
      <c r="AB171" s="46">
        <v>115.73333333333332</v>
      </c>
      <c r="AC171" s="46">
        <v>74.532266666666672</v>
      </c>
      <c r="AD171" s="46">
        <v>277.06559999999996</v>
      </c>
      <c r="AE171" s="46">
        <v>99.504000000000005</v>
      </c>
      <c r="AF171" s="46">
        <v>0</v>
      </c>
      <c r="AG171" s="46">
        <v>264.83999999999997</v>
      </c>
      <c r="AH171" s="46">
        <v>27.01</v>
      </c>
      <c r="AI171" s="46">
        <v>0</v>
      </c>
      <c r="AJ171" s="46">
        <v>0</v>
      </c>
      <c r="AK171" s="46">
        <v>4.72</v>
      </c>
      <c r="AL171" s="46">
        <v>0</v>
      </c>
      <c r="AM171" s="46">
        <v>396.07400000000001</v>
      </c>
      <c r="AN171" s="46">
        <v>1056.4484</v>
      </c>
      <c r="AO171" s="46">
        <v>5.2270879629629627</v>
      </c>
      <c r="AP171" s="46">
        <v>0.418167037037037</v>
      </c>
      <c r="AQ171" s="46">
        <v>0.2090835185185185</v>
      </c>
      <c r="AR171" s="46">
        <v>3.6456000000000004</v>
      </c>
      <c r="AS171" s="46">
        <v>1.3415808000000005</v>
      </c>
      <c r="AT171" s="46">
        <v>44.788799999999995</v>
      </c>
      <c r="AU171" s="46">
        <v>1.736</v>
      </c>
      <c r="AV171" s="46">
        <v>57.366319318518514</v>
      </c>
      <c r="AW171" s="46">
        <v>14.466666666666665</v>
      </c>
      <c r="AX171" s="46">
        <v>8.5642666666666667</v>
      </c>
      <c r="AY171" s="46">
        <v>0.21699999999999997</v>
      </c>
      <c r="AZ171" s="46">
        <v>3.472</v>
      </c>
      <c r="BA171" s="46">
        <v>1.350222222222222</v>
      </c>
      <c r="BB171" s="46">
        <v>10.329817244444445</v>
      </c>
      <c r="BC171" s="46">
        <v>38.3999728</v>
      </c>
      <c r="BD171" s="46"/>
      <c r="BE171" s="46">
        <v>0</v>
      </c>
      <c r="BF171" s="46">
        <v>38.3999728</v>
      </c>
      <c r="BG171" s="46">
        <v>43.567500000000003</v>
      </c>
      <c r="BH171" s="46"/>
      <c r="BI171" s="46">
        <v>0</v>
      </c>
      <c r="BJ171" s="46"/>
      <c r="BK171" s="46"/>
      <c r="BL171" s="46">
        <v>43.567500000000003</v>
      </c>
      <c r="BM171" s="46">
        <v>2237.3821921185181</v>
      </c>
      <c r="BN171" s="46">
        <f t="shared" si="22"/>
        <v>245.50059275225348</v>
      </c>
      <c r="BO171" s="46">
        <f t="shared" si="23"/>
        <v>173.48708554492575</v>
      </c>
      <c r="BP171" s="47">
        <f t="shared" si="26"/>
        <v>8.5633802816901436</v>
      </c>
      <c r="BQ171" s="47">
        <f t="shared" si="24"/>
        <v>1.8591549295774654</v>
      </c>
      <c r="BR171" s="48">
        <v>2</v>
      </c>
      <c r="BS171" s="47">
        <f t="shared" si="27"/>
        <v>2.2535211267605644</v>
      </c>
      <c r="BT171" s="47">
        <f t="shared" si="28"/>
        <v>11.25</v>
      </c>
      <c r="BU171" s="47">
        <f t="shared" si="29"/>
        <v>12.676056338028173</v>
      </c>
      <c r="BV171" s="46">
        <f t="shared" si="25"/>
        <v>336.72294132029981</v>
      </c>
      <c r="BW171" s="46">
        <f t="shared" si="30"/>
        <v>755.7106196174791</v>
      </c>
      <c r="BX171" s="46">
        <f t="shared" si="31"/>
        <v>2993.0928117359972</v>
      </c>
      <c r="BY171" s="46">
        <f t="shared" si="32"/>
        <v>35917.113740831963</v>
      </c>
      <c r="BZ171" s="49">
        <f>VLOOKUP($C171,[2]PARAMETROS!$A:$I,7,0)</f>
        <v>43101</v>
      </c>
      <c r="CA171" s="50">
        <f>VLOOKUP($C171,[2]PARAMETROS!$A:$I,8,0)</f>
        <v>0</v>
      </c>
      <c r="CB171" s="50">
        <f>VLOOKUP($C171,[2]PARAMETROS!$A:$I,9,0)</f>
        <v>0</v>
      </c>
    </row>
    <row r="172" spans="1:80">
      <c r="A172" s="42" t="s">
        <v>370</v>
      </c>
      <c r="B172" s="42" t="s">
        <v>78</v>
      </c>
      <c r="C172" s="42" t="s">
        <v>371</v>
      </c>
      <c r="D172" s="43" t="s">
        <v>372</v>
      </c>
      <c r="E172" s="44" t="s">
        <v>62</v>
      </c>
      <c r="F172" s="44" t="s">
        <v>63</v>
      </c>
      <c r="G172" s="44">
        <v>1</v>
      </c>
      <c r="H172" s="45">
        <v>3062.89</v>
      </c>
      <c r="I172" s="46">
        <v>3062.89</v>
      </c>
      <c r="J172" s="46"/>
      <c r="K172" s="46"/>
      <c r="L172" s="46"/>
      <c r="M172" s="46"/>
      <c r="N172" s="46"/>
      <c r="O172" s="46"/>
      <c r="P172" s="46"/>
      <c r="Q172" s="46">
        <v>3062.89</v>
      </c>
      <c r="R172" s="46">
        <v>612.57799999999997</v>
      </c>
      <c r="S172" s="46">
        <v>45.943349999999995</v>
      </c>
      <c r="T172" s="46">
        <v>30.628899999999998</v>
      </c>
      <c r="U172" s="46">
        <v>6.1257799999999998</v>
      </c>
      <c r="V172" s="46">
        <v>76.572249999999997</v>
      </c>
      <c r="W172" s="46">
        <v>245.03119999999998</v>
      </c>
      <c r="X172" s="46">
        <v>91.88669999999999</v>
      </c>
      <c r="Y172" s="46">
        <v>18.37734</v>
      </c>
      <c r="Z172" s="46">
        <v>1127.1435199999999</v>
      </c>
      <c r="AA172" s="46">
        <v>255.24083333333331</v>
      </c>
      <c r="AB172" s="46">
        <v>340.32111111111107</v>
      </c>
      <c r="AC172" s="46">
        <v>219.16679555555558</v>
      </c>
      <c r="AD172" s="46">
        <v>814.72874000000002</v>
      </c>
      <c r="AE172" s="46">
        <v>0</v>
      </c>
      <c r="AF172" s="46">
        <v>397</v>
      </c>
      <c r="AG172" s="46">
        <v>0</v>
      </c>
      <c r="AH172" s="46">
        <v>0</v>
      </c>
      <c r="AI172" s="46">
        <v>0</v>
      </c>
      <c r="AJ172" s="46">
        <v>0</v>
      </c>
      <c r="AK172" s="46">
        <v>4.72</v>
      </c>
      <c r="AL172" s="46">
        <v>293.88</v>
      </c>
      <c r="AM172" s="46">
        <v>695.6</v>
      </c>
      <c r="AN172" s="46">
        <v>2637.4722599999996</v>
      </c>
      <c r="AO172" s="46">
        <v>15.37057934992284</v>
      </c>
      <c r="AP172" s="46">
        <v>1.2296463479938271</v>
      </c>
      <c r="AQ172" s="46">
        <v>0.61482317399691355</v>
      </c>
      <c r="AR172" s="46">
        <v>10.720115000000002</v>
      </c>
      <c r="AS172" s="46">
        <v>3.9450023200000013</v>
      </c>
      <c r="AT172" s="46">
        <v>131.70426999999998</v>
      </c>
      <c r="AU172" s="46">
        <v>5.1048166666666672</v>
      </c>
      <c r="AV172" s="46">
        <v>168.68925285858023</v>
      </c>
      <c r="AW172" s="46">
        <v>42.540138888888883</v>
      </c>
      <c r="AX172" s="46">
        <v>25.183762222222224</v>
      </c>
      <c r="AY172" s="46">
        <v>0.63810208333333329</v>
      </c>
      <c r="AZ172" s="46">
        <v>10.209633333333334</v>
      </c>
      <c r="BA172" s="46">
        <v>3.9704129629629628</v>
      </c>
      <c r="BB172" s="46">
        <v>30.375474212592597</v>
      </c>
      <c r="BC172" s="46">
        <v>112.91752370333333</v>
      </c>
      <c r="BD172" s="46"/>
      <c r="BE172" s="46">
        <v>0</v>
      </c>
      <c r="BF172" s="46">
        <v>112.91752370333333</v>
      </c>
      <c r="BG172" s="46">
        <v>94.380486111111111</v>
      </c>
      <c r="BH172" s="46"/>
      <c r="BI172" s="46">
        <v>0</v>
      </c>
      <c r="BJ172" s="46"/>
      <c r="BK172" s="46"/>
      <c r="BL172" s="46">
        <v>94.380486111111111</v>
      </c>
      <c r="BM172" s="46">
        <v>6076.3495226730247</v>
      </c>
      <c r="BN172" s="46">
        <f t="shared" si="22"/>
        <v>245.50059275225348</v>
      </c>
      <c r="BO172" s="46">
        <f t="shared" si="23"/>
        <v>173.48708554492575</v>
      </c>
      <c r="BP172" s="47">
        <f t="shared" si="26"/>
        <v>8.6609686609686669</v>
      </c>
      <c r="BQ172" s="47">
        <f t="shared" si="24"/>
        <v>1.8803418803418819</v>
      </c>
      <c r="BR172" s="48">
        <v>3</v>
      </c>
      <c r="BS172" s="47">
        <f t="shared" si="27"/>
        <v>3.4188034188034218</v>
      </c>
      <c r="BT172" s="47">
        <f t="shared" si="28"/>
        <v>12.25</v>
      </c>
      <c r="BU172" s="47">
        <f t="shared" si="29"/>
        <v>13.960113960113972</v>
      </c>
      <c r="BV172" s="46">
        <f t="shared" si="25"/>
        <v>906.75647534911764</v>
      </c>
      <c r="BW172" s="46">
        <f t="shared" si="30"/>
        <v>1325.7441536462968</v>
      </c>
      <c r="BX172" s="46">
        <f t="shared" si="31"/>
        <v>7402.0936763193213</v>
      </c>
      <c r="BY172" s="46">
        <f t="shared" si="32"/>
        <v>88825.124115831859</v>
      </c>
      <c r="BZ172" s="49">
        <f>VLOOKUP($C172,[2]PARAMETROS!$A:$I,7,0)</f>
        <v>43101</v>
      </c>
      <c r="CA172" s="50">
        <f>VLOOKUP($C172,[2]PARAMETROS!$A:$I,8,0)</f>
        <v>0</v>
      </c>
      <c r="CB172" s="50">
        <f>VLOOKUP($C172,[2]PARAMETROS!$A:$I,9,0)</f>
        <v>0</v>
      </c>
    </row>
    <row r="173" spans="1:80">
      <c r="A173" s="42" t="s">
        <v>370</v>
      </c>
      <c r="B173" s="42" t="s">
        <v>66</v>
      </c>
      <c r="C173" s="42" t="s">
        <v>373</v>
      </c>
      <c r="D173" s="43" t="s">
        <v>374</v>
      </c>
      <c r="E173" s="44" t="s">
        <v>62</v>
      </c>
      <c r="F173" s="44" t="s">
        <v>63</v>
      </c>
      <c r="G173" s="44">
        <v>1</v>
      </c>
      <c r="H173" s="45">
        <v>1281.1600000000001</v>
      </c>
      <c r="I173" s="46">
        <v>1281.1600000000001</v>
      </c>
      <c r="J173" s="46"/>
      <c r="K173" s="46"/>
      <c r="L173" s="46"/>
      <c r="M173" s="46"/>
      <c r="N173" s="46"/>
      <c r="O173" s="46"/>
      <c r="P173" s="46"/>
      <c r="Q173" s="46">
        <v>1281.1600000000001</v>
      </c>
      <c r="R173" s="46">
        <v>256.23200000000003</v>
      </c>
      <c r="S173" s="46">
        <v>19.217400000000001</v>
      </c>
      <c r="T173" s="46">
        <v>12.8116</v>
      </c>
      <c r="U173" s="46">
        <v>2.5623200000000002</v>
      </c>
      <c r="V173" s="46">
        <v>32.029000000000003</v>
      </c>
      <c r="W173" s="46">
        <v>102.4928</v>
      </c>
      <c r="X173" s="46">
        <v>38.434800000000003</v>
      </c>
      <c r="Y173" s="46">
        <v>7.6869600000000009</v>
      </c>
      <c r="Z173" s="46">
        <v>471.46688</v>
      </c>
      <c r="AA173" s="46">
        <v>106.76333333333334</v>
      </c>
      <c r="AB173" s="46">
        <v>142.35111111111112</v>
      </c>
      <c r="AC173" s="46">
        <v>91.674115555555574</v>
      </c>
      <c r="AD173" s="46">
        <v>340.78856000000007</v>
      </c>
      <c r="AE173" s="46">
        <v>85.130399999999995</v>
      </c>
      <c r="AF173" s="46">
        <v>397</v>
      </c>
      <c r="AG173" s="46">
        <v>0</v>
      </c>
      <c r="AH173" s="46">
        <v>35.89</v>
      </c>
      <c r="AI173" s="46">
        <v>0</v>
      </c>
      <c r="AJ173" s="46">
        <v>0</v>
      </c>
      <c r="AK173" s="46">
        <v>4.72</v>
      </c>
      <c r="AL173" s="46">
        <v>0</v>
      </c>
      <c r="AM173" s="46">
        <v>522.74040000000002</v>
      </c>
      <c r="AN173" s="46">
        <v>1334.99584</v>
      </c>
      <c r="AO173" s="46">
        <v>6.4292780478395075</v>
      </c>
      <c r="AP173" s="46">
        <v>0.51434224382716054</v>
      </c>
      <c r="AQ173" s="46">
        <v>0.25717112191358027</v>
      </c>
      <c r="AR173" s="46">
        <v>4.4840600000000013</v>
      </c>
      <c r="AS173" s="46">
        <v>1.6501340800000008</v>
      </c>
      <c r="AT173" s="46">
        <v>55.089880000000001</v>
      </c>
      <c r="AU173" s="46">
        <v>2.1352666666666669</v>
      </c>
      <c r="AV173" s="46">
        <v>70.560132160246923</v>
      </c>
      <c r="AW173" s="46">
        <v>17.79388888888889</v>
      </c>
      <c r="AX173" s="46">
        <v>10.533982222222223</v>
      </c>
      <c r="AY173" s="46">
        <v>0.26690833333333336</v>
      </c>
      <c r="AZ173" s="46">
        <v>4.2705333333333337</v>
      </c>
      <c r="BA173" s="46">
        <v>1.660762962962963</v>
      </c>
      <c r="BB173" s="46">
        <v>12.705595872592596</v>
      </c>
      <c r="BC173" s="46">
        <v>47.23167161333334</v>
      </c>
      <c r="BD173" s="46">
        <v>174.70363636363635</v>
      </c>
      <c r="BE173" s="46">
        <v>174.70363636363635</v>
      </c>
      <c r="BF173" s="46">
        <v>221.93530797696968</v>
      </c>
      <c r="BG173" s="46">
        <v>66.11548611111111</v>
      </c>
      <c r="BH173" s="46"/>
      <c r="BI173" s="46">
        <v>0</v>
      </c>
      <c r="BJ173" s="46"/>
      <c r="BK173" s="46"/>
      <c r="BL173" s="46">
        <v>66.11548611111111</v>
      </c>
      <c r="BM173" s="46">
        <v>2974.7667662483286</v>
      </c>
      <c r="BN173" s="46">
        <f t="shared" si="22"/>
        <v>245.50059275225348</v>
      </c>
      <c r="BO173" s="46">
        <f t="shared" si="23"/>
        <v>173.48708554492575</v>
      </c>
      <c r="BP173" s="47">
        <f t="shared" si="26"/>
        <v>8.6609686609686669</v>
      </c>
      <c r="BQ173" s="47">
        <f t="shared" si="24"/>
        <v>1.8803418803418819</v>
      </c>
      <c r="BR173" s="48">
        <v>3</v>
      </c>
      <c r="BS173" s="47">
        <f t="shared" si="27"/>
        <v>3.4188034188034218</v>
      </c>
      <c r="BT173" s="47">
        <f t="shared" si="28"/>
        <v>12.25</v>
      </c>
      <c r="BU173" s="47">
        <f t="shared" si="29"/>
        <v>13.960113960113972</v>
      </c>
      <c r="BV173" s="46">
        <f t="shared" si="25"/>
        <v>473.7719879849858</v>
      </c>
      <c r="BW173" s="46">
        <f t="shared" si="30"/>
        <v>892.75966628216497</v>
      </c>
      <c r="BX173" s="46">
        <f t="shared" si="31"/>
        <v>3867.5264325304934</v>
      </c>
      <c r="BY173" s="46">
        <f t="shared" si="32"/>
        <v>46410.317190365924</v>
      </c>
      <c r="BZ173" s="49">
        <f>VLOOKUP($C173,[2]PARAMETROS!$A:$I,7,0)</f>
        <v>43101</v>
      </c>
      <c r="CA173" s="50">
        <f>VLOOKUP($C173,[2]PARAMETROS!$A:$I,8,0)</f>
        <v>0</v>
      </c>
      <c r="CB173" s="50">
        <f>VLOOKUP($C173,[2]PARAMETROS!$A:$I,9,0)</f>
        <v>0</v>
      </c>
    </row>
    <row r="174" spans="1:80">
      <c r="A174" s="42" t="s">
        <v>375</v>
      </c>
      <c r="B174" s="42" t="s">
        <v>114</v>
      </c>
      <c r="C174" s="42" t="s">
        <v>115</v>
      </c>
      <c r="D174" s="43" t="s">
        <v>376</v>
      </c>
      <c r="E174" s="44" t="s">
        <v>62</v>
      </c>
      <c r="F174" s="44" t="s">
        <v>63</v>
      </c>
      <c r="G174" s="44">
        <v>9</v>
      </c>
      <c r="H174" s="45">
        <v>1200.1400000000001</v>
      </c>
      <c r="I174" s="46">
        <v>10801.26</v>
      </c>
      <c r="J174" s="46"/>
      <c r="K174" s="46"/>
      <c r="L174" s="46"/>
      <c r="M174" s="46"/>
      <c r="N174" s="46"/>
      <c r="O174" s="46"/>
      <c r="P174" s="46"/>
      <c r="Q174" s="46">
        <v>10801.26</v>
      </c>
      <c r="R174" s="46">
        <v>2160.252</v>
      </c>
      <c r="S174" s="46">
        <v>162.0189</v>
      </c>
      <c r="T174" s="46">
        <v>108.01260000000001</v>
      </c>
      <c r="U174" s="46">
        <v>21.602520000000002</v>
      </c>
      <c r="V174" s="46">
        <v>270.03149999999999</v>
      </c>
      <c r="W174" s="46">
        <v>864.10080000000005</v>
      </c>
      <c r="X174" s="46">
        <v>324.0378</v>
      </c>
      <c r="Y174" s="46">
        <v>64.807560000000009</v>
      </c>
      <c r="Z174" s="46">
        <v>3974.8636800000004</v>
      </c>
      <c r="AA174" s="46">
        <v>900.10500000000002</v>
      </c>
      <c r="AB174" s="46">
        <v>1200.1399999999999</v>
      </c>
      <c r="AC174" s="46">
        <v>772.89016000000015</v>
      </c>
      <c r="AD174" s="46">
        <v>2873.1351599999998</v>
      </c>
      <c r="AE174" s="46">
        <v>809.92439999999999</v>
      </c>
      <c r="AF174" s="46">
        <v>3573</v>
      </c>
      <c r="AG174" s="46">
        <v>0</v>
      </c>
      <c r="AH174" s="46">
        <v>254.88</v>
      </c>
      <c r="AI174" s="46">
        <v>0</v>
      </c>
      <c r="AJ174" s="46">
        <v>0</v>
      </c>
      <c r="AK174" s="46">
        <v>42.48</v>
      </c>
      <c r="AL174" s="46">
        <v>0</v>
      </c>
      <c r="AM174" s="46">
        <v>4680.2843999999996</v>
      </c>
      <c r="AN174" s="46">
        <v>11528.283240000001</v>
      </c>
      <c r="AO174" s="46">
        <v>54.204239756944453</v>
      </c>
      <c r="AP174" s="46">
        <v>4.336339180555556</v>
      </c>
      <c r="AQ174" s="46">
        <v>2.168169590277778</v>
      </c>
      <c r="AR174" s="46">
        <v>37.804410000000004</v>
      </c>
      <c r="AS174" s="46">
        <v>13.912022880000006</v>
      </c>
      <c r="AT174" s="46">
        <v>464.45417999999995</v>
      </c>
      <c r="AU174" s="46">
        <v>18.002100000000002</v>
      </c>
      <c r="AV174" s="46">
        <v>594.88146140777781</v>
      </c>
      <c r="AW174" s="46">
        <v>150.01749999999998</v>
      </c>
      <c r="AX174" s="46">
        <v>88.810360000000003</v>
      </c>
      <c r="AY174" s="46">
        <v>2.2502624999999998</v>
      </c>
      <c r="AZ174" s="46">
        <v>36.004200000000004</v>
      </c>
      <c r="BA174" s="46">
        <v>14.001633333333332</v>
      </c>
      <c r="BB174" s="46">
        <v>107.11889574666669</v>
      </c>
      <c r="BC174" s="46">
        <v>398.20285158000002</v>
      </c>
      <c r="BD174" s="46"/>
      <c r="BE174" s="46">
        <v>0</v>
      </c>
      <c r="BF174" s="46">
        <v>398.20285158000002</v>
      </c>
      <c r="BG174" s="46">
        <v>403.87874999999997</v>
      </c>
      <c r="BH174" s="46"/>
      <c r="BI174" s="46">
        <v>0</v>
      </c>
      <c r="BJ174" s="46"/>
      <c r="BK174" s="46"/>
      <c r="BL174" s="46">
        <v>403.87874999999997</v>
      </c>
      <c r="BM174" s="46">
        <v>23726.506302987778</v>
      </c>
      <c r="BN174" s="46">
        <f t="shared" si="22"/>
        <v>2209.5053347702815</v>
      </c>
      <c r="BO174" s="46">
        <f t="shared" si="23"/>
        <v>1561.3837699043318</v>
      </c>
      <c r="BP174" s="47">
        <f t="shared" si="26"/>
        <v>8.6609686609686669</v>
      </c>
      <c r="BQ174" s="47">
        <f t="shared" si="24"/>
        <v>1.8803418803418819</v>
      </c>
      <c r="BR174" s="48">
        <v>3</v>
      </c>
      <c r="BS174" s="47">
        <f t="shared" si="27"/>
        <v>3.4188034188034218</v>
      </c>
      <c r="BT174" s="47">
        <f t="shared" si="28"/>
        <v>12.25</v>
      </c>
      <c r="BU174" s="47">
        <f t="shared" si="29"/>
        <v>13.960113960113972</v>
      </c>
      <c r="BV174" s="46">
        <f t="shared" si="25"/>
        <v>3838.6677349728161</v>
      </c>
      <c r="BW174" s="46">
        <f t="shared" si="30"/>
        <v>7609.5568396474291</v>
      </c>
      <c r="BX174" s="46">
        <f t="shared" si="31"/>
        <v>31336.063142635208</v>
      </c>
      <c r="BY174" s="46">
        <f t="shared" si="32"/>
        <v>376032.75771162251</v>
      </c>
      <c r="BZ174" s="49">
        <f>VLOOKUP($C174,[2]PARAMETROS!$A:$I,7,0)</f>
        <v>43101</v>
      </c>
      <c r="CA174" s="50">
        <f>VLOOKUP($C174,[2]PARAMETROS!$A:$I,8,0)</f>
        <v>0</v>
      </c>
      <c r="CB174" s="50">
        <f>VLOOKUP($C174,[2]PARAMETROS!$A:$I,9,0)</f>
        <v>0</v>
      </c>
    </row>
    <row r="175" spans="1:80">
      <c r="A175" s="42" t="s">
        <v>375</v>
      </c>
      <c r="B175" s="42" t="s">
        <v>78</v>
      </c>
      <c r="C175" s="42" t="s">
        <v>377</v>
      </c>
      <c r="D175" s="43" t="s">
        <v>378</v>
      </c>
      <c r="E175" s="44" t="s">
        <v>62</v>
      </c>
      <c r="F175" s="44" t="s">
        <v>63</v>
      </c>
      <c r="G175" s="44">
        <v>4</v>
      </c>
      <c r="H175" s="45">
        <v>3062.89</v>
      </c>
      <c r="I175" s="46">
        <v>12251.56</v>
      </c>
      <c r="J175" s="46"/>
      <c r="K175" s="46"/>
      <c r="L175" s="46"/>
      <c r="M175" s="46"/>
      <c r="N175" s="46"/>
      <c r="O175" s="46"/>
      <c r="P175" s="46"/>
      <c r="Q175" s="46">
        <v>12251.56</v>
      </c>
      <c r="R175" s="46">
        <v>2450.3119999999999</v>
      </c>
      <c r="S175" s="46">
        <v>183.77339999999998</v>
      </c>
      <c r="T175" s="46">
        <v>122.51559999999999</v>
      </c>
      <c r="U175" s="46">
        <v>24.503119999999999</v>
      </c>
      <c r="V175" s="46">
        <v>306.28899999999999</v>
      </c>
      <c r="W175" s="46">
        <v>980.12479999999994</v>
      </c>
      <c r="X175" s="46">
        <v>367.54679999999996</v>
      </c>
      <c r="Y175" s="46">
        <v>73.509360000000001</v>
      </c>
      <c r="Z175" s="46">
        <v>4508.5740799999994</v>
      </c>
      <c r="AA175" s="46">
        <v>1020.9633333333333</v>
      </c>
      <c r="AB175" s="46">
        <v>1361.2844444444443</v>
      </c>
      <c r="AC175" s="46">
        <v>876.66718222222232</v>
      </c>
      <c r="AD175" s="46">
        <v>3258.9149600000001</v>
      </c>
      <c r="AE175" s="46">
        <v>0</v>
      </c>
      <c r="AF175" s="46">
        <v>1588</v>
      </c>
      <c r="AG175" s="46">
        <v>0</v>
      </c>
      <c r="AH175" s="46">
        <v>0</v>
      </c>
      <c r="AI175" s="46">
        <v>0</v>
      </c>
      <c r="AJ175" s="46">
        <v>0</v>
      </c>
      <c r="AK175" s="46">
        <v>18.88</v>
      </c>
      <c r="AL175" s="46">
        <v>1175.52</v>
      </c>
      <c r="AM175" s="46">
        <v>2782.4</v>
      </c>
      <c r="AN175" s="46">
        <v>10549.889039999998</v>
      </c>
      <c r="AO175" s="46">
        <v>61.482317399691361</v>
      </c>
      <c r="AP175" s="46">
        <v>4.9185853919753084</v>
      </c>
      <c r="AQ175" s="46">
        <v>2.4592926959876542</v>
      </c>
      <c r="AR175" s="46">
        <v>42.880460000000006</v>
      </c>
      <c r="AS175" s="46">
        <v>15.780009280000005</v>
      </c>
      <c r="AT175" s="46">
        <v>526.81707999999992</v>
      </c>
      <c r="AU175" s="46">
        <v>20.419266666666669</v>
      </c>
      <c r="AV175" s="46">
        <v>674.75701143432093</v>
      </c>
      <c r="AW175" s="46">
        <v>170.16055555555553</v>
      </c>
      <c r="AX175" s="46">
        <v>100.7350488888889</v>
      </c>
      <c r="AY175" s="46">
        <v>2.5524083333333332</v>
      </c>
      <c r="AZ175" s="46">
        <v>40.838533333333338</v>
      </c>
      <c r="BA175" s="46">
        <v>15.881651851851851</v>
      </c>
      <c r="BB175" s="46">
        <v>121.50189685037039</v>
      </c>
      <c r="BC175" s="46">
        <v>451.67009481333332</v>
      </c>
      <c r="BD175" s="46"/>
      <c r="BE175" s="46">
        <v>0</v>
      </c>
      <c r="BF175" s="46">
        <v>451.67009481333332</v>
      </c>
      <c r="BG175" s="46">
        <v>377.52194444444444</v>
      </c>
      <c r="BH175" s="46"/>
      <c r="BI175" s="46">
        <v>0</v>
      </c>
      <c r="BJ175" s="46"/>
      <c r="BK175" s="46"/>
      <c r="BL175" s="46">
        <v>377.52194444444444</v>
      </c>
      <c r="BM175" s="46">
        <v>24305.398090692099</v>
      </c>
      <c r="BN175" s="46">
        <f t="shared" si="22"/>
        <v>982.00237100901393</v>
      </c>
      <c r="BO175" s="46">
        <f t="shared" si="23"/>
        <v>693.94834217970299</v>
      </c>
      <c r="BP175" s="47">
        <f t="shared" si="26"/>
        <v>8.6609686609686669</v>
      </c>
      <c r="BQ175" s="47">
        <f t="shared" si="24"/>
        <v>1.8803418803418819</v>
      </c>
      <c r="BR175" s="48">
        <v>3</v>
      </c>
      <c r="BS175" s="47">
        <f t="shared" si="27"/>
        <v>3.4188034188034218</v>
      </c>
      <c r="BT175" s="47">
        <f t="shared" si="28"/>
        <v>12.25</v>
      </c>
      <c r="BU175" s="47">
        <f t="shared" si="29"/>
        <v>13.960113960113972</v>
      </c>
      <c r="BV175" s="46">
        <f t="shared" si="25"/>
        <v>3627.0259013964705</v>
      </c>
      <c r="BW175" s="46">
        <f t="shared" si="30"/>
        <v>5302.9766145851872</v>
      </c>
      <c r="BX175" s="46">
        <f t="shared" si="31"/>
        <v>29608.374705277285</v>
      </c>
      <c r="BY175" s="46">
        <f t="shared" si="32"/>
        <v>355300.49646332744</v>
      </c>
      <c r="BZ175" s="49">
        <f>VLOOKUP($C175,[2]PARAMETROS!$A:$I,7,0)</f>
        <v>43101</v>
      </c>
      <c r="CA175" s="50">
        <f>VLOOKUP($C175,[2]PARAMETROS!$A:$I,8,0)</f>
        <v>0</v>
      </c>
      <c r="CB175" s="50">
        <f>VLOOKUP($C175,[2]PARAMETROS!$A:$I,9,0)</f>
        <v>0</v>
      </c>
    </row>
    <row r="176" spans="1:80">
      <c r="A176" s="42" t="s">
        <v>375</v>
      </c>
      <c r="B176" s="42" t="s">
        <v>66</v>
      </c>
      <c r="C176" s="42" t="s">
        <v>375</v>
      </c>
      <c r="D176" s="43" t="s">
        <v>379</v>
      </c>
      <c r="E176" s="44" t="s">
        <v>62</v>
      </c>
      <c r="F176" s="44" t="s">
        <v>63</v>
      </c>
      <c r="G176" s="44">
        <v>1</v>
      </c>
      <c r="H176" s="45">
        <v>1393</v>
      </c>
      <c r="I176" s="46">
        <v>1393</v>
      </c>
      <c r="J176" s="46"/>
      <c r="K176" s="46"/>
      <c r="L176" s="46"/>
      <c r="M176" s="46"/>
      <c r="N176" s="46"/>
      <c r="O176" s="46"/>
      <c r="P176" s="46"/>
      <c r="Q176" s="46">
        <v>1393</v>
      </c>
      <c r="R176" s="46">
        <v>278.60000000000002</v>
      </c>
      <c r="S176" s="46">
        <v>20.895</v>
      </c>
      <c r="T176" s="46">
        <v>13.93</v>
      </c>
      <c r="U176" s="46">
        <v>2.786</v>
      </c>
      <c r="V176" s="46">
        <v>34.825000000000003</v>
      </c>
      <c r="W176" s="46">
        <v>111.44</v>
      </c>
      <c r="X176" s="46">
        <v>41.79</v>
      </c>
      <c r="Y176" s="46">
        <v>8.3580000000000005</v>
      </c>
      <c r="Z176" s="46">
        <v>512.62400000000002</v>
      </c>
      <c r="AA176" s="46">
        <v>116.08333333333333</v>
      </c>
      <c r="AB176" s="46">
        <v>154.77777777777777</v>
      </c>
      <c r="AC176" s="46">
        <v>99.676888888888911</v>
      </c>
      <c r="AD176" s="46">
        <v>370.53800000000001</v>
      </c>
      <c r="AE176" s="46">
        <v>78.42</v>
      </c>
      <c r="AF176" s="46">
        <v>397</v>
      </c>
      <c r="AG176" s="46">
        <v>0</v>
      </c>
      <c r="AH176" s="46">
        <v>32.619999999999997</v>
      </c>
      <c r="AI176" s="46">
        <v>0</v>
      </c>
      <c r="AJ176" s="46">
        <v>0</v>
      </c>
      <c r="AK176" s="46">
        <v>4.72</v>
      </c>
      <c r="AL176" s="46">
        <v>0</v>
      </c>
      <c r="AM176" s="46">
        <v>512.76</v>
      </c>
      <c r="AN176" s="46">
        <v>1395.922</v>
      </c>
      <c r="AO176" s="46">
        <v>6.9905275848765438</v>
      </c>
      <c r="AP176" s="46">
        <v>0.55924220679012349</v>
      </c>
      <c r="AQ176" s="46">
        <v>0.27962110339506174</v>
      </c>
      <c r="AR176" s="46">
        <v>4.8755000000000006</v>
      </c>
      <c r="AS176" s="46">
        <v>1.7941840000000007</v>
      </c>
      <c r="AT176" s="46">
        <v>59.898999999999994</v>
      </c>
      <c r="AU176" s="46">
        <v>2.3216666666666668</v>
      </c>
      <c r="AV176" s="46">
        <v>76.719741561728398</v>
      </c>
      <c r="AW176" s="46">
        <v>19.347222222222221</v>
      </c>
      <c r="AX176" s="46">
        <v>11.453555555555557</v>
      </c>
      <c r="AY176" s="46">
        <v>0.29020833333333329</v>
      </c>
      <c r="AZ176" s="46">
        <v>4.6433333333333335</v>
      </c>
      <c r="BA176" s="46">
        <v>1.8057407407407406</v>
      </c>
      <c r="BB176" s="46">
        <v>13.81474214814815</v>
      </c>
      <c r="BC176" s="46">
        <v>51.354802333333332</v>
      </c>
      <c r="BD176" s="46">
        <v>189.95454545454547</v>
      </c>
      <c r="BE176" s="46">
        <v>189.95454545454547</v>
      </c>
      <c r="BF176" s="46">
        <v>241.30934778787881</v>
      </c>
      <c r="BG176" s="46">
        <v>66.11548611111111</v>
      </c>
      <c r="BH176" s="46"/>
      <c r="BI176" s="46">
        <v>0</v>
      </c>
      <c r="BJ176" s="46"/>
      <c r="BK176" s="46"/>
      <c r="BL176" s="46">
        <v>66.11548611111111</v>
      </c>
      <c r="BM176" s="46">
        <v>3173.0665754607185</v>
      </c>
      <c r="BN176" s="46">
        <f t="shared" si="22"/>
        <v>245.50059275225348</v>
      </c>
      <c r="BO176" s="46">
        <f t="shared" si="23"/>
        <v>173.48708554492575</v>
      </c>
      <c r="BP176" s="47">
        <f t="shared" si="26"/>
        <v>8.6609686609686669</v>
      </c>
      <c r="BQ176" s="47">
        <f t="shared" si="24"/>
        <v>1.8803418803418819</v>
      </c>
      <c r="BR176" s="48">
        <v>3</v>
      </c>
      <c r="BS176" s="47">
        <f t="shared" si="27"/>
        <v>3.4188034188034218</v>
      </c>
      <c r="BT176" s="47">
        <f t="shared" si="28"/>
        <v>12.25</v>
      </c>
      <c r="BU176" s="47">
        <f t="shared" si="29"/>
        <v>13.960113960113972</v>
      </c>
      <c r="BV176" s="46">
        <f t="shared" si="25"/>
        <v>501.45486733372405</v>
      </c>
      <c r="BW176" s="46">
        <f t="shared" si="30"/>
        <v>920.44254563090328</v>
      </c>
      <c r="BX176" s="46">
        <f t="shared" si="31"/>
        <v>4093.5091210916216</v>
      </c>
      <c r="BY176" s="46">
        <f t="shared" si="32"/>
        <v>49122.10945309946</v>
      </c>
      <c r="BZ176" s="49">
        <f>VLOOKUP($C176,[2]PARAMETROS!$A:$I,7,0)</f>
        <v>43101</v>
      </c>
      <c r="CA176" s="50">
        <f>VLOOKUP($C176,[2]PARAMETROS!$A:$I,8,0)</f>
        <v>0</v>
      </c>
      <c r="CB176" s="50">
        <f>VLOOKUP($C176,[2]PARAMETROS!$A:$I,9,0)</f>
        <v>0</v>
      </c>
    </row>
    <row r="177" spans="1:80">
      <c r="A177" s="42" t="s">
        <v>375</v>
      </c>
      <c r="B177" s="42" t="s">
        <v>16</v>
      </c>
      <c r="C177" s="42" t="s">
        <v>375</v>
      </c>
      <c r="D177" s="43" t="s">
        <v>380</v>
      </c>
      <c r="E177" s="44" t="s">
        <v>62</v>
      </c>
      <c r="F177" s="44" t="s">
        <v>63</v>
      </c>
      <c r="G177" s="44">
        <v>1</v>
      </c>
      <c r="H177" s="45">
        <v>2216.69</v>
      </c>
      <c r="I177" s="46">
        <v>2216.69</v>
      </c>
      <c r="J177" s="46"/>
      <c r="K177" s="46"/>
      <c r="L177" s="46"/>
      <c r="M177" s="46"/>
      <c r="N177" s="46"/>
      <c r="O177" s="46"/>
      <c r="P177" s="46"/>
      <c r="Q177" s="46">
        <v>2216.69</v>
      </c>
      <c r="R177" s="46">
        <v>443.33800000000002</v>
      </c>
      <c r="S177" s="46">
        <v>33.250349999999997</v>
      </c>
      <c r="T177" s="46">
        <v>22.166900000000002</v>
      </c>
      <c r="U177" s="46">
        <v>4.4333800000000005</v>
      </c>
      <c r="V177" s="46">
        <v>55.417250000000003</v>
      </c>
      <c r="W177" s="46">
        <v>177.33520000000001</v>
      </c>
      <c r="X177" s="46">
        <v>66.500699999999995</v>
      </c>
      <c r="Y177" s="46">
        <v>13.300140000000001</v>
      </c>
      <c r="Z177" s="46">
        <v>815.74191999999994</v>
      </c>
      <c r="AA177" s="46">
        <v>184.72416666666666</v>
      </c>
      <c r="AB177" s="46">
        <v>246.29888888888888</v>
      </c>
      <c r="AC177" s="46">
        <v>158.61648444444447</v>
      </c>
      <c r="AD177" s="46">
        <v>589.63954000000001</v>
      </c>
      <c r="AE177" s="46">
        <v>28.99860000000001</v>
      </c>
      <c r="AF177" s="46">
        <v>397</v>
      </c>
      <c r="AG177" s="46">
        <v>0</v>
      </c>
      <c r="AH177" s="46">
        <v>32.619999999999997</v>
      </c>
      <c r="AI177" s="46">
        <v>0</v>
      </c>
      <c r="AJ177" s="46">
        <v>0</v>
      </c>
      <c r="AK177" s="46">
        <v>4.72</v>
      </c>
      <c r="AL177" s="46">
        <v>0</v>
      </c>
      <c r="AM177" s="46">
        <v>463.33860000000004</v>
      </c>
      <c r="AN177" s="46">
        <v>1868.7200600000001</v>
      </c>
      <c r="AO177" s="46">
        <v>11.124072212577161</v>
      </c>
      <c r="AP177" s="46">
        <v>0.88992577700617292</v>
      </c>
      <c r="AQ177" s="46">
        <v>0.44496288850308646</v>
      </c>
      <c r="AR177" s="46">
        <v>7.7584150000000012</v>
      </c>
      <c r="AS177" s="46">
        <v>2.855096720000001</v>
      </c>
      <c r="AT177" s="46">
        <v>95.317669999999993</v>
      </c>
      <c r="AU177" s="46">
        <v>3.6944833333333338</v>
      </c>
      <c r="AV177" s="46">
        <v>122.08462593141975</v>
      </c>
      <c r="AW177" s="46">
        <v>30.78736111111111</v>
      </c>
      <c r="AX177" s="46">
        <v>18.22611777777778</v>
      </c>
      <c r="AY177" s="46">
        <v>0.46181041666666667</v>
      </c>
      <c r="AZ177" s="46">
        <v>7.3889666666666676</v>
      </c>
      <c r="BA177" s="46">
        <v>2.8734870370370369</v>
      </c>
      <c r="BB177" s="46">
        <v>21.983489427407413</v>
      </c>
      <c r="BC177" s="46">
        <v>81.721232436666668</v>
      </c>
      <c r="BD177" s="46"/>
      <c r="BE177" s="46">
        <v>0</v>
      </c>
      <c r="BF177" s="46">
        <v>81.721232436666668</v>
      </c>
      <c r="BG177" s="46">
        <v>66.11548611111111</v>
      </c>
      <c r="BH177" s="46"/>
      <c r="BI177" s="46">
        <v>0</v>
      </c>
      <c r="BJ177" s="46"/>
      <c r="BK177" s="46"/>
      <c r="BL177" s="46">
        <v>66.11548611111111</v>
      </c>
      <c r="BM177" s="46">
        <v>4355.3314044791969</v>
      </c>
      <c r="BN177" s="46">
        <f t="shared" si="22"/>
        <v>245.50059275225348</v>
      </c>
      <c r="BO177" s="46">
        <f t="shared" si="23"/>
        <v>173.48708554492575</v>
      </c>
      <c r="BP177" s="47">
        <f t="shared" si="26"/>
        <v>8.6609686609686669</v>
      </c>
      <c r="BQ177" s="47">
        <f t="shared" si="24"/>
        <v>1.8803418803418819</v>
      </c>
      <c r="BR177" s="48">
        <v>3</v>
      </c>
      <c r="BS177" s="47">
        <f t="shared" si="27"/>
        <v>3.4188034188034218</v>
      </c>
      <c r="BT177" s="47">
        <f t="shared" si="28"/>
        <v>12.25</v>
      </c>
      <c r="BU177" s="47">
        <f t="shared" si="29"/>
        <v>13.960113960113972</v>
      </c>
      <c r="BV177" s="46">
        <f t="shared" si="25"/>
        <v>666.50038477505029</v>
      </c>
      <c r="BW177" s="46">
        <f t="shared" si="30"/>
        <v>1085.4880630722296</v>
      </c>
      <c r="BX177" s="46">
        <f t="shared" si="31"/>
        <v>5440.819467551426</v>
      </c>
      <c r="BY177" s="46">
        <f t="shared" si="32"/>
        <v>65289.833610617112</v>
      </c>
      <c r="BZ177" s="49">
        <f>VLOOKUP($C177,[2]PARAMETROS!$A:$I,7,0)</f>
        <v>43101</v>
      </c>
      <c r="CA177" s="50">
        <f>VLOOKUP($C177,[2]PARAMETROS!$A:$I,8,0)</f>
        <v>0</v>
      </c>
      <c r="CB177" s="50">
        <f>VLOOKUP($C177,[2]PARAMETROS!$A:$I,9,0)</f>
        <v>0</v>
      </c>
    </row>
    <row r="178" spans="1:80">
      <c r="A178" s="42" t="s">
        <v>381</v>
      </c>
      <c r="B178" s="42" t="s">
        <v>114</v>
      </c>
      <c r="C178" s="42" t="s">
        <v>115</v>
      </c>
      <c r="D178" s="43" t="s">
        <v>382</v>
      </c>
      <c r="E178" s="44" t="s">
        <v>62</v>
      </c>
      <c r="F178" s="44" t="s">
        <v>63</v>
      </c>
      <c r="G178" s="44">
        <v>2</v>
      </c>
      <c r="H178" s="45">
        <v>1200.1400000000001</v>
      </c>
      <c r="I178" s="46">
        <v>2400.2800000000002</v>
      </c>
      <c r="J178" s="46"/>
      <c r="K178" s="46"/>
      <c r="L178" s="46"/>
      <c r="M178" s="46"/>
      <c r="N178" s="46"/>
      <c r="O178" s="46"/>
      <c r="P178" s="46"/>
      <c r="Q178" s="46">
        <v>2400.2800000000002</v>
      </c>
      <c r="R178" s="46">
        <v>480.05600000000004</v>
      </c>
      <c r="S178" s="46">
        <v>36.004200000000004</v>
      </c>
      <c r="T178" s="46">
        <v>24.002800000000004</v>
      </c>
      <c r="U178" s="46">
        <v>4.8005600000000008</v>
      </c>
      <c r="V178" s="46">
        <v>60.007000000000005</v>
      </c>
      <c r="W178" s="46">
        <v>192.02240000000003</v>
      </c>
      <c r="X178" s="46">
        <v>72.008400000000009</v>
      </c>
      <c r="Y178" s="46">
        <v>14.401680000000001</v>
      </c>
      <c r="Z178" s="46">
        <v>883.30304000000024</v>
      </c>
      <c r="AA178" s="46">
        <v>200.02333333333334</v>
      </c>
      <c r="AB178" s="46">
        <v>266.69777777777779</v>
      </c>
      <c r="AC178" s="46">
        <v>171.75336888888893</v>
      </c>
      <c r="AD178" s="46">
        <v>638.47448000000009</v>
      </c>
      <c r="AE178" s="46">
        <v>179.98319999999998</v>
      </c>
      <c r="AF178" s="46">
        <v>794</v>
      </c>
      <c r="AG178" s="46">
        <v>0</v>
      </c>
      <c r="AH178" s="46">
        <v>56.64</v>
      </c>
      <c r="AI178" s="46">
        <v>0</v>
      </c>
      <c r="AJ178" s="46">
        <v>0</v>
      </c>
      <c r="AK178" s="46">
        <v>9.44</v>
      </c>
      <c r="AL178" s="46">
        <v>0</v>
      </c>
      <c r="AM178" s="46">
        <v>1040.0632000000001</v>
      </c>
      <c r="AN178" s="46">
        <v>2561.8407200000001</v>
      </c>
      <c r="AO178" s="46">
        <v>12.045386612654323</v>
      </c>
      <c r="AP178" s="46">
        <v>0.96363092901234582</v>
      </c>
      <c r="AQ178" s="46">
        <v>0.48181546450617291</v>
      </c>
      <c r="AR178" s="46">
        <v>8.4009800000000023</v>
      </c>
      <c r="AS178" s="46">
        <v>3.0915606400000013</v>
      </c>
      <c r="AT178" s="46">
        <v>103.21204</v>
      </c>
      <c r="AU178" s="46">
        <v>4.0004666666666671</v>
      </c>
      <c r="AV178" s="46">
        <v>132.19588031283951</v>
      </c>
      <c r="AW178" s="46">
        <v>33.337222222222223</v>
      </c>
      <c r="AX178" s="46">
        <v>19.735635555555557</v>
      </c>
      <c r="AY178" s="46">
        <v>0.50005833333333338</v>
      </c>
      <c r="AZ178" s="46">
        <v>8.0009333333333341</v>
      </c>
      <c r="BA178" s="46">
        <v>3.1114740740740743</v>
      </c>
      <c r="BB178" s="46">
        <v>23.80419905481482</v>
      </c>
      <c r="BC178" s="46">
        <v>88.489522573333346</v>
      </c>
      <c r="BD178" s="46"/>
      <c r="BE178" s="46">
        <v>0</v>
      </c>
      <c r="BF178" s="46">
        <v>88.489522573333346</v>
      </c>
      <c r="BG178" s="46">
        <v>89.750833333333333</v>
      </c>
      <c r="BH178" s="46"/>
      <c r="BI178" s="46">
        <v>0</v>
      </c>
      <c r="BJ178" s="46"/>
      <c r="BK178" s="46"/>
      <c r="BL178" s="46">
        <v>89.750833333333333</v>
      </c>
      <c r="BM178" s="46">
        <v>5272.5569562195069</v>
      </c>
      <c r="BN178" s="46">
        <f t="shared" si="22"/>
        <v>491.00118550450696</v>
      </c>
      <c r="BO178" s="46">
        <f t="shared" si="23"/>
        <v>346.9741710898515</v>
      </c>
      <c r="BP178" s="47">
        <f t="shared" si="26"/>
        <v>8.5633802816901436</v>
      </c>
      <c r="BQ178" s="47">
        <f t="shared" si="24"/>
        <v>1.8591549295774654</v>
      </c>
      <c r="BR178" s="48">
        <v>2</v>
      </c>
      <c r="BS178" s="47">
        <f t="shared" si="27"/>
        <v>2.2535211267605644</v>
      </c>
      <c r="BT178" s="47">
        <f t="shared" si="28"/>
        <v>11.25</v>
      </c>
      <c r="BU178" s="47">
        <f t="shared" si="29"/>
        <v>12.676056338028173</v>
      </c>
      <c r="BV178" s="46">
        <f t="shared" si="25"/>
        <v>774.57451852570159</v>
      </c>
      <c r="BW178" s="46">
        <f t="shared" si="30"/>
        <v>1612.5498751200601</v>
      </c>
      <c r="BX178" s="46">
        <f t="shared" si="31"/>
        <v>6885.1068313395672</v>
      </c>
      <c r="BY178" s="46">
        <f t="shared" si="32"/>
        <v>82621.28197607481</v>
      </c>
      <c r="BZ178" s="49">
        <f>VLOOKUP($C178,[2]PARAMETROS!$A:$I,7,0)</f>
        <v>43101</v>
      </c>
      <c r="CA178" s="50">
        <f>VLOOKUP($C178,[2]PARAMETROS!$A:$I,8,0)</f>
        <v>0</v>
      </c>
      <c r="CB178" s="50">
        <f>VLOOKUP($C178,[2]PARAMETROS!$A:$I,9,0)</f>
        <v>0</v>
      </c>
    </row>
    <row r="179" spans="1:80">
      <c r="A179" s="42" t="s">
        <v>381</v>
      </c>
      <c r="B179" s="42" t="s">
        <v>78</v>
      </c>
      <c r="C179" s="42" t="s">
        <v>383</v>
      </c>
      <c r="D179" s="43" t="s">
        <v>384</v>
      </c>
      <c r="E179" s="44" t="s">
        <v>62</v>
      </c>
      <c r="F179" s="44" t="s">
        <v>63</v>
      </c>
      <c r="G179" s="44">
        <v>5</v>
      </c>
      <c r="H179" s="45">
        <v>3035.23</v>
      </c>
      <c r="I179" s="46">
        <v>15176.15</v>
      </c>
      <c r="J179" s="46"/>
      <c r="K179" s="46"/>
      <c r="L179" s="46"/>
      <c r="M179" s="46"/>
      <c r="N179" s="46"/>
      <c r="O179" s="46"/>
      <c r="P179" s="46"/>
      <c r="Q179" s="46">
        <v>15176.15</v>
      </c>
      <c r="R179" s="46">
        <v>3035.23</v>
      </c>
      <c r="S179" s="46">
        <v>227.64224999999999</v>
      </c>
      <c r="T179" s="46">
        <v>151.76150000000001</v>
      </c>
      <c r="U179" s="46">
        <v>30.3523</v>
      </c>
      <c r="V179" s="46">
        <v>379.40375</v>
      </c>
      <c r="W179" s="46">
        <v>1214.0920000000001</v>
      </c>
      <c r="X179" s="46">
        <v>455.28449999999998</v>
      </c>
      <c r="Y179" s="46">
        <v>91.056899999999999</v>
      </c>
      <c r="Z179" s="46">
        <v>5584.8231999999989</v>
      </c>
      <c r="AA179" s="46">
        <v>1264.6791666666666</v>
      </c>
      <c r="AB179" s="46">
        <v>1686.2388888888888</v>
      </c>
      <c r="AC179" s="46">
        <v>1085.9378444444446</v>
      </c>
      <c r="AD179" s="46">
        <v>4036.8559</v>
      </c>
      <c r="AE179" s="46">
        <v>0</v>
      </c>
      <c r="AF179" s="46">
        <v>1985</v>
      </c>
      <c r="AG179" s="46">
        <v>0</v>
      </c>
      <c r="AH179" s="46">
        <v>75</v>
      </c>
      <c r="AI179" s="46">
        <v>0</v>
      </c>
      <c r="AJ179" s="46">
        <v>0</v>
      </c>
      <c r="AK179" s="46">
        <v>23.599999999999998</v>
      </c>
      <c r="AL179" s="46">
        <v>1469.4</v>
      </c>
      <c r="AM179" s="46">
        <v>3553</v>
      </c>
      <c r="AN179" s="46">
        <v>13174.679099999999</v>
      </c>
      <c r="AO179" s="46">
        <v>76.158862316743836</v>
      </c>
      <c r="AP179" s="46">
        <v>6.0927089853395069</v>
      </c>
      <c r="AQ179" s="46">
        <v>3.0463544926697534</v>
      </c>
      <c r="AR179" s="46">
        <v>53.116525000000003</v>
      </c>
      <c r="AS179" s="46">
        <v>19.546881200000009</v>
      </c>
      <c r="AT179" s="46">
        <v>652.57444999999996</v>
      </c>
      <c r="AU179" s="46">
        <v>25.293583333333334</v>
      </c>
      <c r="AV179" s="46">
        <v>835.8293653280864</v>
      </c>
      <c r="AW179" s="46">
        <v>210.7798611111111</v>
      </c>
      <c r="AX179" s="46">
        <v>124.78167777777779</v>
      </c>
      <c r="AY179" s="46">
        <v>3.1616979166666663</v>
      </c>
      <c r="AZ179" s="46">
        <v>50.587166666666668</v>
      </c>
      <c r="BA179" s="46">
        <v>19.672787037037036</v>
      </c>
      <c r="BB179" s="46">
        <v>150.50581410740745</v>
      </c>
      <c r="BC179" s="46">
        <v>559.48900461666676</v>
      </c>
      <c r="BD179" s="46"/>
      <c r="BE179" s="46">
        <v>0</v>
      </c>
      <c r="BF179" s="46">
        <v>559.48900461666676</v>
      </c>
      <c r="BG179" s="46">
        <v>471.90243055555555</v>
      </c>
      <c r="BH179" s="46"/>
      <c r="BI179" s="46">
        <v>0</v>
      </c>
      <c r="BJ179" s="46"/>
      <c r="BK179" s="46"/>
      <c r="BL179" s="46">
        <v>471.90243055555555</v>
      </c>
      <c r="BM179" s="46">
        <v>30218.049900500304</v>
      </c>
      <c r="BN179" s="46">
        <f t="shared" si="22"/>
        <v>1227.5029637612674</v>
      </c>
      <c r="BO179" s="46">
        <f t="shared" si="23"/>
        <v>867.43542772462877</v>
      </c>
      <c r="BP179" s="47">
        <f t="shared" si="26"/>
        <v>8.5633802816901436</v>
      </c>
      <c r="BQ179" s="47">
        <f t="shared" si="24"/>
        <v>1.8591549295774654</v>
      </c>
      <c r="BR179" s="48">
        <v>2</v>
      </c>
      <c r="BS179" s="47">
        <f t="shared" si="27"/>
        <v>2.2535211267605644</v>
      </c>
      <c r="BT179" s="47">
        <f t="shared" si="28"/>
        <v>11.25</v>
      </c>
      <c r="BU179" s="47">
        <f t="shared" si="29"/>
        <v>12.676056338028173</v>
      </c>
      <c r="BV179" s="46">
        <f t="shared" si="25"/>
        <v>4096.012600392618</v>
      </c>
      <c r="BW179" s="46">
        <f t="shared" si="30"/>
        <v>6190.9509918785143</v>
      </c>
      <c r="BX179" s="46">
        <f t="shared" si="31"/>
        <v>36409.000892378819</v>
      </c>
      <c r="BY179" s="46">
        <f t="shared" si="32"/>
        <v>436908.0107085458</v>
      </c>
      <c r="BZ179" s="49">
        <f>VLOOKUP($C179,[2]PARAMETROS!$A:$I,7,0)</f>
        <v>43101</v>
      </c>
      <c r="CA179" s="50">
        <f>VLOOKUP($C179,[2]PARAMETROS!$A:$I,8,0)</f>
        <v>0</v>
      </c>
      <c r="CB179" s="50">
        <f>VLOOKUP($C179,[2]PARAMETROS!$A:$I,9,0)</f>
        <v>0</v>
      </c>
    </row>
    <row r="180" spans="1:80">
      <c r="A180" s="42" t="s">
        <v>381</v>
      </c>
      <c r="B180" s="42" t="s">
        <v>78</v>
      </c>
      <c r="C180" s="42" t="s">
        <v>383</v>
      </c>
      <c r="D180" s="43" t="s">
        <v>385</v>
      </c>
      <c r="E180" s="44" t="s">
        <v>62</v>
      </c>
      <c r="F180" s="44" t="s">
        <v>64</v>
      </c>
      <c r="G180" s="44">
        <v>1</v>
      </c>
      <c r="H180" s="45">
        <v>3035.23</v>
      </c>
      <c r="I180" s="46">
        <v>3035.23</v>
      </c>
      <c r="J180" s="46"/>
      <c r="K180" s="46"/>
      <c r="L180" s="46"/>
      <c r="M180" s="46"/>
      <c r="N180" s="46"/>
      <c r="O180" s="46"/>
      <c r="P180" s="46"/>
      <c r="Q180" s="46">
        <v>3035.23</v>
      </c>
      <c r="R180" s="46">
        <v>607.04600000000005</v>
      </c>
      <c r="S180" s="46">
        <v>45.528449999999999</v>
      </c>
      <c r="T180" s="46">
        <v>30.3523</v>
      </c>
      <c r="U180" s="46">
        <v>6.0704599999999997</v>
      </c>
      <c r="V180" s="46">
        <v>75.880750000000006</v>
      </c>
      <c r="W180" s="46">
        <v>242.8184</v>
      </c>
      <c r="X180" s="46">
        <v>91.056899999999999</v>
      </c>
      <c r="Y180" s="46">
        <v>18.211380000000002</v>
      </c>
      <c r="Z180" s="46">
        <v>1116.9646400000001</v>
      </c>
      <c r="AA180" s="46">
        <v>252.93583333333333</v>
      </c>
      <c r="AB180" s="46">
        <v>337.24777777777774</v>
      </c>
      <c r="AC180" s="46">
        <v>217.18756888888893</v>
      </c>
      <c r="AD180" s="46">
        <v>807.37117999999998</v>
      </c>
      <c r="AE180" s="46">
        <v>0</v>
      </c>
      <c r="AF180" s="46">
        <v>397</v>
      </c>
      <c r="AG180" s="46">
        <v>0</v>
      </c>
      <c r="AH180" s="46">
        <v>15</v>
      </c>
      <c r="AI180" s="46">
        <v>0</v>
      </c>
      <c r="AJ180" s="46">
        <v>0</v>
      </c>
      <c r="AK180" s="46">
        <v>4.72</v>
      </c>
      <c r="AL180" s="46">
        <v>293.88</v>
      </c>
      <c r="AM180" s="46">
        <v>710.6</v>
      </c>
      <c r="AN180" s="46">
        <v>2634.9358200000001</v>
      </c>
      <c r="AO180" s="46">
        <v>15.231772463348767</v>
      </c>
      <c r="AP180" s="46">
        <v>1.2185417970679013</v>
      </c>
      <c r="AQ180" s="46">
        <v>0.60927089853395067</v>
      </c>
      <c r="AR180" s="46">
        <v>10.623305000000002</v>
      </c>
      <c r="AS180" s="46">
        <v>3.9093762400000016</v>
      </c>
      <c r="AT180" s="46">
        <v>130.51488999999998</v>
      </c>
      <c r="AU180" s="46">
        <v>5.0587166666666672</v>
      </c>
      <c r="AV180" s="46">
        <v>167.16587306561726</v>
      </c>
      <c r="AW180" s="46">
        <v>42.155972222222218</v>
      </c>
      <c r="AX180" s="46">
        <v>24.956335555555558</v>
      </c>
      <c r="AY180" s="46">
        <v>0.63233958333333329</v>
      </c>
      <c r="AZ180" s="46">
        <v>10.117433333333334</v>
      </c>
      <c r="BA180" s="46">
        <v>3.9345574074074072</v>
      </c>
      <c r="BB180" s="46">
        <v>30.101162821481488</v>
      </c>
      <c r="BC180" s="46">
        <v>111.89780092333334</v>
      </c>
      <c r="BD180" s="46"/>
      <c r="BE180" s="46">
        <v>0</v>
      </c>
      <c r="BF180" s="46">
        <v>111.89780092333334</v>
      </c>
      <c r="BG180" s="46">
        <v>94.380486111111111</v>
      </c>
      <c r="BH180" s="46"/>
      <c r="BI180" s="46">
        <v>0</v>
      </c>
      <c r="BJ180" s="46"/>
      <c r="BK180" s="46"/>
      <c r="BL180" s="46">
        <v>94.380486111111111</v>
      </c>
      <c r="BM180" s="46">
        <v>6043.6099801000619</v>
      </c>
      <c r="BN180" s="46">
        <f t="shared" si="22"/>
        <v>245.50059275225348</v>
      </c>
      <c r="BO180" s="46">
        <f t="shared" si="23"/>
        <v>173.48708554492575</v>
      </c>
      <c r="BP180" s="47">
        <f t="shared" si="26"/>
        <v>8.5633802816901436</v>
      </c>
      <c r="BQ180" s="47">
        <f t="shared" si="24"/>
        <v>1.8591549295774654</v>
      </c>
      <c r="BR180" s="48">
        <v>2</v>
      </c>
      <c r="BS180" s="47">
        <f t="shared" si="27"/>
        <v>2.2535211267605644</v>
      </c>
      <c r="BT180" s="47">
        <f t="shared" si="28"/>
        <v>11.25</v>
      </c>
      <c r="BU180" s="47">
        <f t="shared" si="29"/>
        <v>12.676056338028173</v>
      </c>
      <c r="BV180" s="46">
        <f t="shared" si="25"/>
        <v>819.20252007852378</v>
      </c>
      <c r="BW180" s="46">
        <f t="shared" si="30"/>
        <v>1238.1901983757029</v>
      </c>
      <c r="BX180" s="46">
        <f t="shared" si="31"/>
        <v>7281.8001784757653</v>
      </c>
      <c r="BY180" s="46">
        <f t="shared" si="32"/>
        <v>87381.602141709183</v>
      </c>
      <c r="BZ180" s="49">
        <f>VLOOKUP($C180,[2]PARAMETROS!$A:$I,7,0)</f>
        <v>43101</v>
      </c>
      <c r="CA180" s="50">
        <f>VLOOKUP($C180,[2]PARAMETROS!$A:$I,8,0)</f>
        <v>0</v>
      </c>
      <c r="CB180" s="50">
        <f>VLOOKUP($C180,[2]PARAMETROS!$A:$I,9,0)</f>
        <v>0</v>
      </c>
    </row>
    <row r="181" spans="1:80">
      <c r="A181" s="42" t="s">
        <v>381</v>
      </c>
      <c r="B181" s="42" t="s">
        <v>66</v>
      </c>
      <c r="C181" s="42" t="s">
        <v>381</v>
      </c>
      <c r="D181" s="43" t="s">
        <v>386</v>
      </c>
      <c r="E181" s="44" t="s">
        <v>62</v>
      </c>
      <c r="F181" s="44" t="s">
        <v>63</v>
      </c>
      <c r="G181" s="44">
        <v>1</v>
      </c>
      <c r="H181" s="45">
        <v>1393</v>
      </c>
      <c r="I181" s="46">
        <v>1393</v>
      </c>
      <c r="J181" s="46"/>
      <c r="K181" s="46"/>
      <c r="L181" s="46"/>
      <c r="M181" s="46"/>
      <c r="N181" s="46"/>
      <c r="O181" s="46"/>
      <c r="P181" s="46"/>
      <c r="Q181" s="46">
        <v>1393</v>
      </c>
      <c r="R181" s="46">
        <v>278.60000000000002</v>
      </c>
      <c r="S181" s="46">
        <v>20.895</v>
      </c>
      <c r="T181" s="46">
        <v>13.93</v>
      </c>
      <c r="U181" s="46">
        <v>2.786</v>
      </c>
      <c r="V181" s="46">
        <v>34.825000000000003</v>
      </c>
      <c r="W181" s="46">
        <v>111.44</v>
      </c>
      <c r="X181" s="46">
        <v>41.79</v>
      </c>
      <c r="Y181" s="46">
        <v>8.3580000000000005</v>
      </c>
      <c r="Z181" s="46">
        <v>512.62400000000002</v>
      </c>
      <c r="AA181" s="46">
        <v>116.08333333333333</v>
      </c>
      <c r="AB181" s="46">
        <v>154.77777777777777</v>
      </c>
      <c r="AC181" s="46">
        <v>99.676888888888911</v>
      </c>
      <c r="AD181" s="46">
        <v>370.53800000000001</v>
      </c>
      <c r="AE181" s="46">
        <v>78.42</v>
      </c>
      <c r="AF181" s="46">
        <v>0</v>
      </c>
      <c r="AG181" s="46">
        <v>264.83999999999997</v>
      </c>
      <c r="AH181" s="46">
        <v>27.01</v>
      </c>
      <c r="AI181" s="46">
        <v>0</v>
      </c>
      <c r="AJ181" s="46">
        <v>0</v>
      </c>
      <c r="AK181" s="46">
        <v>4.72</v>
      </c>
      <c r="AL181" s="46">
        <v>0</v>
      </c>
      <c r="AM181" s="46">
        <v>374.99</v>
      </c>
      <c r="AN181" s="46">
        <v>1258.152</v>
      </c>
      <c r="AO181" s="46">
        <v>6.9905275848765438</v>
      </c>
      <c r="AP181" s="46">
        <v>0.55924220679012349</v>
      </c>
      <c r="AQ181" s="46">
        <v>0.27962110339506174</v>
      </c>
      <c r="AR181" s="46">
        <v>4.8755000000000006</v>
      </c>
      <c r="AS181" s="46">
        <v>1.7941840000000007</v>
      </c>
      <c r="AT181" s="46">
        <v>59.898999999999994</v>
      </c>
      <c r="AU181" s="46">
        <v>2.3216666666666668</v>
      </c>
      <c r="AV181" s="46">
        <v>76.719741561728398</v>
      </c>
      <c r="AW181" s="46">
        <v>19.347222222222221</v>
      </c>
      <c r="AX181" s="46">
        <v>11.453555555555557</v>
      </c>
      <c r="AY181" s="46">
        <v>0.29020833333333329</v>
      </c>
      <c r="AZ181" s="46">
        <v>4.6433333333333335</v>
      </c>
      <c r="BA181" s="46">
        <v>1.8057407407407406</v>
      </c>
      <c r="BB181" s="46">
        <v>13.81474214814815</v>
      </c>
      <c r="BC181" s="46">
        <v>51.354802333333332</v>
      </c>
      <c r="BD181" s="46">
        <v>189.95454545454547</v>
      </c>
      <c r="BE181" s="46">
        <v>189.95454545454547</v>
      </c>
      <c r="BF181" s="46">
        <v>241.30934778787881</v>
      </c>
      <c r="BG181" s="46">
        <v>66.11548611111111</v>
      </c>
      <c r="BH181" s="46"/>
      <c r="BI181" s="46">
        <v>0</v>
      </c>
      <c r="BJ181" s="46"/>
      <c r="BK181" s="46"/>
      <c r="BL181" s="46">
        <v>66.11548611111111</v>
      </c>
      <c r="BM181" s="46">
        <v>3035.2965754607185</v>
      </c>
      <c r="BN181" s="46">
        <f t="shared" si="22"/>
        <v>245.50059275225348</v>
      </c>
      <c r="BO181" s="46">
        <f t="shared" si="23"/>
        <v>173.48708554492575</v>
      </c>
      <c r="BP181" s="47">
        <f t="shared" si="26"/>
        <v>8.5633802816901436</v>
      </c>
      <c r="BQ181" s="47">
        <f t="shared" si="24"/>
        <v>1.8591549295774654</v>
      </c>
      <c r="BR181" s="48">
        <v>2</v>
      </c>
      <c r="BS181" s="47">
        <f t="shared" si="27"/>
        <v>2.2535211267605644</v>
      </c>
      <c r="BT181" s="47">
        <f t="shared" si="28"/>
        <v>11.25</v>
      </c>
      <c r="BU181" s="47">
        <f t="shared" si="29"/>
        <v>12.676056338028173</v>
      </c>
      <c r="BV181" s="46">
        <f t="shared" si="25"/>
        <v>437.86701808198717</v>
      </c>
      <c r="BW181" s="46">
        <f t="shared" si="30"/>
        <v>856.8546963791664</v>
      </c>
      <c r="BX181" s="46">
        <f t="shared" si="31"/>
        <v>3892.1512718398849</v>
      </c>
      <c r="BY181" s="46">
        <f t="shared" si="32"/>
        <v>46705.81526207862</v>
      </c>
      <c r="BZ181" s="49">
        <f>VLOOKUP($C181,[2]PARAMETROS!$A:$I,7,0)</f>
        <v>43101</v>
      </c>
      <c r="CA181" s="50">
        <f>VLOOKUP($C181,[2]PARAMETROS!$A:$I,8,0)</f>
        <v>0</v>
      </c>
      <c r="CB181" s="50">
        <f>VLOOKUP($C181,[2]PARAMETROS!$A:$I,9,0)</f>
        <v>0</v>
      </c>
    </row>
    <row r="182" spans="1:80">
      <c r="A182" s="42" t="s">
        <v>381</v>
      </c>
      <c r="B182" s="42" t="s">
        <v>17</v>
      </c>
      <c r="C182" s="42" t="s">
        <v>381</v>
      </c>
      <c r="D182" s="43" t="s">
        <v>387</v>
      </c>
      <c r="E182" s="44" t="s">
        <v>62</v>
      </c>
      <c r="F182" s="44" t="s">
        <v>63</v>
      </c>
      <c r="G182" s="44">
        <v>1</v>
      </c>
      <c r="H182" s="45">
        <v>1511.38</v>
      </c>
      <c r="I182" s="46">
        <v>1511.38</v>
      </c>
      <c r="J182" s="46"/>
      <c r="K182" s="46"/>
      <c r="L182" s="46"/>
      <c r="M182" s="46"/>
      <c r="N182" s="46"/>
      <c r="O182" s="46"/>
      <c r="P182" s="46"/>
      <c r="Q182" s="46">
        <v>1511.38</v>
      </c>
      <c r="R182" s="46">
        <v>302.27600000000001</v>
      </c>
      <c r="S182" s="46">
        <v>22.6707</v>
      </c>
      <c r="T182" s="46">
        <v>15.113800000000001</v>
      </c>
      <c r="U182" s="46">
        <v>3.0227600000000003</v>
      </c>
      <c r="V182" s="46">
        <v>37.784500000000001</v>
      </c>
      <c r="W182" s="46">
        <v>120.91040000000001</v>
      </c>
      <c r="X182" s="46">
        <v>45.3414</v>
      </c>
      <c r="Y182" s="46">
        <v>9.0682800000000015</v>
      </c>
      <c r="Z182" s="46">
        <v>556.18784000000005</v>
      </c>
      <c r="AA182" s="46">
        <v>125.94833333333334</v>
      </c>
      <c r="AB182" s="46">
        <v>167.93111111111111</v>
      </c>
      <c r="AC182" s="46">
        <v>108.14763555555558</v>
      </c>
      <c r="AD182" s="46">
        <v>402.02708000000007</v>
      </c>
      <c r="AE182" s="46">
        <v>71.3172</v>
      </c>
      <c r="AF182" s="46">
        <v>0</v>
      </c>
      <c r="AG182" s="46">
        <v>264.83999999999997</v>
      </c>
      <c r="AH182" s="46">
        <v>27.01</v>
      </c>
      <c r="AI182" s="46">
        <v>0</v>
      </c>
      <c r="AJ182" s="46">
        <v>0</v>
      </c>
      <c r="AK182" s="46">
        <v>4.72</v>
      </c>
      <c r="AL182" s="46">
        <v>0</v>
      </c>
      <c r="AM182" s="46">
        <v>367.88720000000001</v>
      </c>
      <c r="AN182" s="46">
        <v>1326.10212</v>
      </c>
      <c r="AO182" s="46">
        <v>7.584596971450619</v>
      </c>
      <c r="AP182" s="46">
        <v>0.60676775771604952</v>
      </c>
      <c r="AQ182" s="46">
        <v>0.30338387885802476</v>
      </c>
      <c r="AR182" s="46">
        <v>5.2898300000000011</v>
      </c>
      <c r="AS182" s="46">
        <v>1.946657440000001</v>
      </c>
      <c r="AT182" s="46">
        <v>64.989339999999999</v>
      </c>
      <c r="AU182" s="46">
        <v>2.518966666666667</v>
      </c>
      <c r="AV182" s="46">
        <v>83.239542714691368</v>
      </c>
      <c r="AW182" s="46">
        <v>20.991388888888888</v>
      </c>
      <c r="AX182" s="46">
        <v>12.426902222222225</v>
      </c>
      <c r="AY182" s="46">
        <v>0.31487083333333332</v>
      </c>
      <c r="AZ182" s="46">
        <v>5.037933333333334</v>
      </c>
      <c r="BA182" s="46">
        <v>1.9591962962962963</v>
      </c>
      <c r="BB182" s="46">
        <v>14.988747299259263</v>
      </c>
      <c r="BC182" s="46">
        <v>55.719038873333346</v>
      </c>
      <c r="BD182" s="46"/>
      <c r="BE182" s="46">
        <v>0</v>
      </c>
      <c r="BF182" s="46">
        <v>55.719038873333346</v>
      </c>
      <c r="BG182" s="46">
        <v>66.11548611111111</v>
      </c>
      <c r="BH182" s="46"/>
      <c r="BI182" s="46">
        <v>0</v>
      </c>
      <c r="BJ182" s="46"/>
      <c r="BK182" s="46"/>
      <c r="BL182" s="46">
        <v>66.11548611111111</v>
      </c>
      <c r="BM182" s="46">
        <v>3042.556187699136</v>
      </c>
      <c r="BN182" s="46">
        <f t="shared" si="22"/>
        <v>245.50059275225348</v>
      </c>
      <c r="BO182" s="46">
        <f t="shared" si="23"/>
        <v>173.48708554492575</v>
      </c>
      <c r="BP182" s="47">
        <f t="shared" si="26"/>
        <v>8.5633802816901436</v>
      </c>
      <c r="BQ182" s="47">
        <f t="shared" si="24"/>
        <v>1.8591549295774654</v>
      </c>
      <c r="BR182" s="48">
        <v>2</v>
      </c>
      <c r="BS182" s="47">
        <f t="shared" si="27"/>
        <v>2.2535211267605644</v>
      </c>
      <c r="BT182" s="47">
        <f t="shared" si="28"/>
        <v>11.25</v>
      </c>
      <c r="BU182" s="47">
        <f t="shared" si="29"/>
        <v>12.676056338028173</v>
      </c>
      <c r="BV182" s="46">
        <f t="shared" si="25"/>
        <v>438.78725061925138</v>
      </c>
      <c r="BW182" s="46">
        <f t="shared" si="30"/>
        <v>857.77492891643055</v>
      </c>
      <c r="BX182" s="46">
        <f t="shared" si="31"/>
        <v>3900.3311166155663</v>
      </c>
      <c r="BY182" s="46">
        <f t="shared" si="32"/>
        <v>46803.973399386799</v>
      </c>
      <c r="BZ182" s="49">
        <f>VLOOKUP($C182,[2]PARAMETROS!$A:$I,7,0)</f>
        <v>43101</v>
      </c>
      <c r="CA182" s="50">
        <f>VLOOKUP($C182,[2]PARAMETROS!$A:$I,8,0)</f>
        <v>0</v>
      </c>
      <c r="CB182" s="50">
        <f>VLOOKUP($C182,[2]PARAMETROS!$A:$I,9,0)</f>
        <v>0</v>
      </c>
    </row>
    <row r="183" spans="1:80">
      <c r="A183" s="42" t="s">
        <v>381</v>
      </c>
      <c r="B183" s="42" t="s">
        <v>16</v>
      </c>
      <c r="C183" s="42" t="s">
        <v>381</v>
      </c>
      <c r="D183" s="43" t="s">
        <v>388</v>
      </c>
      <c r="E183" s="44" t="s">
        <v>62</v>
      </c>
      <c r="F183" s="44" t="s">
        <v>63</v>
      </c>
      <c r="G183" s="44">
        <v>3</v>
      </c>
      <c r="H183" s="45">
        <v>2216.69</v>
      </c>
      <c r="I183" s="46">
        <v>6650.07</v>
      </c>
      <c r="J183" s="46"/>
      <c r="K183" s="46"/>
      <c r="L183" s="46"/>
      <c r="M183" s="46"/>
      <c r="N183" s="46"/>
      <c r="O183" s="46"/>
      <c r="P183" s="46"/>
      <c r="Q183" s="46">
        <v>6650.07</v>
      </c>
      <c r="R183" s="46">
        <v>1330.0140000000001</v>
      </c>
      <c r="S183" s="46">
        <v>99.751049999999992</v>
      </c>
      <c r="T183" s="46">
        <v>66.500699999999995</v>
      </c>
      <c r="U183" s="46">
        <v>13.300139999999999</v>
      </c>
      <c r="V183" s="46">
        <v>166.25175000000002</v>
      </c>
      <c r="W183" s="46">
        <v>532.00559999999996</v>
      </c>
      <c r="X183" s="46">
        <v>199.50209999999998</v>
      </c>
      <c r="Y183" s="46">
        <v>39.900419999999997</v>
      </c>
      <c r="Z183" s="46">
        <v>2447.2257600000003</v>
      </c>
      <c r="AA183" s="46">
        <v>554.1724999999999</v>
      </c>
      <c r="AB183" s="46">
        <v>738.89666666666665</v>
      </c>
      <c r="AC183" s="46">
        <v>475.84945333333337</v>
      </c>
      <c r="AD183" s="46">
        <v>1768.9186199999999</v>
      </c>
      <c r="AE183" s="46">
        <v>86.995800000000031</v>
      </c>
      <c r="AF183" s="46">
        <v>0</v>
      </c>
      <c r="AG183" s="46">
        <v>794.52</v>
      </c>
      <c r="AH183" s="46">
        <v>81.03</v>
      </c>
      <c r="AI183" s="46">
        <v>0</v>
      </c>
      <c r="AJ183" s="46">
        <v>0</v>
      </c>
      <c r="AK183" s="46">
        <v>14.16</v>
      </c>
      <c r="AL183" s="46">
        <v>0</v>
      </c>
      <c r="AM183" s="46">
        <v>976.70579999999995</v>
      </c>
      <c r="AN183" s="46">
        <v>5192.8501800000004</v>
      </c>
      <c r="AO183" s="46">
        <v>33.372216637731484</v>
      </c>
      <c r="AP183" s="46">
        <v>2.6697773310185187</v>
      </c>
      <c r="AQ183" s="46">
        <v>1.3348886655092593</v>
      </c>
      <c r="AR183" s="46">
        <v>23.275245000000002</v>
      </c>
      <c r="AS183" s="46">
        <v>8.5652901600000035</v>
      </c>
      <c r="AT183" s="46">
        <v>285.95300999999995</v>
      </c>
      <c r="AU183" s="46">
        <v>11.083450000000001</v>
      </c>
      <c r="AV183" s="46">
        <v>366.25387779425927</v>
      </c>
      <c r="AW183" s="46">
        <v>92.362083333333331</v>
      </c>
      <c r="AX183" s="46">
        <v>54.678353333333334</v>
      </c>
      <c r="AY183" s="46">
        <v>1.3854312499999999</v>
      </c>
      <c r="AZ183" s="46">
        <v>22.166900000000002</v>
      </c>
      <c r="BA183" s="46">
        <v>8.6204611111111102</v>
      </c>
      <c r="BB183" s="46">
        <v>65.950468282222232</v>
      </c>
      <c r="BC183" s="46">
        <v>245.16369731</v>
      </c>
      <c r="BD183" s="46"/>
      <c r="BE183" s="46">
        <v>0</v>
      </c>
      <c r="BF183" s="46">
        <v>245.16369731</v>
      </c>
      <c r="BG183" s="46">
        <v>198.34645833333332</v>
      </c>
      <c r="BH183" s="46"/>
      <c r="BI183" s="46">
        <v>0</v>
      </c>
      <c r="BJ183" s="46"/>
      <c r="BK183" s="46"/>
      <c r="BL183" s="46">
        <v>198.34645833333332</v>
      </c>
      <c r="BM183" s="46">
        <v>12652.684213437593</v>
      </c>
      <c r="BN183" s="46">
        <f t="shared" si="22"/>
        <v>736.50177825676042</v>
      </c>
      <c r="BO183" s="46">
        <f t="shared" si="23"/>
        <v>520.46125663477721</v>
      </c>
      <c r="BP183" s="47">
        <f t="shared" si="26"/>
        <v>8.5633802816901436</v>
      </c>
      <c r="BQ183" s="47">
        <f t="shared" si="24"/>
        <v>1.8591549295774654</v>
      </c>
      <c r="BR183" s="48">
        <v>2</v>
      </c>
      <c r="BS183" s="47">
        <f t="shared" si="27"/>
        <v>2.2535211267605644</v>
      </c>
      <c r="BT183" s="47">
        <f t="shared" si="28"/>
        <v>11.25</v>
      </c>
      <c r="BU183" s="47">
        <f t="shared" si="29"/>
        <v>12.676056338028173</v>
      </c>
      <c r="BV183" s="46">
        <f t="shared" si="25"/>
        <v>1763.1947216191861</v>
      </c>
      <c r="BW183" s="46">
        <f t="shared" si="30"/>
        <v>3020.1577565107236</v>
      </c>
      <c r="BX183" s="46">
        <f t="shared" si="31"/>
        <v>15672.841969948317</v>
      </c>
      <c r="BY183" s="46">
        <f t="shared" si="32"/>
        <v>188074.10363937978</v>
      </c>
      <c r="BZ183" s="49">
        <f>VLOOKUP($C183,[2]PARAMETROS!$A:$I,7,0)</f>
        <v>43101</v>
      </c>
      <c r="CA183" s="50">
        <f>VLOOKUP($C183,[2]PARAMETROS!$A:$I,8,0)</f>
        <v>0</v>
      </c>
      <c r="CB183" s="50">
        <f>VLOOKUP($C183,[2]PARAMETROS!$A:$I,9,0)</f>
        <v>0</v>
      </c>
    </row>
    <row r="184" spans="1:80">
      <c r="A184" s="42" t="s">
        <v>381</v>
      </c>
      <c r="B184" s="42" t="s">
        <v>155</v>
      </c>
      <c r="C184" s="42" t="s">
        <v>156</v>
      </c>
      <c r="D184" s="43" t="s">
        <v>389</v>
      </c>
      <c r="E184" s="44" t="s">
        <v>62</v>
      </c>
      <c r="F184" s="44" t="s">
        <v>63</v>
      </c>
      <c r="G184" s="44">
        <v>1</v>
      </c>
      <c r="H184" s="45">
        <v>1696.02</v>
      </c>
      <c r="I184" s="46">
        <v>1696.02</v>
      </c>
      <c r="J184" s="46"/>
      <c r="K184" s="46"/>
      <c r="L184" s="46"/>
      <c r="M184" s="46"/>
      <c r="N184" s="46"/>
      <c r="O184" s="46"/>
      <c r="P184" s="46"/>
      <c r="Q184" s="46">
        <v>1696.02</v>
      </c>
      <c r="R184" s="46">
        <v>339.20400000000001</v>
      </c>
      <c r="S184" s="46">
        <v>25.440299999999997</v>
      </c>
      <c r="T184" s="46">
        <v>16.9602</v>
      </c>
      <c r="U184" s="46">
        <v>3.3920400000000002</v>
      </c>
      <c r="V184" s="46">
        <v>42.400500000000001</v>
      </c>
      <c r="W184" s="46">
        <v>135.6816</v>
      </c>
      <c r="X184" s="46">
        <v>50.880599999999994</v>
      </c>
      <c r="Y184" s="46">
        <v>10.176120000000001</v>
      </c>
      <c r="Z184" s="46">
        <v>624.13535999999988</v>
      </c>
      <c r="AA184" s="46">
        <v>141.33499999999998</v>
      </c>
      <c r="AB184" s="46">
        <v>188.44666666666666</v>
      </c>
      <c r="AC184" s="46">
        <v>121.35965333333336</v>
      </c>
      <c r="AD184" s="46">
        <v>451.14132000000001</v>
      </c>
      <c r="AE184" s="46">
        <v>60.238800000000012</v>
      </c>
      <c r="AF184" s="46">
        <v>368.20000000000005</v>
      </c>
      <c r="AG184" s="46">
        <v>0</v>
      </c>
      <c r="AH184" s="46">
        <v>0</v>
      </c>
      <c r="AI184" s="46">
        <v>0</v>
      </c>
      <c r="AJ184" s="46">
        <v>0</v>
      </c>
      <c r="AK184" s="46">
        <v>4.72</v>
      </c>
      <c r="AL184" s="46">
        <v>0</v>
      </c>
      <c r="AM184" s="46">
        <v>433.1588000000001</v>
      </c>
      <c r="AN184" s="46">
        <v>1508.4354800000001</v>
      </c>
      <c r="AO184" s="46">
        <v>8.5111806134259265</v>
      </c>
      <c r="AP184" s="46">
        <v>0.68089444907407415</v>
      </c>
      <c r="AQ184" s="46">
        <v>0.34044722453703707</v>
      </c>
      <c r="AR184" s="46">
        <v>5.9360700000000008</v>
      </c>
      <c r="AS184" s="46">
        <v>2.1844737600000008</v>
      </c>
      <c r="AT184" s="46">
        <v>72.92886</v>
      </c>
      <c r="AU184" s="46">
        <v>2.8267000000000002</v>
      </c>
      <c r="AV184" s="46">
        <v>93.408626047037046</v>
      </c>
      <c r="AW184" s="46">
        <v>23.555833333333332</v>
      </c>
      <c r="AX184" s="46">
        <v>13.945053333333334</v>
      </c>
      <c r="AY184" s="46">
        <v>0.35333749999999997</v>
      </c>
      <c r="AZ184" s="46">
        <v>5.6534000000000004</v>
      </c>
      <c r="BA184" s="46">
        <v>2.1985444444444444</v>
      </c>
      <c r="BB184" s="46">
        <v>16.819870048888891</v>
      </c>
      <c r="BC184" s="46">
        <v>62.526038659999998</v>
      </c>
      <c r="BD184" s="46"/>
      <c r="BE184" s="46">
        <v>0</v>
      </c>
      <c r="BF184" s="46">
        <v>62.526038659999998</v>
      </c>
      <c r="BG184" s="46">
        <v>49.029131944444437</v>
      </c>
      <c r="BH184" s="46"/>
      <c r="BI184" s="46">
        <v>0</v>
      </c>
      <c r="BJ184" s="46"/>
      <c r="BK184" s="46"/>
      <c r="BL184" s="46">
        <v>49.029131944444437</v>
      </c>
      <c r="BM184" s="46">
        <v>3409.4192766514816</v>
      </c>
      <c r="BN184" s="46">
        <f t="shared" si="22"/>
        <v>245.50059275225348</v>
      </c>
      <c r="BO184" s="46">
        <f t="shared" si="23"/>
        <v>173.48708554492575</v>
      </c>
      <c r="BP184" s="47">
        <f t="shared" si="26"/>
        <v>8.5633802816901436</v>
      </c>
      <c r="BQ184" s="47">
        <f t="shared" si="24"/>
        <v>1.8591549295774654</v>
      </c>
      <c r="BR184" s="48">
        <v>2</v>
      </c>
      <c r="BS184" s="47">
        <f t="shared" si="27"/>
        <v>2.2535211267605644</v>
      </c>
      <c r="BT184" s="47">
        <f t="shared" si="28"/>
        <v>11.25</v>
      </c>
      <c r="BU184" s="47">
        <f t="shared" si="29"/>
        <v>12.676056338028173</v>
      </c>
      <c r="BV184" s="46">
        <f>((BO184+BN184+BM184)*BU184)%</f>
        <v>485.29102245828108</v>
      </c>
      <c r="BW184" s="46">
        <f t="shared" si="30"/>
        <v>904.27870075546025</v>
      </c>
      <c r="BX184" s="46">
        <f t="shared" si="31"/>
        <v>4313.6979774069423</v>
      </c>
      <c r="BY184" s="46">
        <f t="shared" si="32"/>
        <v>51764.375728883308</v>
      </c>
      <c r="BZ184" s="49">
        <f>VLOOKUP($C184,[2]PARAMETROS!$A:$I,7,0)</f>
        <v>43101</v>
      </c>
      <c r="CA184" s="50">
        <f>VLOOKUP($C184,[2]PARAMETROS!$A:$I,8,0)</f>
        <v>0</v>
      </c>
      <c r="CB184" s="50">
        <f>VLOOKUP($C184,[2]PARAMETROS!$A:$I,9,0)</f>
        <v>0</v>
      </c>
    </row>
    <row r="185" spans="1:80">
      <c r="A185" s="42" t="s">
        <v>390</v>
      </c>
      <c r="B185" s="42" t="s">
        <v>78</v>
      </c>
      <c r="C185" s="42" t="s">
        <v>290</v>
      </c>
      <c r="D185" s="43" t="s">
        <v>391</v>
      </c>
      <c r="E185" s="44" t="s">
        <v>62</v>
      </c>
      <c r="F185" s="44" t="s">
        <v>63</v>
      </c>
      <c r="G185" s="44">
        <v>1</v>
      </c>
      <c r="H185" s="45">
        <v>2973.68</v>
      </c>
      <c r="I185" s="46">
        <v>2973.68</v>
      </c>
      <c r="J185" s="46"/>
      <c r="K185" s="46"/>
      <c r="L185" s="46"/>
      <c r="M185" s="46"/>
      <c r="N185" s="46"/>
      <c r="O185" s="46"/>
      <c r="P185" s="46"/>
      <c r="Q185" s="46">
        <v>2973.68</v>
      </c>
      <c r="R185" s="46">
        <v>594.73599999999999</v>
      </c>
      <c r="S185" s="46">
        <v>44.605199999999996</v>
      </c>
      <c r="T185" s="46">
        <v>29.736799999999999</v>
      </c>
      <c r="U185" s="46">
        <v>5.9473599999999998</v>
      </c>
      <c r="V185" s="46">
        <v>74.341999999999999</v>
      </c>
      <c r="W185" s="46">
        <v>237.89439999999999</v>
      </c>
      <c r="X185" s="46">
        <v>89.210399999999993</v>
      </c>
      <c r="Y185" s="46">
        <v>17.842079999999999</v>
      </c>
      <c r="Z185" s="46">
        <v>1094.3142399999999</v>
      </c>
      <c r="AA185" s="46">
        <v>247.80666666666664</v>
      </c>
      <c r="AB185" s="46">
        <v>330.40888888888884</v>
      </c>
      <c r="AC185" s="46">
        <v>212.78332444444447</v>
      </c>
      <c r="AD185" s="46">
        <v>790.99887999999999</v>
      </c>
      <c r="AE185" s="46">
        <v>0</v>
      </c>
      <c r="AF185" s="46">
        <v>324.39999999999998</v>
      </c>
      <c r="AG185" s="46">
        <v>0</v>
      </c>
      <c r="AH185" s="46">
        <v>0</v>
      </c>
      <c r="AI185" s="46">
        <v>0</v>
      </c>
      <c r="AJ185" s="46">
        <v>0</v>
      </c>
      <c r="AK185" s="46">
        <v>4.72</v>
      </c>
      <c r="AL185" s="46">
        <v>293.88</v>
      </c>
      <c r="AM185" s="46">
        <v>623</v>
      </c>
      <c r="AN185" s="46">
        <v>2508.3131199999998</v>
      </c>
      <c r="AO185" s="46">
        <v>14.922894521604938</v>
      </c>
      <c r="AP185" s="46">
        <v>1.193831561728395</v>
      </c>
      <c r="AQ185" s="46">
        <v>0.5969157808641975</v>
      </c>
      <c r="AR185" s="46">
        <v>10.40788</v>
      </c>
      <c r="AS185" s="46">
        <v>3.8300998400000013</v>
      </c>
      <c r="AT185" s="46">
        <v>127.86823999999999</v>
      </c>
      <c r="AU185" s="46">
        <v>4.9561333333333337</v>
      </c>
      <c r="AV185" s="46">
        <v>163.77599503753086</v>
      </c>
      <c r="AW185" s="46">
        <v>41.301111111111105</v>
      </c>
      <c r="AX185" s="46">
        <v>24.450257777777779</v>
      </c>
      <c r="AY185" s="46">
        <v>0.6195166666666666</v>
      </c>
      <c r="AZ185" s="46">
        <v>9.9122666666666674</v>
      </c>
      <c r="BA185" s="46">
        <v>3.8547703703703702</v>
      </c>
      <c r="BB185" s="46">
        <v>29.490755514074078</v>
      </c>
      <c r="BC185" s="46">
        <v>109.62867810666668</v>
      </c>
      <c r="BD185" s="46"/>
      <c r="BE185" s="46">
        <v>0</v>
      </c>
      <c r="BF185" s="46">
        <v>109.62867810666668</v>
      </c>
      <c r="BG185" s="46">
        <v>94.380486111111111</v>
      </c>
      <c r="BH185" s="46"/>
      <c r="BI185" s="46">
        <v>0</v>
      </c>
      <c r="BJ185" s="46"/>
      <c r="BK185" s="46"/>
      <c r="BL185" s="46">
        <v>94.380486111111111</v>
      </c>
      <c r="BM185" s="46">
        <v>5849.778279255308</v>
      </c>
      <c r="BN185" s="46">
        <f t="shared" si="22"/>
        <v>245.50059275225348</v>
      </c>
      <c r="BO185" s="46">
        <f t="shared" si="23"/>
        <v>173.48708554492575</v>
      </c>
      <c r="BP185" s="47">
        <f t="shared" si="26"/>
        <v>8.5633802816901436</v>
      </c>
      <c r="BQ185" s="47">
        <f t="shared" si="24"/>
        <v>1.8591549295774654</v>
      </c>
      <c r="BR185" s="48">
        <v>2</v>
      </c>
      <c r="BS185" s="47">
        <f t="shared" si="27"/>
        <v>2.2535211267605644</v>
      </c>
      <c r="BT185" s="47">
        <f t="shared" si="28"/>
        <v>11.25</v>
      </c>
      <c r="BU185" s="47">
        <f t="shared" si="29"/>
        <v>12.676056338028173</v>
      </c>
      <c r="BV185" s="46">
        <f t="shared" si="25"/>
        <v>794.63230447848457</v>
      </c>
      <c r="BW185" s="46">
        <f t="shared" si="30"/>
        <v>1213.6199827756639</v>
      </c>
      <c r="BX185" s="46">
        <f t="shared" si="31"/>
        <v>7063.3982620309716</v>
      </c>
      <c r="BY185" s="46">
        <f t="shared" si="32"/>
        <v>84760.779144371656</v>
      </c>
      <c r="BZ185" s="51">
        <f>VLOOKUP($C185,[2]PARAMETROS!$A:$I,7,0)</f>
        <v>42736</v>
      </c>
      <c r="CA185" s="50">
        <f>VLOOKUP($C185,[2]PARAMETROS!$A:$I,8,0)</f>
        <v>0</v>
      </c>
      <c r="CB185" s="50">
        <f>VLOOKUP($C185,[2]PARAMETROS!$A:$I,9,0)</f>
        <v>0</v>
      </c>
    </row>
    <row r="186" spans="1:80">
      <c r="A186" s="42" t="s">
        <v>390</v>
      </c>
      <c r="B186" s="42" t="s">
        <v>14</v>
      </c>
      <c r="C186" s="42" t="s">
        <v>390</v>
      </c>
      <c r="D186" s="43" t="s">
        <v>392</v>
      </c>
      <c r="E186" s="44" t="s">
        <v>62</v>
      </c>
      <c r="F186" s="44" t="s">
        <v>63</v>
      </c>
      <c r="G186" s="44">
        <v>2</v>
      </c>
      <c r="H186" s="45">
        <v>1393</v>
      </c>
      <c r="I186" s="46">
        <v>2786</v>
      </c>
      <c r="J186" s="46"/>
      <c r="K186" s="46"/>
      <c r="L186" s="46"/>
      <c r="M186" s="46"/>
      <c r="N186" s="46"/>
      <c r="O186" s="46"/>
      <c r="P186" s="46"/>
      <c r="Q186" s="46">
        <v>2786</v>
      </c>
      <c r="R186" s="46">
        <v>557.20000000000005</v>
      </c>
      <c r="S186" s="46">
        <v>41.79</v>
      </c>
      <c r="T186" s="46">
        <v>27.86</v>
      </c>
      <c r="U186" s="46">
        <v>5.5720000000000001</v>
      </c>
      <c r="V186" s="46">
        <v>69.650000000000006</v>
      </c>
      <c r="W186" s="46">
        <v>222.88</v>
      </c>
      <c r="X186" s="46">
        <v>83.58</v>
      </c>
      <c r="Y186" s="46">
        <v>16.716000000000001</v>
      </c>
      <c r="Z186" s="46">
        <v>1025.248</v>
      </c>
      <c r="AA186" s="46">
        <v>232.16666666666666</v>
      </c>
      <c r="AB186" s="46">
        <v>309.55555555555554</v>
      </c>
      <c r="AC186" s="46">
        <v>199.35377777777782</v>
      </c>
      <c r="AD186" s="46">
        <v>741.07600000000002</v>
      </c>
      <c r="AE186" s="46">
        <v>156.84</v>
      </c>
      <c r="AF186" s="46">
        <v>794</v>
      </c>
      <c r="AG186" s="46">
        <v>0</v>
      </c>
      <c r="AH186" s="46">
        <v>0</v>
      </c>
      <c r="AI186" s="46">
        <v>0</v>
      </c>
      <c r="AJ186" s="46">
        <v>0</v>
      </c>
      <c r="AK186" s="46">
        <v>9.44</v>
      </c>
      <c r="AL186" s="46">
        <v>0</v>
      </c>
      <c r="AM186" s="46">
        <v>960.28000000000009</v>
      </c>
      <c r="AN186" s="46">
        <v>2726.6040000000003</v>
      </c>
      <c r="AO186" s="46">
        <v>13.981055169753088</v>
      </c>
      <c r="AP186" s="46">
        <v>1.118484413580247</v>
      </c>
      <c r="AQ186" s="46">
        <v>0.55924220679012349</v>
      </c>
      <c r="AR186" s="46">
        <v>9.7510000000000012</v>
      </c>
      <c r="AS186" s="46">
        <v>3.5883680000000013</v>
      </c>
      <c r="AT186" s="46">
        <v>119.79799999999999</v>
      </c>
      <c r="AU186" s="46">
        <v>4.6433333333333335</v>
      </c>
      <c r="AV186" s="46">
        <v>153.4394831234568</v>
      </c>
      <c r="AW186" s="46">
        <v>38.694444444444443</v>
      </c>
      <c r="AX186" s="46">
        <v>22.907111111111114</v>
      </c>
      <c r="AY186" s="46">
        <v>0.58041666666666658</v>
      </c>
      <c r="AZ186" s="46">
        <v>9.2866666666666671</v>
      </c>
      <c r="BA186" s="46">
        <v>3.6114814814814813</v>
      </c>
      <c r="BB186" s="46">
        <v>27.629484296296301</v>
      </c>
      <c r="BC186" s="46">
        <v>102.70960466666666</v>
      </c>
      <c r="BD186" s="46">
        <v>308.45000000000005</v>
      </c>
      <c r="BE186" s="46">
        <v>308.45000000000005</v>
      </c>
      <c r="BF186" s="46">
        <v>411.15960466666672</v>
      </c>
      <c r="BG186" s="46">
        <v>132.23097222222222</v>
      </c>
      <c r="BH186" s="46"/>
      <c r="BI186" s="46">
        <v>0</v>
      </c>
      <c r="BJ186" s="46"/>
      <c r="BK186" s="46"/>
      <c r="BL186" s="46">
        <v>132.23097222222222</v>
      </c>
      <c r="BM186" s="46">
        <v>6209.434060012346</v>
      </c>
      <c r="BN186" s="46">
        <f t="shared" si="22"/>
        <v>491.00118550450696</v>
      </c>
      <c r="BO186" s="46">
        <f t="shared" si="23"/>
        <v>346.9741710898515</v>
      </c>
      <c r="BP186" s="47">
        <f t="shared" si="26"/>
        <v>8.5633802816901436</v>
      </c>
      <c r="BQ186" s="47">
        <f t="shared" si="24"/>
        <v>1.8591549295774654</v>
      </c>
      <c r="BR186" s="48">
        <v>2</v>
      </c>
      <c r="BS186" s="47">
        <f t="shared" si="27"/>
        <v>2.2535211267605644</v>
      </c>
      <c r="BT186" s="47">
        <f t="shared" si="28"/>
        <v>11.25</v>
      </c>
      <c r="BU186" s="47">
        <f t="shared" si="29"/>
        <v>12.676056338028173</v>
      </c>
      <c r="BV186" s="46">
        <f t="shared" si="25"/>
        <v>893.33358802056841</v>
      </c>
      <c r="BW186" s="46">
        <f t="shared" si="30"/>
        <v>1731.308944614927</v>
      </c>
      <c r="BX186" s="46">
        <f t="shared" si="31"/>
        <v>7940.743004627273</v>
      </c>
      <c r="BY186" s="46">
        <f t="shared" si="32"/>
        <v>95288.916055527283</v>
      </c>
      <c r="BZ186" s="49">
        <f>VLOOKUP($C186,[2]PARAMETROS!$A:$I,7,0)</f>
        <v>43101</v>
      </c>
      <c r="CA186" s="50">
        <f>VLOOKUP($C186,[2]PARAMETROS!$A:$I,8,0)</f>
        <v>0</v>
      </c>
      <c r="CB186" s="50">
        <f>VLOOKUP($C186,[2]PARAMETROS!$A:$I,9,0)</f>
        <v>0</v>
      </c>
    </row>
    <row r="187" spans="1:80">
      <c r="A187" s="42" t="s">
        <v>390</v>
      </c>
      <c r="B187" s="42" t="s">
        <v>15</v>
      </c>
      <c r="C187" s="42" t="s">
        <v>390</v>
      </c>
      <c r="D187" s="43" t="s">
        <v>393</v>
      </c>
      <c r="E187" s="44" t="s">
        <v>62</v>
      </c>
      <c r="F187" s="44" t="s">
        <v>63</v>
      </c>
      <c r="G187" s="44">
        <v>2</v>
      </c>
      <c r="H187" s="45">
        <v>1393</v>
      </c>
      <c r="I187" s="46">
        <v>2786</v>
      </c>
      <c r="J187" s="46"/>
      <c r="K187" s="46"/>
      <c r="L187" s="46">
        <v>422.98776666666674</v>
      </c>
      <c r="M187" s="46"/>
      <c r="N187" s="46"/>
      <c r="O187" s="46"/>
      <c r="P187" s="46"/>
      <c r="Q187" s="46">
        <v>3208.9877666666666</v>
      </c>
      <c r="R187" s="46">
        <v>641.79755333333333</v>
      </c>
      <c r="S187" s="46">
        <v>48.134816499999999</v>
      </c>
      <c r="T187" s="46">
        <v>32.089877666666666</v>
      </c>
      <c r="U187" s="46">
        <v>6.4179755333333333</v>
      </c>
      <c r="V187" s="46">
        <v>80.224694166666666</v>
      </c>
      <c r="W187" s="46">
        <v>256.71902133333333</v>
      </c>
      <c r="X187" s="46">
        <v>96.269632999999999</v>
      </c>
      <c r="Y187" s="46">
        <v>19.2539266</v>
      </c>
      <c r="Z187" s="46">
        <v>1180.9074981333333</v>
      </c>
      <c r="AA187" s="46">
        <v>267.41564722222222</v>
      </c>
      <c r="AB187" s="46">
        <v>356.55419629629625</v>
      </c>
      <c r="AC187" s="46">
        <v>229.62090241481485</v>
      </c>
      <c r="AD187" s="46">
        <v>853.59074593333332</v>
      </c>
      <c r="AE187" s="46">
        <v>156.84</v>
      </c>
      <c r="AF187" s="46">
        <v>794</v>
      </c>
      <c r="AG187" s="46">
        <v>0</v>
      </c>
      <c r="AH187" s="46">
        <v>0</v>
      </c>
      <c r="AI187" s="46">
        <v>0</v>
      </c>
      <c r="AJ187" s="46">
        <v>0</v>
      </c>
      <c r="AK187" s="46">
        <v>9.44</v>
      </c>
      <c r="AL187" s="46">
        <v>0</v>
      </c>
      <c r="AM187" s="46">
        <v>960.28000000000009</v>
      </c>
      <c r="AN187" s="46">
        <v>2994.778244066667</v>
      </c>
      <c r="AO187" s="46">
        <v>16.103745515014147</v>
      </c>
      <c r="AP187" s="46">
        <v>1.2882996412011318</v>
      </c>
      <c r="AQ187" s="46">
        <v>0.64414982060056591</v>
      </c>
      <c r="AR187" s="46">
        <v>11.231457183333335</v>
      </c>
      <c r="AS187" s="46">
        <v>4.1331762434666679</v>
      </c>
      <c r="AT187" s="46">
        <v>137.98647396666667</v>
      </c>
      <c r="AU187" s="46">
        <v>5.3483129444444444</v>
      </c>
      <c r="AV187" s="46">
        <v>176.73561531472694</v>
      </c>
      <c r="AW187" s="46">
        <v>44.569274537037032</v>
      </c>
      <c r="AX187" s="46">
        <v>26.385010525925928</v>
      </c>
      <c r="AY187" s="46">
        <v>0.66853911805555555</v>
      </c>
      <c r="AZ187" s="46">
        <v>10.696625888888889</v>
      </c>
      <c r="BA187" s="46">
        <v>4.159798956790123</v>
      </c>
      <c r="BB187" s="46">
        <v>31.824363641824696</v>
      </c>
      <c r="BC187" s="46">
        <v>118.30361266852222</v>
      </c>
      <c r="BD187" s="46">
        <v>355.28078845238093</v>
      </c>
      <c r="BE187" s="46">
        <v>355.28078845238093</v>
      </c>
      <c r="BF187" s="46">
        <v>473.58440112090318</v>
      </c>
      <c r="BG187" s="46">
        <v>132.23097222222222</v>
      </c>
      <c r="BH187" s="46"/>
      <c r="BI187" s="46">
        <v>0</v>
      </c>
      <c r="BJ187" s="46"/>
      <c r="BK187" s="46"/>
      <c r="BL187" s="46">
        <v>132.23097222222222</v>
      </c>
      <c r="BM187" s="46">
        <v>6986.3169993911861</v>
      </c>
      <c r="BN187" s="46">
        <f t="shared" si="22"/>
        <v>491.00118550450696</v>
      </c>
      <c r="BO187" s="46">
        <f t="shared" si="23"/>
        <v>346.9741710898515</v>
      </c>
      <c r="BP187" s="47">
        <f t="shared" si="26"/>
        <v>8.5633802816901436</v>
      </c>
      <c r="BQ187" s="47">
        <f t="shared" si="24"/>
        <v>1.8591549295774654</v>
      </c>
      <c r="BR187" s="48">
        <v>2</v>
      </c>
      <c r="BS187" s="47">
        <f t="shared" si="27"/>
        <v>2.2535211267605644</v>
      </c>
      <c r="BT187" s="47">
        <f t="shared" si="28"/>
        <v>11.25</v>
      </c>
      <c r="BU187" s="47">
        <f t="shared" si="29"/>
        <v>12.676056338028173</v>
      </c>
      <c r="BV187" s="46">
        <f t="shared" si="25"/>
        <v>991.81170709675951</v>
      </c>
      <c r="BW187" s="46">
        <f t="shared" si="30"/>
        <v>1829.787063691118</v>
      </c>
      <c r="BX187" s="46">
        <f t="shared" si="31"/>
        <v>8816.1040630823045</v>
      </c>
      <c r="BY187" s="46">
        <f t="shared" si="32"/>
        <v>105793.24875698765</v>
      </c>
      <c r="BZ187" s="49">
        <f>VLOOKUP($C187,[2]PARAMETROS!$A:$I,7,0)</f>
        <v>43101</v>
      </c>
      <c r="CA187" s="50">
        <f>VLOOKUP($C187,[2]PARAMETROS!$A:$I,8,0)</f>
        <v>0</v>
      </c>
      <c r="CB187" s="50">
        <f>VLOOKUP($C187,[2]PARAMETROS!$A:$I,9,0)</f>
        <v>0</v>
      </c>
    </row>
    <row r="188" spans="1:80">
      <c r="A188" s="42" t="s">
        <v>390</v>
      </c>
      <c r="B188" s="42" t="s">
        <v>17</v>
      </c>
      <c r="C188" s="42" t="s">
        <v>390</v>
      </c>
      <c r="D188" s="43" t="s">
        <v>394</v>
      </c>
      <c r="E188" s="44" t="s">
        <v>62</v>
      </c>
      <c r="F188" s="44" t="s">
        <v>63</v>
      </c>
      <c r="G188" s="44">
        <v>1</v>
      </c>
      <c r="H188" s="45">
        <v>1511.38</v>
      </c>
      <c r="I188" s="46">
        <v>1511.38</v>
      </c>
      <c r="J188" s="46"/>
      <c r="K188" s="46"/>
      <c r="L188" s="46"/>
      <c r="M188" s="46"/>
      <c r="N188" s="46"/>
      <c r="O188" s="46"/>
      <c r="P188" s="46"/>
      <c r="Q188" s="46">
        <v>1511.38</v>
      </c>
      <c r="R188" s="46">
        <v>302.27600000000001</v>
      </c>
      <c r="S188" s="46">
        <v>22.6707</v>
      </c>
      <c r="T188" s="46">
        <v>15.113800000000001</v>
      </c>
      <c r="U188" s="46">
        <v>3.0227600000000003</v>
      </c>
      <c r="V188" s="46">
        <v>37.784500000000001</v>
      </c>
      <c r="W188" s="46">
        <v>120.91040000000001</v>
      </c>
      <c r="X188" s="46">
        <v>45.3414</v>
      </c>
      <c r="Y188" s="46">
        <v>9.0682800000000015</v>
      </c>
      <c r="Z188" s="46">
        <v>556.18784000000005</v>
      </c>
      <c r="AA188" s="46">
        <v>125.94833333333334</v>
      </c>
      <c r="AB188" s="46">
        <v>167.93111111111111</v>
      </c>
      <c r="AC188" s="46">
        <v>108.14763555555558</v>
      </c>
      <c r="AD188" s="46">
        <v>402.02708000000007</v>
      </c>
      <c r="AE188" s="46">
        <v>71.3172</v>
      </c>
      <c r="AF188" s="46">
        <v>397</v>
      </c>
      <c r="AG188" s="46">
        <v>0</v>
      </c>
      <c r="AH188" s="46">
        <v>0</v>
      </c>
      <c r="AI188" s="46">
        <v>0</v>
      </c>
      <c r="AJ188" s="46">
        <v>0</v>
      </c>
      <c r="AK188" s="46">
        <v>4.72</v>
      </c>
      <c r="AL188" s="46">
        <v>0</v>
      </c>
      <c r="AM188" s="46">
        <v>473.03720000000004</v>
      </c>
      <c r="AN188" s="46">
        <v>1431.2521200000001</v>
      </c>
      <c r="AO188" s="46">
        <v>7.584596971450619</v>
      </c>
      <c r="AP188" s="46">
        <v>0.60676775771604952</v>
      </c>
      <c r="AQ188" s="46">
        <v>0.30338387885802476</v>
      </c>
      <c r="AR188" s="46">
        <v>5.2898300000000011</v>
      </c>
      <c r="AS188" s="46">
        <v>1.946657440000001</v>
      </c>
      <c r="AT188" s="46">
        <v>64.989339999999999</v>
      </c>
      <c r="AU188" s="46">
        <v>2.518966666666667</v>
      </c>
      <c r="AV188" s="46">
        <v>83.239542714691368</v>
      </c>
      <c r="AW188" s="46">
        <v>20.991388888888888</v>
      </c>
      <c r="AX188" s="46">
        <v>12.426902222222225</v>
      </c>
      <c r="AY188" s="46">
        <v>0.31487083333333332</v>
      </c>
      <c r="AZ188" s="46">
        <v>5.037933333333334</v>
      </c>
      <c r="BA188" s="46">
        <v>1.9591962962962963</v>
      </c>
      <c r="BB188" s="46">
        <v>14.988747299259263</v>
      </c>
      <c r="BC188" s="46">
        <v>55.719038873333346</v>
      </c>
      <c r="BD188" s="46"/>
      <c r="BE188" s="46">
        <v>0</v>
      </c>
      <c r="BF188" s="46">
        <v>55.719038873333346</v>
      </c>
      <c r="BG188" s="46">
        <v>66.11548611111111</v>
      </c>
      <c r="BH188" s="46"/>
      <c r="BI188" s="46">
        <v>0</v>
      </c>
      <c r="BJ188" s="46"/>
      <c r="BK188" s="46"/>
      <c r="BL188" s="46">
        <v>66.11548611111111</v>
      </c>
      <c r="BM188" s="46">
        <v>3147.7061876991361</v>
      </c>
      <c r="BN188" s="46">
        <f t="shared" si="22"/>
        <v>245.50059275225348</v>
      </c>
      <c r="BO188" s="46">
        <f t="shared" si="23"/>
        <v>173.48708554492575</v>
      </c>
      <c r="BP188" s="47">
        <f t="shared" si="26"/>
        <v>8.5633802816901436</v>
      </c>
      <c r="BQ188" s="47">
        <f t="shared" si="24"/>
        <v>1.8591549295774654</v>
      </c>
      <c r="BR188" s="48">
        <v>2</v>
      </c>
      <c r="BS188" s="47">
        <f t="shared" si="27"/>
        <v>2.2535211267605644</v>
      </c>
      <c r="BT188" s="47">
        <f t="shared" si="28"/>
        <v>11.25</v>
      </c>
      <c r="BU188" s="47">
        <f t="shared" si="29"/>
        <v>12.676056338028173</v>
      </c>
      <c r="BV188" s="46">
        <f t="shared" si="25"/>
        <v>452.11612385868801</v>
      </c>
      <c r="BW188" s="46">
        <f t="shared" si="30"/>
        <v>871.10380215586724</v>
      </c>
      <c r="BX188" s="46">
        <f t="shared" si="31"/>
        <v>4018.8099898550036</v>
      </c>
      <c r="BY188" s="46">
        <f t="shared" si="32"/>
        <v>48225.719878260046</v>
      </c>
      <c r="BZ188" s="49">
        <f>VLOOKUP($C188,[2]PARAMETROS!$A:$I,7,0)</f>
        <v>43101</v>
      </c>
      <c r="CA188" s="50">
        <f>VLOOKUP($C188,[2]PARAMETROS!$A:$I,8,0)</f>
        <v>0</v>
      </c>
      <c r="CB188" s="50">
        <f>VLOOKUP($C188,[2]PARAMETROS!$A:$I,9,0)</f>
        <v>0</v>
      </c>
    </row>
    <row r="189" spans="1:80">
      <c r="A189" s="42" t="s">
        <v>395</v>
      </c>
      <c r="B189" s="42" t="s">
        <v>66</v>
      </c>
      <c r="C189" s="42" t="s">
        <v>396</v>
      </c>
      <c r="D189" s="43" t="s">
        <v>397</v>
      </c>
      <c r="E189" s="44" t="s">
        <v>62</v>
      </c>
      <c r="F189" s="44" t="s">
        <v>63</v>
      </c>
      <c r="G189" s="44">
        <v>1</v>
      </c>
      <c r="H189" s="45">
        <v>1281.1600000000001</v>
      </c>
      <c r="I189" s="46">
        <v>1281.1600000000001</v>
      </c>
      <c r="J189" s="46"/>
      <c r="K189" s="46"/>
      <c r="L189" s="46"/>
      <c r="M189" s="46"/>
      <c r="N189" s="46"/>
      <c r="O189" s="46"/>
      <c r="P189" s="46"/>
      <c r="Q189" s="46">
        <v>1281.1600000000001</v>
      </c>
      <c r="R189" s="46">
        <v>256.23200000000003</v>
      </c>
      <c r="S189" s="46">
        <v>19.217400000000001</v>
      </c>
      <c r="T189" s="46">
        <v>12.8116</v>
      </c>
      <c r="U189" s="46">
        <v>2.5623200000000002</v>
      </c>
      <c r="V189" s="46">
        <v>32.029000000000003</v>
      </c>
      <c r="W189" s="46">
        <v>102.4928</v>
      </c>
      <c r="X189" s="46">
        <v>38.434800000000003</v>
      </c>
      <c r="Y189" s="46">
        <v>7.6869600000000009</v>
      </c>
      <c r="Z189" s="46">
        <v>471.46688</v>
      </c>
      <c r="AA189" s="46">
        <v>106.76333333333334</v>
      </c>
      <c r="AB189" s="46">
        <v>142.35111111111112</v>
      </c>
      <c r="AC189" s="46">
        <v>91.674115555555574</v>
      </c>
      <c r="AD189" s="46">
        <v>340.78856000000007</v>
      </c>
      <c r="AE189" s="46">
        <v>85.130399999999995</v>
      </c>
      <c r="AF189" s="46">
        <v>397</v>
      </c>
      <c r="AG189" s="46">
        <v>0</v>
      </c>
      <c r="AH189" s="46">
        <v>32.619999999999997</v>
      </c>
      <c r="AI189" s="46">
        <v>0</v>
      </c>
      <c r="AJ189" s="46">
        <v>0</v>
      </c>
      <c r="AK189" s="46">
        <v>4.72</v>
      </c>
      <c r="AL189" s="46">
        <v>0</v>
      </c>
      <c r="AM189" s="46">
        <v>519.47040000000004</v>
      </c>
      <c r="AN189" s="46">
        <v>1331.7258400000001</v>
      </c>
      <c r="AO189" s="46">
        <v>6.4292780478395075</v>
      </c>
      <c r="AP189" s="46">
        <v>0.51434224382716054</v>
      </c>
      <c r="AQ189" s="46">
        <v>0.25717112191358027</v>
      </c>
      <c r="AR189" s="46">
        <v>4.4840600000000013</v>
      </c>
      <c r="AS189" s="46">
        <v>1.6501340800000008</v>
      </c>
      <c r="AT189" s="46">
        <v>55.089880000000001</v>
      </c>
      <c r="AU189" s="46">
        <v>2.1352666666666669</v>
      </c>
      <c r="AV189" s="46">
        <v>70.560132160246923</v>
      </c>
      <c r="AW189" s="46">
        <v>17.79388888888889</v>
      </c>
      <c r="AX189" s="46">
        <v>10.533982222222223</v>
      </c>
      <c r="AY189" s="46">
        <v>0.26690833333333336</v>
      </c>
      <c r="AZ189" s="46">
        <v>4.2705333333333337</v>
      </c>
      <c r="BA189" s="46">
        <v>1.660762962962963</v>
      </c>
      <c r="BB189" s="46">
        <v>12.705595872592596</v>
      </c>
      <c r="BC189" s="46">
        <v>47.23167161333334</v>
      </c>
      <c r="BD189" s="46">
        <v>174.70363636363635</v>
      </c>
      <c r="BE189" s="46">
        <v>174.70363636363635</v>
      </c>
      <c r="BF189" s="46">
        <v>221.93530797696968</v>
      </c>
      <c r="BG189" s="46">
        <v>66.11548611111111</v>
      </c>
      <c r="BH189" s="46"/>
      <c r="BI189" s="46">
        <v>0</v>
      </c>
      <c r="BJ189" s="46"/>
      <c r="BK189" s="46"/>
      <c r="BL189" s="46">
        <v>66.11548611111111</v>
      </c>
      <c r="BM189" s="46">
        <v>2971.4967662483282</v>
      </c>
      <c r="BN189" s="46">
        <f t="shared" si="22"/>
        <v>245.50059275225348</v>
      </c>
      <c r="BO189" s="46">
        <f t="shared" si="23"/>
        <v>173.48708554492575</v>
      </c>
      <c r="BP189" s="47">
        <f t="shared" si="26"/>
        <v>8.6609686609686669</v>
      </c>
      <c r="BQ189" s="47">
        <f t="shared" si="24"/>
        <v>1.8803418803418819</v>
      </c>
      <c r="BR189" s="48">
        <v>3</v>
      </c>
      <c r="BS189" s="47">
        <f t="shared" si="27"/>
        <v>3.4188034188034218</v>
      </c>
      <c r="BT189" s="47">
        <f t="shared" si="28"/>
        <v>12.25</v>
      </c>
      <c r="BU189" s="47">
        <f t="shared" si="29"/>
        <v>13.960113960113972</v>
      </c>
      <c r="BV189" s="46">
        <f t="shared" si="25"/>
        <v>473.31549225849005</v>
      </c>
      <c r="BW189" s="46">
        <f t="shared" si="30"/>
        <v>892.30317055566934</v>
      </c>
      <c r="BX189" s="46">
        <f t="shared" si="31"/>
        <v>3863.7999368039973</v>
      </c>
      <c r="BY189" s="46">
        <f t="shared" si="32"/>
        <v>46365.599241647971</v>
      </c>
      <c r="BZ189" s="49">
        <f>VLOOKUP($C189,[2]PARAMETROS!$A:$I,7,0)</f>
        <v>43101</v>
      </c>
      <c r="CA189" s="50">
        <f>VLOOKUP($C189,[2]PARAMETROS!$A:$I,8,0)</f>
        <v>0</v>
      </c>
      <c r="CB189" s="50">
        <f>VLOOKUP($C189,[2]PARAMETROS!$A:$I,9,0)</f>
        <v>0</v>
      </c>
    </row>
    <row r="190" spans="1:80" s="57" customFormat="1">
      <c r="A190" s="54" t="s">
        <v>7</v>
      </c>
      <c r="B190" s="54"/>
      <c r="C190" s="54"/>
      <c r="D190" s="54"/>
      <c r="E190" s="54"/>
      <c r="F190" s="54"/>
      <c r="G190" s="55">
        <f>SUBTOTAL(9,G6:G189)</f>
        <v>706</v>
      </c>
      <c r="H190" s="56">
        <f t="shared" ref="H190:BO190" si="33">SUBTOTAL(9,H6:H189)</f>
        <v>337664.1286363636</v>
      </c>
      <c r="I190" s="56">
        <f t="shared" si="33"/>
        <v>1352813.105909087</v>
      </c>
      <c r="J190" s="56">
        <f t="shared" si="33"/>
        <v>7191.69</v>
      </c>
      <c r="K190" s="56">
        <f t="shared" si="33"/>
        <v>3434.4</v>
      </c>
      <c r="L190" s="56">
        <f t="shared" si="33"/>
        <v>10319.225069476195</v>
      </c>
      <c r="M190" s="56">
        <f t="shared" si="33"/>
        <v>0</v>
      </c>
      <c r="N190" s="56">
        <f t="shared" si="33"/>
        <v>0</v>
      </c>
      <c r="O190" s="56">
        <f t="shared" si="33"/>
        <v>0</v>
      </c>
      <c r="P190" s="56">
        <f t="shared" si="33"/>
        <v>348.53879999999998</v>
      </c>
      <c r="Q190" s="56">
        <f t="shared" si="33"/>
        <v>1374106.9597785627</v>
      </c>
      <c r="R190" s="56">
        <f t="shared" si="33"/>
        <v>274821.39195571328</v>
      </c>
      <c r="S190" s="56">
        <f t="shared" si="33"/>
        <v>20611.60439667854</v>
      </c>
      <c r="T190" s="56">
        <f t="shared" si="33"/>
        <v>13741.069597785681</v>
      </c>
      <c r="U190" s="56">
        <f t="shared" si="33"/>
        <v>2748.2139195571326</v>
      </c>
      <c r="V190" s="56">
        <f t="shared" si="33"/>
        <v>34352.673994464159</v>
      </c>
      <c r="W190" s="56">
        <f t="shared" si="33"/>
        <v>109928.55678228545</v>
      </c>
      <c r="X190" s="56">
        <f t="shared" si="33"/>
        <v>41223.20879335708</v>
      </c>
      <c r="Y190" s="56">
        <f t="shared" si="33"/>
        <v>8244.6417586714178</v>
      </c>
      <c r="Z190" s="56">
        <f t="shared" si="33"/>
        <v>505671.36119851313</v>
      </c>
      <c r="AA190" s="56">
        <f t="shared" si="33"/>
        <v>114508.91331488076</v>
      </c>
      <c r="AB190" s="56">
        <f t="shared" si="33"/>
        <v>152678.55108650774</v>
      </c>
      <c r="AC190" s="56">
        <f t="shared" si="33"/>
        <v>98324.986899710653</v>
      </c>
      <c r="AD190" s="56">
        <f t="shared" si="33"/>
        <v>365512.45130109927</v>
      </c>
      <c r="AE190" s="56">
        <f t="shared" si="33"/>
        <v>88915.533845454585</v>
      </c>
      <c r="AF190" s="56">
        <f t="shared" si="33"/>
        <v>267055.59999999992</v>
      </c>
      <c r="AG190" s="56">
        <f t="shared" si="33"/>
        <v>3442.92</v>
      </c>
      <c r="AH190" s="56">
        <f t="shared" si="33"/>
        <v>22803.799999999981</v>
      </c>
      <c r="AI190" s="56">
        <f t="shared" si="33"/>
        <v>379.1</v>
      </c>
      <c r="AJ190" s="56">
        <f t="shared" si="33"/>
        <v>0</v>
      </c>
      <c r="AK190" s="56">
        <f t="shared" si="33"/>
        <v>3332.3199999999842</v>
      </c>
      <c r="AL190" s="56">
        <f t="shared" si="33"/>
        <v>64749.639999999934</v>
      </c>
      <c r="AM190" s="56">
        <f t="shared" si="33"/>
        <v>450678.9138454544</v>
      </c>
      <c r="AN190" s="56">
        <f t="shared" si="33"/>
        <v>1321862.7263450678</v>
      </c>
      <c r="AO190" s="56">
        <f t="shared" si="33"/>
        <v>6895.7161571449597</v>
      </c>
      <c r="AP190" s="56">
        <f t="shared" si="33"/>
        <v>551.65729257159694</v>
      </c>
      <c r="AQ190" s="56">
        <f t="shared" si="33"/>
        <v>275.82864628579847</v>
      </c>
      <c r="AR190" s="56">
        <f t="shared" si="33"/>
        <v>4809.3743592249875</v>
      </c>
      <c r="AS190" s="56">
        <f t="shared" si="33"/>
        <v>1769.8497641947956</v>
      </c>
      <c r="AT190" s="56">
        <f t="shared" si="33"/>
        <v>59086.599270478357</v>
      </c>
      <c r="AU190" s="56">
        <f t="shared" si="33"/>
        <v>2290.1782662976143</v>
      </c>
      <c r="AV190" s="56">
        <f t="shared" si="33"/>
        <v>75679.203756198083</v>
      </c>
      <c r="AW190" s="56">
        <f t="shared" si="33"/>
        <v>19084.818885813467</v>
      </c>
      <c r="AX190" s="56">
        <f t="shared" si="33"/>
        <v>11298.21278040158</v>
      </c>
      <c r="AY190" s="56">
        <f t="shared" si="33"/>
        <v>286.27228328720173</v>
      </c>
      <c r="AZ190" s="56">
        <f t="shared" si="33"/>
        <v>4580.3565325952286</v>
      </c>
      <c r="BA190" s="56">
        <f t="shared" si="33"/>
        <v>1781.2497626759202</v>
      </c>
      <c r="BB190" s="56">
        <f t="shared" si="33"/>
        <v>13627.374970076607</v>
      </c>
      <c r="BC190" s="56">
        <f t="shared" si="33"/>
        <v>50658.285214850053</v>
      </c>
      <c r="BD190" s="56">
        <f t="shared" si="33"/>
        <v>21075.75067325386</v>
      </c>
      <c r="BE190" s="56">
        <f t="shared" si="33"/>
        <v>21075.75067325386</v>
      </c>
      <c r="BF190" s="56">
        <f t="shared" si="33"/>
        <v>71734.03588810387</v>
      </c>
      <c r="BG190" s="56">
        <f t="shared" si="33"/>
        <v>45263.179950252554</v>
      </c>
      <c r="BH190" s="56">
        <f t="shared" si="33"/>
        <v>0</v>
      </c>
      <c r="BI190" s="56">
        <f t="shared" si="33"/>
        <v>77.535666666666671</v>
      </c>
      <c r="BJ190" s="56">
        <f t="shared" si="33"/>
        <v>0</v>
      </c>
      <c r="BK190" s="56">
        <f t="shared" si="33"/>
        <v>0</v>
      </c>
      <c r="BL190" s="56">
        <f t="shared" si="33"/>
        <v>45340.715616919224</v>
      </c>
      <c r="BM190" s="56">
        <f t="shared" si="33"/>
        <v>2888723.6413848493</v>
      </c>
      <c r="BN190" s="56">
        <f t="shared" si="33"/>
        <v>173323.41848309035</v>
      </c>
      <c r="BO190" s="56">
        <f t="shared" si="33"/>
        <v>122481.8823947177</v>
      </c>
      <c r="BP190" s="54"/>
      <c r="BQ190" s="54"/>
      <c r="BR190" s="54"/>
      <c r="BS190" s="54"/>
      <c r="BT190" s="54"/>
      <c r="BU190" s="54"/>
      <c r="BV190" s="56">
        <f>SUBTOTAL(9,BV6:BV189)</f>
        <v>504203.41226155841</v>
      </c>
      <c r="BW190" s="56">
        <f t="shared" ref="BW190" si="34">SUBTOTAL(9,BW6:BW189)</f>
        <v>800008.71313936717</v>
      </c>
      <c r="BX190" s="56">
        <f>SUBTOTAL(9,BX6:BX189)</f>
        <v>3688732.3545242241</v>
      </c>
      <c r="BY190" s="56">
        <f>SUBTOTAL(9,BY6:BY189)</f>
        <v>44264788.254290603</v>
      </c>
      <c r="BZ190" s="54"/>
      <c r="CA190" s="54"/>
      <c r="CB190" s="54"/>
    </row>
    <row r="191" spans="1:80">
      <c r="L191" s="58"/>
      <c r="Q191" s="58">
        <v>1279010.25</v>
      </c>
      <c r="AH191" s="58"/>
      <c r="BV191" s="58">
        <f>BV190*12</f>
        <v>6050440.9471387006</v>
      </c>
      <c r="BW191" s="58">
        <f>BV191-'RESUMO GERAL APOIO IMPOSTO CD'!BV192</f>
        <v>560536.63025769033</v>
      </c>
    </row>
    <row r="192" spans="1:80">
      <c r="N192" s="58"/>
      <c r="AH192" s="58"/>
      <c r="BM192" s="58">
        <f>BM190*12</f>
        <v>34664683.696618192</v>
      </c>
      <c r="BV192" s="58">
        <f>BV191+'RESUMO GERAL LIMPEZA IMPOSTO CL'!BV172</f>
        <v>7645806.8995656818</v>
      </c>
    </row>
    <row r="193" spans="65:77">
      <c r="BM193" s="58"/>
      <c r="BN193" s="58">
        <f>BM192+'[1]RESUMO GERAL LIMPEZA'!$BM$172</f>
        <v>44259523.913964987</v>
      </c>
      <c r="BV193" s="58">
        <f>BV192-'RESUMO GERAL APOIO IMPOSTO CD'!BV193</f>
        <v>707558.59509202279</v>
      </c>
      <c r="BW193" s="58">
        <f>BW191+'RESUMO GERAL LIMPEZA IMPOSTO CL'!BV173</f>
        <v>707558.59509202326</v>
      </c>
      <c r="BX193" s="58"/>
      <c r="BY193" s="58"/>
    </row>
    <row r="194" spans="65:77">
      <c r="BX194" s="58"/>
    </row>
    <row r="197" spans="65:77">
      <c r="BW197" s="58"/>
    </row>
  </sheetData>
  <autoFilter ref="A5:CB192"/>
  <mergeCells count="19">
    <mergeCell ref="BN2:BW3"/>
    <mergeCell ref="BM2:BM4"/>
    <mergeCell ref="R3:Z3"/>
    <mergeCell ref="AA3:AD3"/>
    <mergeCell ref="AE3:AM3"/>
    <mergeCell ref="AN3:AN4"/>
    <mergeCell ref="AW3:BC3"/>
    <mergeCell ref="BD3:BE3"/>
    <mergeCell ref="BF3:BF4"/>
    <mergeCell ref="H2:Q3"/>
    <mergeCell ref="R2:AN2"/>
    <mergeCell ref="AO2:AV3"/>
    <mergeCell ref="AW2:BF2"/>
    <mergeCell ref="BG2:BL3"/>
    <mergeCell ref="BX2:BX4"/>
    <mergeCell ref="BY2:BY4"/>
    <mergeCell ref="BZ2:BZ4"/>
    <mergeCell ref="CA2:CA4"/>
    <mergeCell ref="CB2:CB4"/>
  </mergeCells>
  <conditionalFormatting sqref="BZ6">
    <cfRule type="cellIs" dxfId="3" priority="2" operator="lessThan">
      <formula>2017</formula>
    </cfRule>
  </conditionalFormatting>
  <conditionalFormatting sqref="BZ7:BZ189">
    <cfRule type="cellIs" dxfId="2" priority="1" operator="lessThan">
      <formula>2017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75"/>
  <sheetViews>
    <sheetView showGridLines="0" topLeftCell="BT1" workbookViewId="0">
      <pane ySplit="5" topLeftCell="A168" activePane="bottomLeft" state="frozen"/>
      <selection activeCell="BM172" sqref="BM172"/>
      <selection pane="bottomLeft" activeCell="I113" sqref="I113"/>
    </sheetView>
  </sheetViews>
  <sheetFormatPr defaultColWidth="9.140625" defaultRowHeight="12.75"/>
  <cols>
    <col min="1" max="1" width="25.140625" style="10" customWidth="1"/>
    <col min="2" max="2" width="30.28515625" style="10" customWidth="1"/>
    <col min="3" max="4" width="26.57031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3.85546875" style="10" customWidth="1"/>
    <col min="9" max="9" width="14" style="10" customWidth="1"/>
    <col min="10" max="10" width="15.7109375" style="10" customWidth="1"/>
    <col min="11" max="11" width="14.140625" style="10" customWidth="1"/>
    <col min="12" max="16" width="12.5703125" style="10" customWidth="1"/>
    <col min="17" max="75" width="15" style="10" customWidth="1"/>
    <col min="76" max="76" width="18.140625" style="10" customWidth="1"/>
    <col min="77" max="77" width="17.7109375" style="10" customWidth="1"/>
    <col min="78" max="78" width="14.140625" style="10" customWidth="1"/>
    <col min="79" max="79" width="18.5703125" style="10" customWidth="1"/>
    <col min="80" max="80" width="21.140625" style="10" customWidth="1"/>
    <col min="81" max="16384" width="9.140625" style="10"/>
  </cols>
  <sheetData>
    <row r="1" spans="1:82" ht="35.25" customHeight="1">
      <c r="A1" s="8" t="s">
        <v>45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>
        <f>COUNTBLANK(D1:BW1)+1</f>
        <v>73</v>
      </c>
      <c r="BY1" s="8"/>
      <c r="BZ1" s="8"/>
      <c r="CA1" s="8"/>
      <c r="CB1" s="8"/>
    </row>
    <row r="2" spans="1:82" ht="35.25" customHeight="1">
      <c r="A2" s="8"/>
      <c r="B2" s="8"/>
      <c r="C2" s="8"/>
      <c r="D2" s="8"/>
      <c r="E2" s="8"/>
      <c r="F2" s="8"/>
      <c r="G2" s="8"/>
      <c r="H2" s="142" t="str">
        <f>'[1]BASE PLANILHAS'!A10</f>
        <v>MÓDULO 1 - COMPOSIÇÃO DA REMUNERAÇÃO</v>
      </c>
      <c r="I2" s="143"/>
      <c r="J2" s="143"/>
      <c r="K2" s="143"/>
      <c r="L2" s="143"/>
      <c r="M2" s="143"/>
      <c r="N2" s="143"/>
      <c r="O2" s="143"/>
      <c r="P2" s="143"/>
      <c r="Q2" s="144"/>
      <c r="R2" s="148" t="str">
        <f>'[1]BASE PLANILHAS'!A23</f>
        <v>MÓDULO 2 – ENCARGOS E BENEFÍCIOS MENSAIS E DIÁRIOS</v>
      </c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9" t="str">
        <f>'[1]BASE PLANILHAS'!A60</f>
        <v>MÓDULO 3 – PROVISÃO PARA RESCISÃO</v>
      </c>
      <c r="AP2" s="149"/>
      <c r="AQ2" s="149"/>
      <c r="AR2" s="149"/>
      <c r="AS2" s="149"/>
      <c r="AT2" s="149"/>
      <c r="AU2" s="149"/>
      <c r="AV2" s="149"/>
      <c r="AW2" s="150" t="str">
        <f>'[1]BASE PLANILHAS'!A72</f>
        <v>MÓDULO 4 – CUSTO DE REPOSIÇÃO DO PROFISSIONAL AUSENTE</v>
      </c>
      <c r="AX2" s="150"/>
      <c r="AY2" s="150"/>
      <c r="AZ2" s="150"/>
      <c r="BA2" s="150"/>
      <c r="BB2" s="150"/>
      <c r="BC2" s="150"/>
      <c r="BD2" s="150"/>
      <c r="BE2" s="150"/>
      <c r="BF2" s="150"/>
      <c r="BG2" s="151" t="str">
        <f>'[1]BASE PLANILHAS'!A92</f>
        <v>MÓDULO 5 – INSUMOS DIVERSOS</v>
      </c>
      <c r="BH2" s="151"/>
      <c r="BI2" s="151"/>
      <c r="BJ2" s="151"/>
      <c r="BK2" s="151"/>
      <c r="BL2" s="151"/>
      <c r="BM2" s="141" t="s">
        <v>46</v>
      </c>
      <c r="BN2" s="138" t="str">
        <f>'[1]BASE PLANILHAS'!A102</f>
        <v>MÓDULO 6 – CUSTOS INDIRETOS, TRIBUTOS E LUCRO</v>
      </c>
      <c r="BO2" s="138"/>
      <c r="BP2" s="138"/>
      <c r="BQ2" s="138"/>
      <c r="BR2" s="138"/>
      <c r="BS2" s="138"/>
      <c r="BT2" s="138"/>
      <c r="BU2" s="138"/>
      <c r="BV2" s="138"/>
      <c r="BW2" s="138"/>
      <c r="BX2" s="139" t="s">
        <v>47</v>
      </c>
      <c r="BY2" s="139" t="s">
        <v>19</v>
      </c>
      <c r="BZ2" s="140" t="s">
        <v>48</v>
      </c>
      <c r="CA2" s="140" t="s">
        <v>49</v>
      </c>
      <c r="CB2" s="140" t="s">
        <v>50</v>
      </c>
      <c r="CD2" s="128" t="s">
        <v>398</v>
      </c>
    </row>
    <row r="3" spans="1:82" ht="12.75" customHeight="1">
      <c r="H3" s="145"/>
      <c r="I3" s="146"/>
      <c r="J3" s="146"/>
      <c r="K3" s="146"/>
      <c r="L3" s="146"/>
      <c r="M3" s="146"/>
      <c r="N3" s="146"/>
      <c r="O3" s="146"/>
      <c r="P3" s="146"/>
      <c r="Q3" s="147"/>
      <c r="R3" s="129" t="str">
        <f>'[1]BASE PLANILHAS'!B25</f>
        <v>Submódulo 2.1 - Encargos Previdenciários, FGTS e Outras Contribuições</v>
      </c>
      <c r="S3" s="129"/>
      <c r="T3" s="129"/>
      <c r="U3" s="129"/>
      <c r="V3" s="129"/>
      <c r="W3" s="129"/>
      <c r="X3" s="129"/>
      <c r="Y3" s="129"/>
      <c r="Z3" s="129"/>
      <c r="AA3" s="130" t="str">
        <f>'[1]BASE PLANILHAS'!B36</f>
        <v>Submódulo 2.2 - 13º Salário, Férias e Adicional de Férias</v>
      </c>
      <c r="AB3" s="131"/>
      <c r="AC3" s="131"/>
      <c r="AD3" s="132"/>
      <c r="AE3" s="133" t="str">
        <f>'[1]BASE PLANILHAS'!B43</f>
        <v>Submódulo 2.3 - Benefícios Mensais e Diários</v>
      </c>
      <c r="AF3" s="133"/>
      <c r="AG3" s="133"/>
      <c r="AH3" s="133"/>
      <c r="AI3" s="133"/>
      <c r="AJ3" s="133"/>
      <c r="AK3" s="133"/>
      <c r="AL3" s="133"/>
      <c r="AM3" s="133"/>
      <c r="AN3" s="134" t="str">
        <f>'[1]BASE PLANILHAS'!A58</f>
        <v>Total do Módulo 2</v>
      </c>
      <c r="AO3" s="149"/>
      <c r="AP3" s="149"/>
      <c r="AQ3" s="149"/>
      <c r="AR3" s="149"/>
      <c r="AS3" s="149"/>
      <c r="AT3" s="149"/>
      <c r="AU3" s="149"/>
      <c r="AV3" s="149"/>
      <c r="AW3" s="135" t="str">
        <f>'[1]BASE PLANILHAS'!B74</f>
        <v>Submódulo 4.1 - Ausências Legais</v>
      </c>
      <c r="AX3" s="135"/>
      <c r="AY3" s="135"/>
      <c r="AZ3" s="135"/>
      <c r="BA3" s="135"/>
      <c r="BB3" s="135"/>
      <c r="BC3" s="135"/>
      <c r="BD3" s="136" t="str">
        <f>'[1]BASE PLANILHAS'!B83</f>
        <v>Submódulo 4.2 - Intrajornada</v>
      </c>
      <c r="BE3" s="137"/>
      <c r="BF3" s="59"/>
      <c r="BG3" s="151"/>
      <c r="BH3" s="151"/>
      <c r="BI3" s="151"/>
      <c r="BJ3" s="151"/>
      <c r="BK3" s="151"/>
      <c r="BL3" s="151"/>
      <c r="BM3" s="141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9"/>
      <c r="BY3" s="139"/>
      <c r="BZ3" s="140"/>
      <c r="CA3" s="140"/>
      <c r="CB3" s="140"/>
      <c r="CD3" s="128"/>
    </row>
    <row r="4" spans="1:82" ht="69.75" customHeight="1">
      <c r="A4" s="12" t="s">
        <v>51</v>
      </c>
      <c r="B4" s="12" t="s">
        <v>52</v>
      </c>
      <c r="C4" s="12" t="s">
        <v>53</v>
      </c>
      <c r="D4" s="12" t="s">
        <v>399</v>
      </c>
      <c r="E4" s="13" t="s">
        <v>55</v>
      </c>
      <c r="F4" s="13" t="s">
        <v>56</v>
      </c>
      <c r="G4" s="12" t="s">
        <v>57</v>
      </c>
      <c r="H4" s="14" t="str">
        <f>'[1]BASE PLANILHAS'!B13</f>
        <v>Salário Base</v>
      </c>
      <c r="I4" s="14" t="s">
        <v>400</v>
      </c>
      <c r="J4" s="14" t="str">
        <f>'[1]BASE PLANILHAS'!B14</f>
        <v xml:space="preserve">Adicional Periculosidade </v>
      </c>
      <c r="K4" s="14" t="str">
        <f>'[1]BASE PLANILHAS'!B15</f>
        <v>Adicional Insalubridade</v>
      </c>
      <c r="L4" s="14" t="str">
        <f>'[1]BASE PLANILHAS'!$B16</f>
        <v>Adicional Noturno</v>
      </c>
      <c r="M4" s="14" t="str">
        <f>'[1]BASE PLANILHAS'!$B17</f>
        <v>Adicional de Hora Noturna Reduzida</v>
      </c>
      <c r="N4" s="14" t="str">
        <f>'[1]BASE PLANILHAS'!$B18</f>
        <v>Intervalo Intrajornada</v>
      </c>
      <c r="O4" s="14" t="str">
        <f>'[1]BASE PLANILHAS'!$B19</f>
        <v>Feriado Nacional - Súmula 444/2012 - TST</v>
      </c>
      <c r="P4" s="14" t="str">
        <f>'[1]BASE PLANILHAS'!$B20</f>
        <v>Adicional de Acúmulo de função</v>
      </c>
      <c r="Q4" s="14" t="str">
        <f>'[1]BASE PLANILHAS'!A21</f>
        <v>Total do Módulo 1</v>
      </c>
      <c r="R4" s="15" t="str">
        <f>'[1]BASE PLANILHAS'!$B26</f>
        <v>INSS</v>
      </c>
      <c r="S4" s="15" t="str">
        <f>'[1]BASE PLANILHAS'!$B27</f>
        <v>SESI OU SENAC</v>
      </c>
      <c r="T4" s="15" t="str">
        <f>'[1]BASE PLANILHAS'!$B28</f>
        <v>SENAI OU SENAC</v>
      </c>
      <c r="U4" s="15" t="str">
        <f>'[1]BASE PLANILHAS'!$B29</f>
        <v>INCRA</v>
      </c>
      <c r="V4" s="15" t="str">
        <f>'[1]BASE PLANILHAS'!$B30</f>
        <v>Salário Educação</v>
      </c>
      <c r="W4" s="15" t="str">
        <f>'[1]BASE PLANILHAS'!$B31</f>
        <v>FGTS</v>
      </c>
      <c r="X4" s="15" t="str">
        <f>'[1]BASE PLANILHAS'!$B32</f>
        <v>RAT</v>
      </c>
      <c r="Y4" s="15" t="str">
        <f>'[1]BASE PLANILHAS'!$B33</f>
        <v>SEBRAE</v>
      </c>
      <c r="Z4" s="15" t="str">
        <f>'[1]BASE PLANILHAS'!$A34</f>
        <v>Total do Submódulo 2.1</v>
      </c>
      <c r="AA4" s="16" t="str">
        <f>'[1]BASE PLANILHAS'!$B37</f>
        <v>13º salário (titular)</v>
      </c>
      <c r="AB4" s="16" t="str">
        <f>'[1]BASE PLANILHAS'!$B38</f>
        <v>Férias e Adicional de Férias (titular)</v>
      </c>
      <c r="AC4" s="16" t="str">
        <f>'[1]BASE PLANILHAS'!$B40</f>
        <v>Incidência do Submódulo 2.1 sobre 13º Salário, Férias e Adicional de Férias</v>
      </c>
      <c r="AD4" s="16" t="str">
        <f>'[1]BASE PLANILHAS'!$A41</f>
        <v>Total do Submódulo 2.2</v>
      </c>
      <c r="AE4" s="15" t="str">
        <f>'[1]BASE PLANILHAS'!$B44</f>
        <v>Vale - Transporte (Descontada parcela do empregado)</v>
      </c>
      <c r="AF4" s="15" t="str">
        <f>'[1]BASE PLANILHAS'!$B45</f>
        <v>Vale - Alimentação (Descontada parcela do empregado)</v>
      </c>
      <c r="AG4" s="15" t="str">
        <f>'[1]BASE PLANILHAS'!$B46</f>
        <v>Cesta Básica</v>
      </c>
      <c r="AH4" s="15" t="str">
        <f>'[1]BASE PLANILHAS'!$B47</f>
        <v>PAF</v>
      </c>
      <c r="AI4" s="15" t="str">
        <f>'[1]BASE PLANILHAS'!$B48</f>
        <v>PQM</v>
      </c>
      <c r="AJ4" s="15" t="str">
        <f>'[1]BASE PLANILHAS'!$B49</f>
        <v>PAT</v>
      </c>
      <c r="AK4" s="15" t="str">
        <f>'[1]BASE PLANILHAS'!$B50</f>
        <v>Seguro de Vida</v>
      </c>
      <c r="AL4" s="15" t="str">
        <f>'[1]BASE PLANILHAS'!$B51</f>
        <v>Despesas de Viagem</v>
      </c>
      <c r="AM4" s="15" t="str">
        <f>'[1]BASE PLANILHAS'!$A52</f>
        <v>Total do Submódulo 2.3</v>
      </c>
      <c r="AN4" s="134"/>
      <c r="AO4" s="60" t="str">
        <f>'[1]BASE PLANILHAS'!$B63</f>
        <v>Aviso Prévio Indenizado (API) e Reflexo do Aviso Prévio Indenizado</v>
      </c>
      <c r="AP4" s="60" t="str">
        <f>'[1]BASE PLANILHAS'!$B64</f>
        <v>Incidência do FGTS sobre API e Reflexo do API</v>
      </c>
      <c r="AQ4" s="60" t="str">
        <f>'[1]BASE PLANILHAS'!$B65</f>
        <v>Multa do FGTS e Contribuição Social sobre o Aviso Prévio Indenizado</v>
      </c>
      <c r="AR4" s="60" t="str">
        <f>'[1]BASE PLANILHAS'!$B66</f>
        <v>Aviso Prévio Trabalhado - APT</v>
      </c>
      <c r="AS4" s="60" t="str">
        <f>'[1]BASE PLANILHAS'!$B67</f>
        <v>Incidência dos encargos do submódulo 2.1 sobre Aviso Prévio Trabalhado</v>
      </c>
      <c r="AT4" s="16" t="str">
        <f>'[1]BASE PLANILHAS'!$B68</f>
        <v>Multa do FGTS e Contribuição Social - Rescisão sem Justa Causa</v>
      </c>
      <c r="AU4" s="60" t="str">
        <f>'[1]BASE PLANILHAS'!$B69</f>
        <v>Indenização Adicional (Art. 9º da Lei nº 7.238/84)</v>
      </c>
      <c r="AV4" s="60" t="str">
        <f>'[1]BASE PLANILHAS'!A70</f>
        <v>Total do Módulo 3</v>
      </c>
      <c r="AW4" s="61" t="str">
        <f>'[1]BASE PLANILHAS'!$B75</f>
        <v>Ausência por Doença</v>
      </c>
      <c r="AX4" s="61" t="str">
        <f>'[1]BASE PLANILHAS'!$B76</f>
        <v>Ausências Legais</v>
      </c>
      <c r="AY4" s="61" t="str">
        <f>'[1]BASE PLANILHAS'!$B77</f>
        <v>Licença Paternidade</v>
      </c>
      <c r="AZ4" s="61" t="str">
        <f>'[1]BASE PLANILHAS'!$B78</f>
        <v>Ausência por Acidente de Trabalho</v>
      </c>
      <c r="BA4" s="61" t="str">
        <f>'[1]BASE PLANILHAS'!$B79</f>
        <v>Férias, Adicional de Férias e 13º  com empregada em gozo de Licença Maternidade</v>
      </c>
      <c r="BB4" s="61" t="str">
        <f>'[1]BASE PLANILHAS'!$B80</f>
        <v>Incidência do Submódulo 2.1 sobre Ausências Legais</v>
      </c>
      <c r="BC4" s="61" t="str">
        <f>'[1]BASE PLANILHAS'!$A81</f>
        <v>Total do Submódulo 4.1</v>
      </c>
      <c r="BD4" s="62" t="str">
        <f>'[1]BASE PLANILHAS'!B84</f>
        <v>Intervalo para Repouso ou Alimentação</v>
      </c>
      <c r="BE4" s="63" t="str">
        <f>'[1]BASE PLANILHAS'!A85</f>
        <v>Total do Submódulo 4.2</v>
      </c>
      <c r="BF4" s="64" t="str">
        <f>'[1]BASE PLANILHAS'!$A90</f>
        <v>Total do Módulo 4</v>
      </c>
      <c r="BG4" s="65" t="str">
        <f>'[1]BASE PLANILHAS'!$B95</f>
        <v>Uniformes e EPIs</v>
      </c>
      <c r="BH4" s="65" t="str">
        <f>'[1]BASE PLANILHAS'!$B96</f>
        <v>Materiais de Consumo</v>
      </c>
      <c r="BI4" s="65" t="str">
        <f>'[1]BASE PLANILHAS'!$B97</f>
        <v>Máquinas e Equipamentos (depreciação)</v>
      </c>
      <c r="BJ4" s="65" t="str">
        <f>'[1]BASE PLANILHAS'!$B98</f>
        <v>Produtos de Limpeza e Materiais de Higiene Pessoal</v>
      </c>
      <c r="BK4" s="65" t="str">
        <f>'[1]BASE PLANILHAS'!B99</f>
        <v>Outros (especificar)</v>
      </c>
      <c r="BL4" s="65" t="str">
        <f>'[1]BASE PLANILHAS'!$A100</f>
        <v>Total do Módulo 5</v>
      </c>
      <c r="BM4" s="141"/>
      <c r="BN4" s="22" t="str">
        <f>'[1]BASE PLANILHAS'!$B105</f>
        <v>Custos Indiretos</v>
      </c>
      <c r="BO4" s="22" t="str">
        <f>'[1]BASE PLANILHAS'!$B106</f>
        <v>Lucro</v>
      </c>
      <c r="BP4" s="22" t="s">
        <v>401</v>
      </c>
      <c r="BQ4" s="22" t="s">
        <v>402</v>
      </c>
      <c r="BR4" s="22" t="str">
        <f>'[1]BASE PLANILHAS'!$B110</f>
        <v>ISS</v>
      </c>
      <c r="BS4" s="22" t="s">
        <v>58</v>
      </c>
      <c r="BT4" s="23" t="s">
        <v>59</v>
      </c>
      <c r="BU4" s="23" t="s">
        <v>60</v>
      </c>
      <c r="BV4" s="21" t="s">
        <v>61</v>
      </c>
      <c r="BW4" s="22" t="str">
        <f>'[1]BASE PLANILHAS'!A112</f>
        <v>Total do Módulo 6</v>
      </c>
      <c r="BX4" s="139"/>
      <c r="BY4" s="139"/>
      <c r="BZ4" s="140"/>
      <c r="CA4" s="140"/>
      <c r="CB4" s="140"/>
      <c r="CD4" s="128"/>
    </row>
    <row r="5" spans="1:82">
      <c r="A5" s="12"/>
      <c r="B5" s="12"/>
      <c r="C5" s="12"/>
      <c r="D5" s="12"/>
      <c r="E5" s="13"/>
      <c r="F5" s="13"/>
      <c r="G5" s="12"/>
      <c r="H5" s="14"/>
      <c r="I5" s="14"/>
      <c r="J5" s="14"/>
      <c r="K5" s="14"/>
      <c r="L5" s="14"/>
      <c r="M5" s="14"/>
      <c r="N5" s="14"/>
      <c r="O5" s="14"/>
      <c r="P5" s="24">
        <f>'[1]BASE PLANILHAS'!D20</f>
        <v>0.12</v>
      </c>
      <c r="Q5" s="14"/>
      <c r="R5" s="26">
        <f>'[1]BASE PLANILHAS'!$D26</f>
        <v>0.2</v>
      </c>
      <c r="S5" s="26">
        <f>'[1]BASE PLANILHAS'!$D27</f>
        <v>1.4999999999999999E-2</v>
      </c>
      <c r="T5" s="26">
        <f>'[1]BASE PLANILHAS'!$D28</f>
        <v>0.01</v>
      </c>
      <c r="U5" s="26">
        <f>'[1]BASE PLANILHAS'!$D29</f>
        <v>2E-3</v>
      </c>
      <c r="V5" s="26">
        <f>'[1]BASE PLANILHAS'!$D30</f>
        <v>2.5000000000000001E-2</v>
      </c>
      <c r="W5" s="26">
        <f>'[1]BASE PLANILHAS'!$D31</f>
        <v>0.08</v>
      </c>
      <c r="X5" s="26">
        <f>'[1]BASE PLANILHAS'!$D32</f>
        <v>0.03</v>
      </c>
      <c r="Y5" s="26">
        <f>'[1]BASE PLANILHAS'!$D33</f>
        <v>6.0000000000000001E-3</v>
      </c>
      <c r="Z5" s="26">
        <f>'[1]BASE PLANILHAS'!$D34</f>
        <v>0.3680000000000001</v>
      </c>
      <c r="AA5" s="27">
        <f>'[1]BASE PLANILHAS'!$D37</f>
        <v>8.3333333333333329E-2</v>
      </c>
      <c r="AB5" s="27">
        <f>'[1]BASE PLANILHAS'!$D38</f>
        <v>0.1111</v>
      </c>
      <c r="AC5" s="27">
        <f>'[1]BASE PLANILHAS'!$D40</f>
        <v>7.1551466666666688E-2</v>
      </c>
      <c r="AD5" s="27">
        <f>'[1]BASE PLANILHAS'!$D41</f>
        <v>0.26598480000000002</v>
      </c>
      <c r="AE5" s="26"/>
      <c r="AF5" s="26"/>
      <c r="AG5" s="26"/>
      <c r="AH5" s="26"/>
      <c r="AI5" s="26"/>
      <c r="AJ5" s="26"/>
      <c r="AK5" s="28">
        <f>[1]PARAMETROS!B48</f>
        <v>4.72</v>
      </c>
      <c r="AL5" s="26"/>
      <c r="AM5" s="26"/>
      <c r="AN5" s="66"/>
      <c r="AO5" s="30">
        <f>'[1]BASE PLANILHAS'!$D63</f>
        <v>5.0183256172839511E-3</v>
      </c>
      <c r="AP5" s="30">
        <f>'[1]BASE PLANILHAS'!$D64</f>
        <v>4.0146604938271608E-4</v>
      </c>
      <c r="AQ5" s="30">
        <f>'[1]BASE PLANILHAS'!$D65</f>
        <v>2.0073302469135804E-4</v>
      </c>
      <c r="AR5" s="30">
        <f>'[1]BASE PLANILHAS'!$D66</f>
        <v>3.5000000000000005E-3</v>
      </c>
      <c r="AS5" s="30">
        <f>'[1]BASE PLANILHAS'!$D67</f>
        <v>1.2880000000000005E-3</v>
      </c>
      <c r="AT5" s="27">
        <f>'[1]BASE PLANILHAS'!$D68</f>
        <v>4.2999999999999997E-2</v>
      </c>
      <c r="AU5" s="30">
        <f>'[1]BASE PLANILHAS'!$D69</f>
        <v>1.6666666666666668E-3</v>
      </c>
      <c r="AV5" s="30">
        <f>'[1]BASE PLANILHAS'!$D70</f>
        <v>5.5075191358024689E-2</v>
      </c>
      <c r="AW5" s="31">
        <f>'[1]BASE PLANILHAS'!$D75</f>
        <v>1.3888888888888888E-2</v>
      </c>
      <c r="AX5" s="31">
        <f>'[1]BASE PLANILHAS'!$D76</f>
        <v>8.2222222222222228E-3</v>
      </c>
      <c r="AY5" s="31">
        <f>'[1]BASE PLANILHAS'!$D77</f>
        <v>2.0833333333333332E-4</v>
      </c>
      <c r="AZ5" s="31">
        <f>'[1]BASE PLANILHAS'!$D78</f>
        <v>3.3333333333333335E-3</v>
      </c>
      <c r="BA5" s="31">
        <f>'[1]BASE PLANILHAS'!$D79</f>
        <v>1.2962962962962963E-3</v>
      </c>
      <c r="BB5" s="31">
        <f>'[1]BASE PLANILHAS'!$D80</f>
        <v>9.9172592592592611E-3</v>
      </c>
      <c r="BC5" s="31">
        <f>'[1]BASE PLANILHAS'!$D81</f>
        <v>3.6866333333333334E-2</v>
      </c>
      <c r="BD5" s="32">
        <f>'[1]BASE PLANILHAS'!D84</f>
        <v>0</v>
      </c>
      <c r="BE5" s="32">
        <f>'[1]BASE PLANILHAS'!D85</f>
        <v>0</v>
      </c>
      <c r="BF5" s="33">
        <f>'[1]BASE PLANILHAS'!$D90</f>
        <v>3.6866333333333334E-2</v>
      </c>
      <c r="BG5" s="67"/>
      <c r="BH5" s="67"/>
      <c r="BI5" s="67"/>
      <c r="BJ5" s="67"/>
      <c r="BK5" s="67"/>
      <c r="BL5" s="67"/>
      <c r="BM5" s="68"/>
      <c r="BN5" s="36">
        <f>'LANCES DO PREGÃO'!D11</f>
        <v>-3.3261939705504169E-7</v>
      </c>
      <c r="BO5" s="36">
        <f>'LANCES DO PREGÃO'!F11</f>
        <v>-2.3505104058556091E-7</v>
      </c>
      <c r="BP5" s="69">
        <f>'[1]BASE PLANILHAS'!C108</f>
        <v>7.6</v>
      </c>
      <c r="BQ5" s="69">
        <f>'[1]BASE PLANILHAS'!C109</f>
        <v>1.65</v>
      </c>
      <c r="BR5" s="39"/>
      <c r="BS5" s="39"/>
      <c r="BT5" s="39"/>
      <c r="BU5" s="39"/>
      <c r="BV5" s="70"/>
      <c r="BW5" s="70"/>
      <c r="BX5" s="40"/>
      <c r="BY5" s="40"/>
      <c r="BZ5" s="41"/>
      <c r="CA5" s="41"/>
      <c r="CB5" s="41"/>
    </row>
    <row r="6" spans="1:82" s="75" customFormat="1">
      <c r="A6" s="43" t="s">
        <v>65</v>
      </c>
      <c r="B6" s="43" t="s">
        <v>1</v>
      </c>
      <c r="C6" s="43" t="s">
        <v>67</v>
      </c>
      <c r="D6" s="43" t="s">
        <v>405</v>
      </c>
      <c r="E6" s="44" t="s">
        <v>403</v>
      </c>
      <c r="F6" s="44" t="s">
        <v>63</v>
      </c>
      <c r="G6" s="44">
        <v>1</v>
      </c>
      <c r="H6" s="71">
        <v>520.79999999999995</v>
      </c>
      <c r="I6" s="71">
        <v>520.79999999999995</v>
      </c>
      <c r="J6" s="71"/>
      <c r="K6" s="71"/>
      <c r="L6" s="71"/>
      <c r="M6" s="71"/>
      <c r="N6" s="71"/>
      <c r="O6" s="71"/>
      <c r="P6" s="71">
        <v>17.044363636363634</v>
      </c>
      <c r="Q6" s="71">
        <v>537.8443636363636</v>
      </c>
      <c r="R6" s="71">
        <v>107.56887272727272</v>
      </c>
      <c r="S6" s="71">
        <v>8.0676654545454536</v>
      </c>
      <c r="T6" s="71">
        <v>5.3784436363636363</v>
      </c>
      <c r="U6" s="71">
        <v>1.0756887272727271</v>
      </c>
      <c r="V6" s="71">
        <v>13.44610909090909</v>
      </c>
      <c r="W6" s="71">
        <v>43.027549090909091</v>
      </c>
      <c r="X6" s="71">
        <v>16.135330909090907</v>
      </c>
      <c r="Y6" s="71">
        <v>3.2270661818181816</v>
      </c>
      <c r="Z6" s="71">
        <v>197.92672581818178</v>
      </c>
      <c r="AA6" s="71">
        <v>44.820363636363631</v>
      </c>
      <c r="AB6" s="71">
        <v>59.754508799999996</v>
      </c>
      <c r="AC6" s="71">
        <v>38.483553056581826</v>
      </c>
      <c r="AD6" s="71">
        <v>143.05842549294545</v>
      </c>
      <c r="AE6" s="71">
        <v>130.75200000000001</v>
      </c>
      <c r="AF6" s="71">
        <v>397</v>
      </c>
      <c r="AG6" s="71">
        <v>0</v>
      </c>
      <c r="AH6" s="71">
        <v>0</v>
      </c>
      <c r="AI6" s="71">
        <v>9.84</v>
      </c>
      <c r="AJ6" s="71">
        <v>0</v>
      </c>
      <c r="AK6" s="71">
        <v>4.72</v>
      </c>
      <c r="AL6" s="71">
        <v>0</v>
      </c>
      <c r="AM6" s="71">
        <v>542.31200000000001</v>
      </c>
      <c r="AN6" s="71">
        <v>883.29715131112732</v>
      </c>
      <c r="AO6" s="71">
        <v>2.6990781481481481</v>
      </c>
      <c r="AP6" s="71">
        <v>0.21592625185185185</v>
      </c>
      <c r="AQ6" s="71">
        <v>0.10796312592592593</v>
      </c>
      <c r="AR6" s="71">
        <v>1.8824552727272728</v>
      </c>
      <c r="AS6" s="71">
        <v>0.69274354036363661</v>
      </c>
      <c r="AT6" s="71">
        <v>23.127307636363632</v>
      </c>
      <c r="AU6" s="71">
        <v>0.89640727272727272</v>
      </c>
      <c r="AV6" s="71">
        <v>29.621881248107741</v>
      </c>
      <c r="AW6" s="71">
        <v>7.4700606060606054</v>
      </c>
      <c r="AX6" s="71">
        <v>4.4222758787878789</v>
      </c>
      <c r="AY6" s="71">
        <v>0.11205090909090908</v>
      </c>
      <c r="AZ6" s="71">
        <v>1.7928145454545454</v>
      </c>
      <c r="BA6" s="71">
        <v>0.69720565656565647</v>
      </c>
      <c r="BB6" s="71">
        <v>5.3339419953131317</v>
      </c>
      <c r="BC6" s="71">
        <v>19.82834959127273</v>
      </c>
      <c r="BD6" s="71"/>
      <c r="BE6" s="71">
        <v>0</v>
      </c>
      <c r="BF6" s="71">
        <v>19.82834959127273</v>
      </c>
      <c r="BG6" s="71">
        <v>30.371766666666673</v>
      </c>
      <c r="BH6" s="71">
        <v>3.9640903253863615</v>
      </c>
      <c r="BI6" s="71">
        <v>1.2263022831978319</v>
      </c>
      <c r="BJ6" s="71">
        <v>521.50147163627059</v>
      </c>
      <c r="BK6" s="71"/>
      <c r="BL6" s="71">
        <v>557.0636309115215</v>
      </c>
      <c r="BM6" s="71">
        <v>2027.655376698393</v>
      </c>
      <c r="BN6" s="71">
        <f>$BN$5*$G6</f>
        <v>-3.3261939705504169E-7</v>
      </c>
      <c r="BO6" s="71">
        <f t="shared" ref="BO6:BO69" si="0">$BO$5*$G6</f>
        <v>-2.3505104058556091E-7</v>
      </c>
      <c r="BP6" s="72">
        <f t="shared" ref="BP6:BP69" si="1">((100/((100-$BT6)%)-100)*$BP$5)/$BT6</f>
        <v>8.5633802816901436</v>
      </c>
      <c r="BQ6" s="72">
        <f t="shared" ref="BQ6:BQ69" si="2">((100/((100-$BT6)%)-100)*$BQ$5)/$BT6</f>
        <v>1.8591549295774654</v>
      </c>
      <c r="BR6" s="73">
        <v>2</v>
      </c>
      <c r="BS6" s="72">
        <f>((100/((100-$BT6)%)-100)*BR6)/$BT6</f>
        <v>2.2535211267605644</v>
      </c>
      <c r="BT6" s="72">
        <f>$BP$5+$BQ$5+BR6</f>
        <v>11.25</v>
      </c>
      <c r="BU6" s="72">
        <f>BP6+BQ6+BS6</f>
        <v>12.676056338028173</v>
      </c>
      <c r="BV6" s="71">
        <f>((BO6+BN6+BM6)*BU6)%</f>
        <v>257.02673781938745</v>
      </c>
      <c r="BW6" s="71">
        <f t="shared" ref="BW6:BW69" si="3">BV6+BO6+BN6</f>
        <v>257.02673725171701</v>
      </c>
      <c r="BX6" s="71">
        <f t="shared" ref="BX6:BX69" si="4">BW6+BM6</f>
        <v>2284.6821139501099</v>
      </c>
      <c r="BY6" s="71">
        <f>BX6*12</f>
        <v>27416.185367401318</v>
      </c>
      <c r="BZ6" s="49">
        <f>VLOOKUP($C6,[1]PARAMETROS!$A:$I,7,0)</f>
        <v>43101</v>
      </c>
      <c r="CA6" s="74"/>
      <c r="CB6" s="74"/>
    </row>
    <row r="7" spans="1:82" s="75" customFormat="1">
      <c r="A7" s="43" t="s">
        <v>406</v>
      </c>
      <c r="B7" s="43" t="s">
        <v>0</v>
      </c>
      <c r="C7" s="43" t="s">
        <v>407</v>
      </c>
      <c r="D7" s="43" t="s">
        <v>408</v>
      </c>
      <c r="E7" s="44" t="s">
        <v>403</v>
      </c>
      <c r="F7" s="44" t="s">
        <v>63</v>
      </c>
      <c r="G7" s="44">
        <v>1</v>
      </c>
      <c r="H7" s="71">
        <v>1041.5999999999999</v>
      </c>
      <c r="I7" s="71">
        <v>1041.5999999999999</v>
      </c>
      <c r="J7" s="71"/>
      <c r="K7" s="71"/>
      <c r="L7" s="71"/>
      <c r="M7" s="71"/>
      <c r="N7" s="71"/>
      <c r="O7" s="71"/>
      <c r="P7" s="71">
        <v>34.088727272727269</v>
      </c>
      <c r="Q7" s="71">
        <v>1075.6887272727272</v>
      </c>
      <c r="R7" s="71">
        <v>215.13774545454544</v>
      </c>
      <c r="S7" s="71">
        <v>16.135330909090907</v>
      </c>
      <c r="T7" s="71">
        <v>10.756887272727273</v>
      </c>
      <c r="U7" s="71">
        <v>2.1513774545454543</v>
      </c>
      <c r="V7" s="71">
        <v>26.89221818181818</v>
      </c>
      <c r="W7" s="71">
        <v>86.055098181818181</v>
      </c>
      <c r="X7" s="71">
        <v>32.270661818181814</v>
      </c>
      <c r="Y7" s="71">
        <v>6.4541323636363632</v>
      </c>
      <c r="Z7" s="71">
        <v>395.85345163636356</v>
      </c>
      <c r="AA7" s="71">
        <v>89.640727272727261</v>
      </c>
      <c r="AB7" s="71">
        <v>119.50901759999999</v>
      </c>
      <c r="AC7" s="71">
        <v>76.967106113163652</v>
      </c>
      <c r="AD7" s="71">
        <v>286.11685098589089</v>
      </c>
      <c r="AE7" s="71">
        <v>99.504000000000005</v>
      </c>
      <c r="AF7" s="71">
        <v>397</v>
      </c>
      <c r="AG7" s="71">
        <v>0</v>
      </c>
      <c r="AH7" s="71">
        <v>0</v>
      </c>
      <c r="AI7" s="71">
        <v>0</v>
      </c>
      <c r="AJ7" s="71">
        <v>0</v>
      </c>
      <c r="AK7" s="71">
        <v>4.72</v>
      </c>
      <c r="AL7" s="71">
        <v>0</v>
      </c>
      <c r="AM7" s="71">
        <v>501.22400000000005</v>
      </c>
      <c r="AN7" s="71">
        <v>1183.1943026222546</v>
      </c>
      <c r="AO7" s="71">
        <v>5.3981562962962961</v>
      </c>
      <c r="AP7" s="71">
        <v>0.43185250370370371</v>
      </c>
      <c r="AQ7" s="71">
        <v>0.21592625185185185</v>
      </c>
      <c r="AR7" s="71">
        <v>3.7649105454545455</v>
      </c>
      <c r="AS7" s="71">
        <v>1.3854870807272732</v>
      </c>
      <c r="AT7" s="71">
        <v>46.254615272727264</v>
      </c>
      <c r="AU7" s="71">
        <v>1.7928145454545454</v>
      </c>
      <c r="AV7" s="71">
        <v>59.243762496215481</v>
      </c>
      <c r="AW7" s="71">
        <v>14.940121212121211</v>
      </c>
      <c r="AX7" s="71">
        <v>8.8445517575757577</v>
      </c>
      <c r="AY7" s="71">
        <v>0.22410181818181815</v>
      </c>
      <c r="AZ7" s="71">
        <v>3.5856290909090909</v>
      </c>
      <c r="BA7" s="71">
        <v>1.3944113131313129</v>
      </c>
      <c r="BB7" s="71">
        <v>10.667883990626263</v>
      </c>
      <c r="BC7" s="71">
        <v>39.656699182545459</v>
      </c>
      <c r="BD7" s="71"/>
      <c r="BE7" s="71">
        <v>0</v>
      </c>
      <c r="BF7" s="71">
        <v>39.656699182545459</v>
      </c>
      <c r="BG7" s="71">
        <v>55.485199999999999</v>
      </c>
      <c r="BH7" s="71">
        <v>7.928180650772723</v>
      </c>
      <c r="BI7" s="71">
        <v>2.4526045663956633</v>
      </c>
      <c r="BJ7" s="71">
        <v>1043.0029432725412</v>
      </c>
      <c r="BK7" s="71"/>
      <c r="BL7" s="71">
        <v>1108.8689284897096</v>
      </c>
      <c r="BM7" s="71">
        <v>3466.6524200634522</v>
      </c>
      <c r="BN7" s="71">
        <f t="shared" ref="BN7:BN69" si="5">$BN$5*$G7</f>
        <v>-3.3261939705504169E-7</v>
      </c>
      <c r="BO7" s="71">
        <f t="shared" si="0"/>
        <v>-2.3505104058556091E-7</v>
      </c>
      <c r="BP7" s="72">
        <f t="shared" si="1"/>
        <v>8.8629737609329435</v>
      </c>
      <c r="BQ7" s="72">
        <f t="shared" si="2"/>
        <v>1.9241982507288626</v>
      </c>
      <c r="BR7" s="73">
        <v>5</v>
      </c>
      <c r="BS7" s="72">
        <f t="shared" ref="BS7:BS71" si="6">((100/((100-BT7)%)-100)*BR7)/BT7</f>
        <v>5.8309037900874632</v>
      </c>
      <c r="BT7" s="72">
        <f>$BP$5+$BQ$5+BR7</f>
        <v>14.25</v>
      </c>
      <c r="BU7" s="72">
        <f>BP7+BQ7+BS7</f>
        <v>16.618075801749271</v>
      </c>
      <c r="BV7" s="71">
        <f t="shared" ref="BV7:BV70" si="7">((BO7+BN7+BM7)*BU7)%</f>
        <v>576.0909268549841</v>
      </c>
      <c r="BW7" s="71">
        <f t="shared" si="3"/>
        <v>576.09092628731366</v>
      </c>
      <c r="BX7" s="71">
        <f t="shared" si="4"/>
        <v>4042.7433463507659</v>
      </c>
      <c r="BY7" s="71">
        <f t="shared" ref="BY7:BY71" si="8">BX7*12</f>
        <v>48512.920156209191</v>
      </c>
      <c r="BZ7" s="49">
        <f>VLOOKUP($C7,[1]PARAMETROS!$A:$I,7,0)</f>
        <v>43101</v>
      </c>
      <c r="CA7" s="74"/>
      <c r="CB7" s="74"/>
    </row>
    <row r="8" spans="1:82" s="75" customFormat="1">
      <c r="A8" s="43" t="s">
        <v>409</v>
      </c>
      <c r="B8" s="43" t="s">
        <v>2</v>
      </c>
      <c r="C8" s="43" t="s">
        <v>67</v>
      </c>
      <c r="D8" s="43" t="s">
        <v>410</v>
      </c>
      <c r="E8" s="44" t="s">
        <v>403</v>
      </c>
      <c r="F8" s="44" t="s">
        <v>63</v>
      </c>
      <c r="G8" s="44">
        <v>1</v>
      </c>
      <c r="H8" s="71">
        <v>260.39999999999998</v>
      </c>
      <c r="I8" s="71">
        <v>260.39999999999998</v>
      </c>
      <c r="J8" s="71"/>
      <c r="K8" s="71"/>
      <c r="L8" s="71"/>
      <c r="M8" s="71"/>
      <c r="N8" s="71"/>
      <c r="O8" s="71"/>
      <c r="P8" s="71">
        <v>8.5221818181818172</v>
      </c>
      <c r="Q8" s="71">
        <v>268.9221818181818</v>
      </c>
      <c r="R8" s="71">
        <v>53.78443636363636</v>
      </c>
      <c r="S8" s="71">
        <v>4.0338327272727268</v>
      </c>
      <c r="T8" s="71">
        <v>2.6892218181818182</v>
      </c>
      <c r="U8" s="71">
        <v>0.53784436363636356</v>
      </c>
      <c r="V8" s="71">
        <v>6.723054545454545</v>
      </c>
      <c r="W8" s="71">
        <v>21.513774545454545</v>
      </c>
      <c r="X8" s="71">
        <v>8.0676654545454536</v>
      </c>
      <c r="Y8" s="71">
        <v>1.6135330909090908</v>
      </c>
      <c r="Z8" s="71">
        <v>98.96336290909089</v>
      </c>
      <c r="AA8" s="71">
        <v>22.410181818181815</v>
      </c>
      <c r="AB8" s="71">
        <v>29.877254399999998</v>
      </c>
      <c r="AC8" s="71">
        <v>19.241776528290913</v>
      </c>
      <c r="AD8" s="71">
        <v>71.529212746472723</v>
      </c>
      <c r="AE8" s="71">
        <v>146.376</v>
      </c>
      <c r="AF8" s="71">
        <v>397</v>
      </c>
      <c r="AG8" s="71">
        <v>0</v>
      </c>
      <c r="AH8" s="71">
        <v>0</v>
      </c>
      <c r="AI8" s="71">
        <v>9.84</v>
      </c>
      <c r="AJ8" s="71">
        <v>0</v>
      </c>
      <c r="AK8" s="71">
        <v>4.72</v>
      </c>
      <c r="AL8" s="71">
        <v>0</v>
      </c>
      <c r="AM8" s="71">
        <v>557.93600000000004</v>
      </c>
      <c r="AN8" s="71">
        <v>728.42857565556358</v>
      </c>
      <c r="AO8" s="71">
        <v>1.349539074074074</v>
      </c>
      <c r="AP8" s="71">
        <v>0.10796312592592593</v>
      </c>
      <c r="AQ8" s="71">
        <v>5.3981562962962963E-2</v>
      </c>
      <c r="AR8" s="71">
        <v>0.94122763636363638</v>
      </c>
      <c r="AS8" s="71">
        <v>0.34637177018181831</v>
      </c>
      <c r="AT8" s="71">
        <v>11.563653818181816</v>
      </c>
      <c r="AU8" s="71">
        <v>0.44820363636363636</v>
      </c>
      <c r="AV8" s="71">
        <v>14.81094062405387</v>
      </c>
      <c r="AW8" s="71">
        <v>3.7350303030303027</v>
      </c>
      <c r="AX8" s="71">
        <v>2.2111379393939394</v>
      </c>
      <c r="AY8" s="71">
        <v>5.6025454545454538E-2</v>
      </c>
      <c r="AZ8" s="71">
        <v>0.89640727272727272</v>
      </c>
      <c r="BA8" s="71">
        <v>0.34860282828282824</v>
      </c>
      <c r="BB8" s="71">
        <v>2.6669709976565659</v>
      </c>
      <c r="BC8" s="71">
        <v>9.9141747956363648</v>
      </c>
      <c r="BD8" s="71"/>
      <c r="BE8" s="71">
        <v>0</v>
      </c>
      <c r="BF8" s="71">
        <v>9.9141747956363648</v>
      </c>
      <c r="BG8" s="71">
        <v>30.371766666666673</v>
      </c>
      <c r="BH8" s="71">
        <v>1.9820451626931808</v>
      </c>
      <c r="BI8" s="71">
        <v>0.61315114159891593</v>
      </c>
      <c r="BJ8" s="71">
        <v>260.75073581813524</v>
      </c>
      <c r="BK8" s="71"/>
      <c r="BL8" s="71">
        <v>293.71769878909402</v>
      </c>
      <c r="BM8" s="71">
        <v>1315.7935716825295</v>
      </c>
      <c r="BN8" s="71">
        <f t="shared" si="5"/>
        <v>-3.3261939705504169E-7</v>
      </c>
      <c r="BO8" s="71">
        <f t="shared" si="0"/>
        <v>-2.3505104058556091E-7</v>
      </c>
      <c r="BP8" s="72">
        <f t="shared" si="1"/>
        <v>8.8629737609329435</v>
      </c>
      <c r="BQ8" s="72">
        <f t="shared" si="2"/>
        <v>1.9241982507288626</v>
      </c>
      <c r="BR8" s="73">
        <v>5</v>
      </c>
      <c r="BS8" s="72">
        <f t="shared" si="6"/>
        <v>5.8309037900874632</v>
      </c>
      <c r="BT8" s="72">
        <f t="shared" ref="BT8:BT71" si="9">$BP$5+$BQ$5+BR8</f>
        <v>14.25</v>
      </c>
      <c r="BU8" s="72">
        <f t="shared" ref="BU8:BU71" si="10">BP8+BQ8+BS8</f>
        <v>16.618075801749271</v>
      </c>
      <c r="BV8" s="71">
        <f t="shared" si="7"/>
        <v>218.65957304241098</v>
      </c>
      <c r="BW8" s="71">
        <f t="shared" si="3"/>
        <v>218.65957247474054</v>
      </c>
      <c r="BX8" s="71">
        <f t="shared" si="4"/>
        <v>1534.4531441572701</v>
      </c>
      <c r="BY8" s="71">
        <f t="shared" si="8"/>
        <v>18413.437729887242</v>
      </c>
      <c r="BZ8" s="49">
        <f>VLOOKUP($C8,[1]PARAMETROS!$A:$I,7,0)</f>
        <v>43101</v>
      </c>
      <c r="CA8" s="74"/>
      <c r="CB8" s="74"/>
    </row>
    <row r="9" spans="1:82" s="75" customFormat="1">
      <c r="A9" s="43" t="s">
        <v>411</v>
      </c>
      <c r="B9" s="43" t="s">
        <v>1</v>
      </c>
      <c r="C9" s="43" t="s">
        <v>165</v>
      </c>
      <c r="D9" s="43" t="s">
        <v>412</v>
      </c>
      <c r="E9" s="44" t="s">
        <v>403</v>
      </c>
      <c r="F9" s="44" t="s">
        <v>63</v>
      </c>
      <c r="G9" s="44">
        <v>1</v>
      </c>
      <c r="H9" s="71">
        <v>520.79999999999995</v>
      </c>
      <c r="I9" s="71">
        <v>520.79999999999995</v>
      </c>
      <c r="J9" s="71"/>
      <c r="K9" s="71"/>
      <c r="L9" s="71"/>
      <c r="M9" s="71"/>
      <c r="N9" s="71"/>
      <c r="O9" s="71"/>
      <c r="P9" s="71">
        <v>17.044363636363634</v>
      </c>
      <c r="Q9" s="71">
        <v>537.8443636363636</v>
      </c>
      <c r="R9" s="71">
        <v>107.56887272727272</v>
      </c>
      <c r="S9" s="71">
        <v>8.0676654545454536</v>
      </c>
      <c r="T9" s="71">
        <v>5.3784436363636363</v>
      </c>
      <c r="U9" s="71">
        <v>1.0756887272727271</v>
      </c>
      <c r="V9" s="71">
        <v>13.44610909090909</v>
      </c>
      <c r="W9" s="71">
        <v>43.027549090909091</v>
      </c>
      <c r="X9" s="71">
        <v>16.135330909090907</v>
      </c>
      <c r="Y9" s="71">
        <v>3.2270661818181816</v>
      </c>
      <c r="Z9" s="71">
        <v>197.92672581818178</v>
      </c>
      <c r="AA9" s="71">
        <v>44.820363636363631</v>
      </c>
      <c r="AB9" s="71">
        <v>59.754508799999996</v>
      </c>
      <c r="AC9" s="71">
        <v>38.483553056581826</v>
      </c>
      <c r="AD9" s="71">
        <v>143.05842549294545</v>
      </c>
      <c r="AE9" s="71">
        <v>130.75200000000001</v>
      </c>
      <c r="AF9" s="71">
        <v>397</v>
      </c>
      <c r="AG9" s="71">
        <v>0</v>
      </c>
      <c r="AH9" s="71">
        <v>0</v>
      </c>
      <c r="AI9" s="71">
        <v>0</v>
      </c>
      <c r="AJ9" s="71">
        <v>0</v>
      </c>
      <c r="AK9" s="71">
        <v>4.72</v>
      </c>
      <c r="AL9" s="71">
        <v>0</v>
      </c>
      <c r="AM9" s="71">
        <v>532.47199999999998</v>
      </c>
      <c r="AN9" s="71">
        <v>873.45715131112718</v>
      </c>
      <c r="AO9" s="71">
        <v>2.6990781481481481</v>
      </c>
      <c r="AP9" s="71">
        <v>0.21592625185185185</v>
      </c>
      <c r="AQ9" s="71">
        <v>0.10796312592592593</v>
      </c>
      <c r="AR9" s="71">
        <v>1.8824552727272728</v>
      </c>
      <c r="AS9" s="71">
        <v>0.69274354036363661</v>
      </c>
      <c r="AT9" s="71">
        <v>23.127307636363632</v>
      </c>
      <c r="AU9" s="71">
        <v>0.89640727272727272</v>
      </c>
      <c r="AV9" s="71">
        <v>29.621881248107741</v>
      </c>
      <c r="AW9" s="71">
        <v>7.4700606060606054</v>
      </c>
      <c r="AX9" s="71">
        <v>4.4222758787878789</v>
      </c>
      <c r="AY9" s="71">
        <v>0.11205090909090908</v>
      </c>
      <c r="AZ9" s="71">
        <v>1.7928145454545454</v>
      </c>
      <c r="BA9" s="71">
        <v>0.69720565656565647</v>
      </c>
      <c r="BB9" s="71">
        <v>5.3339419953131317</v>
      </c>
      <c r="BC9" s="71">
        <v>19.82834959127273</v>
      </c>
      <c r="BD9" s="71"/>
      <c r="BE9" s="71">
        <v>0</v>
      </c>
      <c r="BF9" s="71">
        <v>19.82834959127273</v>
      </c>
      <c r="BG9" s="71">
        <v>30.371766666666673</v>
      </c>
      <c r="BH9" s="71">
        <v>3.9640903253863615</v>
      </c>
      <c r="BI9" s="71">
        <v>1.2263022831978319</v>
      </c>
      <c r="BJ9" s="71">
        <v>521.50147163627059</v>
      </c>
      <c r="BK9" s="71"/>
      <c r="BL9" s="71">
        <v>557.0636309115215</v>
      </c>
      <c r="BM9" s="71">
        <v>2017.8153766983928</v>
      </c>
      <c r="BN9" s="71">
        <f t="shared" si="5"/>
        <v>-3.3261939705504169E-7</v>
      </c>
      <c r="BO9" s="71">
        <f t="shared" si="0"/>
        <v>-2.3505104058556091E-7</v>
      </c>
      <c r="BP9" s="72">
        <f t="shared" si="1"/>
        <v>8.6609686609686669</v>
      </c>
      <c r="BQ9" s="72">
        <f t="shared" si="2"/>
        <v>1.8803418803418819</v>
      </c>
      <c r="BR9" s="73">
        <v>3</v>
      </c>
      <c r="BS9" s="72">
        <f t="shared" si="6"/>
        <v>3.4188034188034218</v>
      </c>
      <c r="BT9" s="72">
        <f t="shared" si="9"/>
        <v>12.25</v>
      </c>
      <c r="BU9" s="72">
        <f t="shared" si="10"/>
        <v>13.960113960113972</v>
      </c>
      <c r="BV9" s="71">
        <f t="shared" si="7"/>
        <v>281.68932601255125</v>
      </c>
      <c r="BW9" s="71">
        <f t="shared" si="3"/>
        <v>281.68932544488081</v>
      </c>
      <c r="BX9" s="71">
        <f t="shared" si="4"/>
        <v>2299.5047021432738</v>
      </c>
      <c r="BY9" s="71">
        <f t="shared" si="8"/>
        <v>27594.056425719285</v>
      </c>
      <c r="BZ9" s="49">
        <f>VLOOKUP($C9,[1]PARAMETROS!$A:$I,7,0)</f>
        <v>43101</v>
      </c>
      <c r="CA9" s="74"/>
      <c r="CB9" s="74"/>
    </row>
    <row r="10" spans="1:82" s="75" customFormat="1">
      <c r="A10" s="43" t="s">
        <v>413</v>
      </c>
      <c r="B10" s="43" t="s">
        <v>0</v>
      </c>
      <c r="C10" s="43" t="s">
        <v>165</v>
      </c>
      <c r="D10" s="43" t="s">
        <v>414</v>
      </c>
      <c r="E10" s="44" t="s">
        <v>403</v>
      </c>
      <c r="F10" s="44" t="s">
        <v>63</v>
      </c>
      <c r="G10" s="44">
        <v>1</v>
      </c>
      <c r="H10" s="71">
        <v>1041.5999999999999</v>
      </c>
      <c r="I10" s="71">
        <v>1041.5999999999999</v>
      </c>
      <c r="J10" s="71"/>
      <c r="K10" s="71"/>
      <c r="L10" s="71"/>
      <c r="M10" s="71"/>
      <c r="N10" s="71"/>
      <c r="O10" s="71"/>
      <c r="P10" s="71">
        <v>34.088727272727269</v>
      </c>
      <c r="Q10" s="71">
        <v>1075.6887272727272</v>
      </c>
      <c r="R10" s="71">
        <v>215.13774545454544</v>
      </c>
      <c r="S10" s="71">
        <v>16.135330909090907</v>
      </c>
      <c r="T10" s="71">
        <v>10.756887272727273</v>
      </c>
      <c r="U10" s="71">
        <v>2.1513774545454543</v>
      </c>
      <c r="V10" s="71">
        <v>26.89221818181818</v>
      </c>
      <c r="W10" s="71">
        <v>86.055098181818181</v>
      </c>
      <c r="X10" s="71">
        <v>32.270661818181814</v>
      </c>
      <c r="Y10" s="71">
        <v>6.4541323636363632</v>
      </c>
      <c r="Z10" s="71">
        <v>395.85345163636356</v>
      </c>
      <c r="AA10" s="71">
        <v>89.640727272727261</v>
      </c>
      <c r="AB10" s="71">
        <v>119.50901759999999</v>
      </c>
      <c r="AC10" s="71">
        <v>76.967106113163652</v>
      </c>
      <c r="AD10" s="71">
        <v>286.11685098589089</v>
      </c>
      <c r="AE10" s="71">
        <v>99.504000000000005</v>
      </c>
      <c r="AF10" s="71">
        <v>397</v>
      </c>
      <c r="AG10" s="71">
        <v>0</v>
      </c>
      <c r="AH10" s="71">
        <v>0</v>
      </c>
      <c r="AI10" s="71">
        <v>0</v>
      </c>
      <c r="AJ10" s="71">
        <v>0</v>
      </c>
      <c r="AK10" s="71">
        <v>4.72</v>
      </c>
      <c r="AL10" s="71">
        <v>0</v>
      </c>
      <c r="AM10" s="71">
        <v>501.22400000000005</v>
      </c>
      <c r="AN10" s="71">
        <v>1183.1943026222546</v>
      </c>
      <c r="AO10" s="71">
        <v>5.3981562962962961</v>
      </c>
      <c r="AP10" s="71">
        <v>0.43185250370370371</v>
      </c>
      <c r="AQ10" s="71">
        <v>0.21592625185185185</v>
      </c>
      <c r="AR10" s="71">
        <v>3.7649105454545455</v>
      </c>
      <c r="AS10" s="71">
        <v>1.3854870807272732</v>
      </c>
      <c r="AT10" s="71">
        <v>46.254615272727264</v>
      </c>
      <c r="AU10" s="71">
        <v>1.7928145454545454</v>
      </c>
      <c r="AV10" s="71">
        <v>59.243762496215481</v>
      </c>
      <c r="AW10" s="71">
        <v>14.940121212121211</v>
      </c>
      <c r="AX10" s="71">
        <v>8.8445517575757577</v>
      </c>
      <c r="AY10" s="71">
        <v>0.22410181818181815</v>
      </c>
      <c r="AZ10" s="71">
        <v>3.5856290909090909</v>
      </c>
      <c r="BA10" s="71">
        <v>1.3944113131313129</v>
      </c>
      <c r="BB10" s="71">
        <v>10.667883990626263</v>
      </c>
      <c r="BC10" s="71">
        <v>39.656699182545459</v>
      </c>
      <c r="BD10" s="71"/>
      <c r="BE10" s="71">
        <v>0</v>
      </c>
      <c r="BF10" s="71">
        <v>39.656699182545459</v>
      </c>
      <c r="BG10" s="71">
        <v>55.485199999999999</v>
      </c>
      <c r="BH10" s="71">
        <v>7.928180650772723</v>
      </c>
      <c r="BI10" s="71">
        <v>2.4526045663956633</v>
      </c>
      <c r="BJ10" s="71">
        <v>1043.0029432725412</v>
      </c>
      <c r="BK10" s="71"/>
      <c r="BL10" s="71">
        <v>1108.8689284897096</v>
      </c>
      <c r="BM10" s="71">
        <v>3466.6524200634522</v>
      </c>
      <c r="BN10" s="71">
        <f t="shared" si="5"/>
        <v>-3.3261939705504169E-7</v>
      </c>
      <c r="BO10" s="71">
        <f t="shared" si="0"/>
        <v>-2.3505104058556091E-7</v>
      </c>
      <c r="BP10" s="72">
        <f t="shared" si="1"/>
        <v>8.8629737609329435</v>
      </c>
      <c r="BQ10" s="72">
        <f t="shared" si="2"/>
        <v>1.9241982507288626</v>
      </c>
      <c r="BR10" s="73">
        <v>5</v>
      </c>
      <c r="BS10" s="72">
        <f t="shared" si="6"/>
        <v>5.8309037900874632</v>
      </c>
      <c r="BT10" s="72">
        <f t="shared" si="9"/>
        <v>14.25</v>
      </c>
      <c r="BU10" s="72">
        <f t="shared" si="10"/>
        <v>16.618075801749271</v>
      </c>
      <c r="BV10" s="71">
        <f t="shared" si="7"/>
        <v>576.0909268549841</v>
      </c>
      <c r="BW10" s="71">
        <f t="shared" si="3"/>
        <v>576.09092628731366</v>
      </c>
      <c r="BX10" s="71">
        <f t="shared" si="4"/>
        <v>4042.7433463507659</v>
      </c>
      <c r="BY10" s="71">
        <f t="shared" si="8"/>
        <v>48512.920156209191</v>
      </c>
      <c r="BZ10" s="49">
        <f>VLOOKUP($C10,[1]PARAMETROS!$A:$I,7,0)</f>
        <v>43101</v>
      </c>
      <c r="CA10" s="74"/>
      <c r="CB10" s="74"/>
    </row>
    <row r="11" spans="1:82" s="75" customFormat="1">
      <c r="A11" s="43" t="s">
        <v>69</v>
      </c>
      <c r="B11" s="43" t="s">
        <v>0</v>
      </c>
      <c r="C11" s="43" t="s">
        <v>70</v>
      </c>
      <c r="D11" s="43" t="s">
        <v>415</v>
      </c>
      <c r="E11" s="44" t="s">
        <v>403</v>
      </c>
      <c r="F11" s="44" t="s">
        <v>63</v>
      </c>
      <c r="G11" s="44">
        <v>1</v>
      </c>
      <c r="H11" s="71">
        <v>1041.5999999999999</v>
      </c>
      <c r="I11" s="71">
        <v>1041.5999999999999</v>
      </c>
      <c r="J11" s="71"/>
      <c r="K11" s="71"/>
      <c r="L11" s="71"/>
      <c r="M11" s="71"/>
      <c r="N11" s="71"/>
      <c r="O11" s="71"/>
      <c r="P11" s="71">
        <v>34.088727272727269</v>
      </c>
      <c r="Q11" s="71">
        <v>1075.6887272727272</v>
      </c>
      <c r="R11" s="71">
        <v>215.13774545454544</v>
      </c>
      <c r="S11" s="71">
        <v>16.135330909090907</v>
      </c>
      <c r="T11" s="71">
        <v>10.756887272727273</v>
      </c>
      <c r="U11" s="71">
        <v>2.1513774545454543</v>
      </c>
      <c r="V11" s="71">
        <v>26.89221818181818</v>
      </c>
      <c r="W11" s="71">
        <v>86.055098181818181</v>
      </c>
      <c r="X11" s="71">
        <v>32.270661818181814</v>
      </c>
      <c r="Y11" s="71">
        <v>6.4541323636363632</v>
      </c>
      <c r="Z11" s="71">
        <v>395.85345163636356</v>
      </c>
      <c r="AA11" s="71">
        <v>89.640727272727261</v>
      </c>
      <c r="AB11" s="71">
        <v>119.50901759999999</v>
      </c>
      <c r="AC11" s="71">
        <v>76.967106113163652</v>
      </c>
      <c r="AD11" s="71">
        <v>286.11685098589089</v>
      </c>
      <c r="AE11" s="71">
        <v>99.504000000000005</v>
      </c>
      <c r="AF11" s="71">
        <v>397</v>
      </c>
      <c r="AG11" s="71">
        <v>0</v>
      </c>
      <c r="AH11" s="71">
        <v>32.619999999999997</v>
      </c>
      <c r="AI11" s="71">
        <v>0</v>
      </c>
      <c r="AJ11" s="71">
        <v>0</v>
      </c>
      <c r="AK11" s="71">
        <v>4.72</v>
      </c>
      <c r="AL11" s="71">
        <v>0</v>
      </c>
      <c r="AM11" s="71">
        <v>533.84400000000005</v>
      </c>
      <c r="AN11" s="71">
        <v>1215.8143026222544</v>
      </c>
      <c r="AO11" s="71">
        <v>5.3981562962962961</v>
      </c>
      <c r="AP11" s="71">
        <v>0.43185250370370371</v>
      </c>
      <c r="AQ11" s="71">
        <v>0.21592625185185185</v>
      </c>
      <c r="AR11" s="71">
        <v>3.7649105454545455</v>
      </c>
      <c r="AS11" s="71">
        <v>1.3854870807272732</v>
      </c>
      <c r="AT11" s="71">
        <v>46.254615272727264</v>
      </c>
      <c r="AU11" s="71">
        <v>1.7928145454545454</v>
      </c>
      <c r="AV11" s="71">
        <v>59.243762496215481</v>
      </c>
      <c r="AW11" s="71">
        <v>14.940121212121211</v>
      </c>
      <c r="AX11" s="71">
        <v>8.8445517575757577</v>
      </c>
      <c r="AY11" s="71">
        <v>0.22410181818181815</v>
      </c>
      <c r="AZ11" s="71">
        <v>3.5856290909090909</v>
      </c>
      <c r="BA11" s="71">
        <v>1.3944113131313129</v>
      </c>
      <c r="BB11" s="71">
        <v>10.667883990626263</v>
      </c>
      <c r="BC11" s="71">
        <v>39.656699182545459</v>
      </c>
      <c r="BD11" s="71"/>
      <c r="BE11" s="71">
        <v>0</v>
      </c>
      <c r="BF11" s="71">
        <v>39.656699182545459</v>
      </c>
      <c r="BG11" s="71">
        <v>55.485199999999999</v>
      </c>
      <c r="BH11" s="71">
        <v>7.928180650772723</v>
      </c>
      <c r="BI11" s="71">
        <v>2.4526045663956633</v>
      </c>
      <c r="BJ11" s="71">
        <v>1043.0029432725412</v>
      </c>
      <c r="BK11" s="71"/>
      <c r="BL11" s="71">
        <v>1108.8689284897096</v>
      </c>
      <c r="BM11" s="71">
        <v>3499.272420063452</v>
      </c>
      <c r="BN11" s="71">
        <f t="shared" si="5"/>
        <v>-3.3261939705504169E-7</v>
      </c>
      <c r="BO11" s="71">
        <f t="shared" si="0"/>
        <v>-2.3505104058556091E-7</v>
      </c>
      <c r="BP11" s="72">
        <f t="shared" si="1"/>
        <v>8.8629737609329435</v>
      </c>
      <c r="BQ11" s="72">
        <f t="shared" si="2"/>
        <v>1.9241982507288626</v>
      </c>
      <c r="BR11" s="73">
        <v>5</v>
      </c>
      <c r="BS11" s="72">
        <f t="shared" si="6"/>
        <v>5.8309037900874632</v>
      </c>
      <c r="BT11" s="72">
        <f t="shared" si="9"/>
        <v>14.25</v>
      </c>
      <c r="BU11" s="72">
        <f t="shared" si="10"/>
        <v>16.618075801749271</v>
      </c>
      <c r="BV11" s="71">
        <f t="shared" si="7"/>
        <v>581.5117431815147</v>
      </c>
      <c r="BW11" s="71">
        <f t="shared" si="3"/>
        <v>581.51174261384426</v>
      </c>
      <c r="BX11" s="71">
        <f t="shared" si="4"/>
        <v>4080.7841626772961</v>
      </c>
      <c r="BY11" s="71">
        <f t="shared" si="8"/>
        <v>48969.409952127549</v>
      </c>
      <c r="BZ11" s="49">
        <f>VLOOKUP($C11,[1]PARAMETROS!$A:$I,7,0)</f>
        <v>43101</v>
      </c>
      <c r="CA11" s="74"/>
      <c r="CB11" s="74"/>
    </row>
    <row r="12" spans="1:82" s="75" customFormat="1">
      <c r="A12" s="43" t="s">
        <v>416</v>
      </c>
      <c r="B12" s="43" t="s">
        <v>2</v>
      </c>
      <c r="C12" s="43" t="s">
        <v>417</v>
      </c>
      <c r="D12" s="43" t="s">
        <v>418</v>
      </c>
      <c r="E12" s="44" t="s">
        <v>403</v>
      </c>
      <c r="F12" s="44" t="s">
        <v>63</v>
      </c>
      <c r="G12" s="44">
        <v>1</v>
      </c>
      <c r="H12" s="71">
        <v>260.39999999999998</v>
      </c>
      <c r="I12" s="71">
        <v>260.39999999999998</v>
      </c>
      <c r="J12" s="71"/>
      <c r="K12" s="71"/>
      <c r="L12" s="71"/>
      <c r="M12" s="71"/>
      <c r="N12" s="71"/>
      <c r="O12" s="71"/>
      <c r="P12" s="71">
        <v>8.5221818181818172</v>
      </c>
      <c r="Q12" s="71">
        <v>268.9221818181818</v>
      </c>
      <c r="R12" s="71">
        <v>53.78443636363636</v>
      </c>
      <c r="S12" s="71">
        <v>4.0338327272727268</v>
      </c>
      <c r="T12" s="71">
        <v>2.6892218181818182</v>
      </c>
      <c r="U12" s="71">
        <v>0.53784436363636356</v>
      </c>
      <c r="V12" s="71">
        <v>6.723054545454545</v>
      </c>
      <c r="W12" s="71">
        <v>21.513774545454545</v>
      </c>
      <c r="X12" s="71">
        <v>8.0676654545454536</v>
      </c>
      <c r="Y12" s="71">
        <v>1.6135330909090908</v>
      </c>
      <c r="Z12" s="71">
        <v>98.96336290909089</v>
      </c>
      <c r="AA12" s="71">
        <v>22.410181818181815</v>
      </c>
      <c r="AB12" s="71">
        <v>29.877254399999998</v>
      </c>
      <c r="AC12" s="71">
        <v>19.241776528290913</v>
      </c>
      <c r="AD12" s="71">
        <v>71.529212746472723</v>
      </c>
      <c r="AE12" s="71">
        <v>146.376</v>
      </c>
      <c r="AF12" s="71">
        <v>397</v>
      </c>
      <c r="AG12" s="71">
        <v>0</v>
      </c>
      <c r="AH12" s="71">
        <v>0</v>
      </c>
      <c r="AI12" s="71">
        <v>0</v>
      </c>
      <c r="AJ12" s="71">
        <v>0</v>
      </c>
      <c r="AK12" s="71">
        <v>4.72</v>
      </c>
      <c r="AL12" s="71">
        <v>0</v>
      </c>
      <c r="AM12" s="71">
        <v>548.096</v>
      </c>
      <c r="AN12" s="71">
        <v>718.58857565556355</v>
      </c>
      <c r="AO12" s="71">
        <v>1.349539074074074</v>
      </c>
      <c r="AP12" s="71">
        <v>0.10796312592592593</v>
      </c>
      <c r="AQ12" s="71">
        <v>5.3981562962962963E-2</v>
      </c>
      <c r="AR12" s="71">
        <v>0.94122763636363638</v>
      </c>
      <c r="AS12" s="71">
        <v>0.34637177018181831</v>
      </c>
      <c r="AT12" s="71">
        <v>11.563653818181816</v>
      </c>
      <c r="AU12" s="71">
        <v>0.44820363636363636</v>
      </c>
      <c r="AV12" s="71">
        <v>14.81094062405387</v>
      </c>
      <c r="AW12" s="71">
        <v>3.7350303030303027</v>
      </c>
      <c r="AX12" s="71">
        <v>2.2111379393939394</v>
      </c>
      <c r="AY12" s="71">
        <v>5.6025454545454538E-2</v>
      </c>
      <c r="AZ12" s="71">
        <v>0.89640727272727272</v>
      </c>
      <c r="BA12" s="71">
        <v>0.34860282828282824</v>
      </c>
      <c r="BB12" s="71">
        <v>2.6669709976565659</v>
      </c>
      <c r="BC12" s="71">
        <v>9.9141747956363648</v>
      </c>
      <c r="BD12" s="71"/>
      <c r="BE12" s="71">
        <v>0</v>
      </c>
      <c r="BF12" s="71">
        <v>9.9141747956363648</v>
      </c>
      <c r="BG12" s="71">
        <v>30.371766666666673</v>
      </c>
      <c r="BH12" s="71">
        <v>1.9820451626931808</v>
      </c>
      <c r="BI12" s="71">
        <v>0.61315114159891593</v>
      </c>
      <c r="BJ12" s="71">
        <v>260.75073581813524</v>
      </c>
      <c r="BK12" s="71"/>
      <c r="BL12" s="71">
        <v>293.71769878909402</v>
      </c>
      <c r="BM12" s="71">
        <v>1305.9535716825296</v>
      </c>
      <c r="BN12" s="71">
        <f t="shared" si="5"/>
        <v>-3.3261939705504169E-7</v>
      </c>
      <c r="BO12" s="71">
        <f t="shared" si="0"/>
        <v>-2.3505104058556091E-7</v>
      </c>
      <c r="BP12" s="72">
        <f t="shared" si="1"/>
        <v>8.6118980169971699</v>
      </c>
      <c r="BQ12" s="72">
        <f t="shared" si="2"/>
        <v>1.8696883852691222</v>
      </c>
      <c r="BR12" s="73">
        <v>2.5</v>
      </c>
      <c r="BS12" s="72">
        <f t="shared" si="6"/>
        <v>2.8328611898017004</v>
      </c>
      <c r="BT12" s="72">
        <f t="shared" si="9"/>
        <v>11.75</v>
      </c>
      <c r="BU12" s="72">
        <f t="shared" si="10"/>
        <v>13.314447592067992</v>
      </c>
      <c r="BV12" s="71">
        <f t="shared" si="7"/>
        <v>173.88050380282831</v>
      </c>
      <c r="BW12" s="71">
        <f t="shared" si="3"/>
        <v>173.88050323515787</v>
      </c>
      <c r="BX12" s="71">
        <f t="shared" si="4"/>
        <v>1479.8340749176875</v>
      </c>
      <c r="BY12" s="71">
        <f t="shared" si="8"/>
        <v>17758.008899012249</v>
      </c>
      <c r="BZ12" s="49">
        <f>VLOOKUP($C12,[1]PARAMETROS!$A:$I,7,0)</f>
        <v>43101</v>
      </c>
      <c r="CA12" s="74"/>
      <c r="CB12" s="74"/>
    </row>
    <row r="13" spans="1:82" s="75" customFormat="1">
      <c r="A13" s="43" t="s">
        <v>419</v>
      </c>
      <c r="B13" s="43" t="s">
        <v>1</v>
      </c>
      <c r="C13" s="43" t="s">
        <v>165</v>
      </c>
      <c r="D13" s="43" t="s">
        <v>420</v>
      </c>
      <c r="E13" s="44" t="s">
        <v>403</v>
      </c>
      <c r="F13" s="44" t="s">
        <v>63</v>
      </c>
      <c r="G13" s="44">
        <v>1</v>
      </c>
      <c r="H13" s="71">
        <v>520.79999999999995</v>
      </c>
      <c r="I13" s="71">
        <v>520.79999999999995</v>
      </c>
      <c r="J13" s="71"/>
      <c r="K13" s="71"/>
      <c r="L13" s="71"/>
      <c r="M13" s="71"/>
      <c r="N13" s="71"/>
      <c r="O13" s="71"/>
      <c r="P13" s="71">
        <v>17.044363636363634</v>
      </c>
      <c r="Q13" s="71">
        <v>537.8443636363636</v>
      </c>
      <c r="R13" s="71">
        <v>107.56887272727272</v>
      </c>
      <c r="S13" s="71">
        <v>8.0676654545454536</v>
      </c>
      <c r="T13" s="71">
        <v>5.3784436363636363</v>
      </c>
      <c r="U13" s="71">
        <v>1.0756887272727271</v>
      </c>
      <c r="V13" s="71">
        <v>13.44610909090909</v>
      </c>
      <c r="W13" s="71">
        <v>43.027549090909091</v>
      </c>
      <c r="X13" s="71">
        <v>16.135330909090907</v>
      </c>
      <c r="Y13" s="71">
        <v>3.2270661818181816</v>
      </c>
      <c r="Z13" s="71">
        <v>197.92672581818178</v>
      </c>
      <c r="AA13" s="71">
        <v>44.820363636363631</v>
      </c>
      <c r="AB13" s="71">
        <v>59.754508799999996</v>
      </c>
      <c r="AC13" s="71">
        <v>38.483553056581826</v>
      </c>
      <c r="AD13" s="71">
        <v>143.05842549294545</v>
      </c>
      <c r="AE13" s="71">
        <v>130.75200000000001</v>
      </c>
      <c r="AF13" s="71">
        <v>397</v>
      </c>
      <c r="AG13" s="71">
        <v>0</v>
      </c>
      <c r="AH13" s="71">
        <v>0</v>
      </c>
      <c r="AI13" s="71">
        <v>0</v>
      </c>
      <c r="AJ13" s="71">
        <v>0</v>
      </c>
      <c r="AK13" s="71">
        <v>4.72</v>
      </c>
      <c r="AL13" s="71">
        <v>0</v>
      </c>
      <c r="AM13" s="71">
        <v>532.47199999999998</v>
      </c>
      <c r="AN13" s="71">
        <v>873.45715131112718</v>
      </c>
      <c r="AO13" s="71">
        <v>2.6990781481481481</v>
      </c>
      <c r="AP13" s="71">
        <v>0.21592625185185185</v>
      </c>
      <c r="AQ13" s="71">
        <v>0.10796312592592593</v>
      </c>
      <c r="AR13" s="71">
        <v>1.8824552727272728</v>
      </c>
      <c r="AS13" s="71">
        <v>0.69274354036363661</v>
      </c>
      <c r="AT13" s="71">
        <v>23.127307636363632</v>
      </c>
      <c r="AU13" s="71">
        <v>0.89640727272727272</v>
      </c>
      <c r="AV13" s="71">
        <v>29.621881248107741</v>
      </c>
      <c r="AW13" s="71">
        <v>7.4700606060606054</v>
      </c>
      <c r="AX13" s="71">
        <v>4.4222758787878789</v>
      </c>
      <c r="AY13" s="71">
        <v>0.11205090909090908</v>
      </c>
      <c r="AZ13" s="71">
        <v>1.7928145454545454</v>
      </c>
      <c r="BA13" s="71">
        <v>0.69720565656565647</v>
      </c>
      <c r="BB13" s="71">
        <v>5.3339419953131317</v>
      </c>
      <c r="BC13" s="71">
        <v>19.82834959127273</v>
      </c>
      <c r="BD13" s="71"/>
      <c r="BE13" s="71">
        <v>0</v>
      </c>
      <c r="BF13" s="71">
        <v>19.82834959127273</v>
      </c>
      <c r="BG13" s="71">
        <v>30.371766666666673</v>
      </c>
      <c r="BH13" s="71">
        <v>3.9640903253863615</v>
      </c>
      <c r="BI13" s="71">
        <v>1.2263022831978319</v>
      </c>
      <c r="BJ13" s="71">
        <v>521.50147163627059</v>
      </c>
      <c r="BK13" s="71"/>
      <c r="BL13" s="71">
        <v>557.0636309115215</v>
      </c>
      <c r="BM13" s="71">
        <v>2017.8153766983928</v>
      </c>
      <c r="BN13" s="71">
        <f t="shared" si="5"/>
        <v>-3.3261939705504169E-7</v>
      </c>
      <c r="BO13" s="71">
        <f t="shared" si="0"/>
        <v>-2.3505104058556091E-7</v>
      </c>
      <c r="BP13" s="72">
        <f t="shared" si="1"/>
        <v>8.8629737609329435</v>
      </c>
      <c r="BQ13" s="72">
        <f t="shared" si="2"/>
        <v>1.9241982507288626</v>
      </c>
      <c r="BR13" s="73">
        <v>5</v>
      </c>
      <c r="BS13" s="72">
        <f t="shared" si="6"/>
        <v>5.8309037900874632</v>
      </c>
      <c r="BT13" s="72">
        <f t="shared" si="9"/>
        <v>14.25</v>
      </c>
      <c r="BU13" s="72">
        <f t="shared" si="10"/>
        <v>16.618075801749271</v>
      </c>
      <c r="BV13" s="71">
        <f t="shared" si="7"/>
        <v>335.3220887447556</v>
      </c>
      <c r="BW13" s="71">
        <f t="shared" si="3"/>
        <v>335.32208817708516</v>
      </c>
      <c r="BX13" s="71">
        <f t="shared" si="4"/>
        <v>2353.1374648754781</v>
      </c>
      <c r="BY13" s="71">
        <f t="shared" si="8"/>
        <v>28237.649578505738</v>
      </c>
      <c r="BZ13" s="49">
        <f>VLOOKUP($C13,[1]PARAMETROS!$A:$I,7,0)</f>
        <v>43101</v>
      </c>
      <c r="CA13" s="74"/>
      <c r="CB13" s="74"/>
    </row>
    <row r="14" spans="1:82" s="75" customFormat="1">
      <c r="A14" s="43" t="s">
        <v>421</v>
      </c>
      <c r="B14" s="43" t="s">
        <v>2</v>
      </c>
      <c r="C14" s="43" t="s">
        <v>165</v>
      </c>
      <c r="D14" s="43" t="s">
        <v>422</v>
      </c>
      <c r="E14" s="44" t="s">
        <v>403</v>
      </c>
      <c r="F14" s="44" t="s">
        <v>63</v>
      </c>
      <c r="G14" s="44">
        <v>1</v>
      </c>
      <c r="H14" s="71">
        <v>260.39999999999998</v>
      </c>
      <c r="I14" s="71">
        <v>260.39999999999998</v>
      </c>
      <c r="J14" s="71"/>
      <c r="K14" s="71"/>
      <c r="L14" s="71"/>
      <c r="M14" s="71"/>
      <c r="N14" s="71"/>
      <c r="O14" s="71"/>
      <c r="P14" s="71">
        <v>8.5221818181818172</v>
      </c>
      <c r="Q14" s="71">
        <v>268.9221818181818</v>
      </c>
      <c r="R14" s="71">
        <v>53.78443636363636</v>
      </c>
      <c r="S14" s="71">
        <v>4.0338327272727268</v>
      </c>
      <c r="T14" s="71">
        <v>2.6892218181818182</v>
      </c>
      <c r="U14" s="71">
        <v>0.53784436363636356</v>
      </c>
      <c r="V14" s="71">
        <v>6.723054545454545</v>
      </c>
      <c r="W14" s="71">
        <v>21.513774545454545</v>
      </c>
      <c r="X14" s="71">
        <v>8.0676654545454536</v>
      </c>
      <c r="Y14" s="71">
        <v>1.6135330909090908</v>
      </c>
      <c r="Z14" s="71">
        <v>98.96336290909089</v>
      </c>
      <c r="AA14" s="71">
        <v>22.410181818181815</v>
      </c>
      <c r="AB14" s="71">
        <v>29.877254399999998</v>
      </c>
      <c r="AC14" s="71">
        <v>19.241776528290913</v>
      </c>
      <c r="AD14" s="71">
        <v>71.529212746472723</v>
      </c>
      <c r="AE14" s="71">
        <v>146.376</v>
      </c>
      <c r="AF14" s="71">
        <v>397</v>
      </c>
      <c r="AG14" s="71">
        <v>0</v>
      </c>
      <c r="AH14" s="71">
        <v>0</v>
      </c>
      <c r="AI14" s="71">
        <v>0</v>
      </c>
      <c r="AJ14" s="71">
        <v>0</v>
      </c>
      <c r="AK14" s="71">
        <v>4.72</v>
      </c>
      <c r="AL14" s="71">
        <v>0</v>
      </c>
      <c r="AM14" s="71">
        <v>548.096</v>
      </c>
      <c r="AN14" s="71">
        <v>718.58857565556355</v>
      </c>
      <c r="AO14" s="71">
        <v>1.349539074074074</v>
      </c>
      <c r="AP14" s="71">
        <v>0.10796312592592593</v>
      </c>
      <c r="AQ14" s="71">
        <v>5.3981562962962963E-2</v>
      </c>
      <c r="AR14" s="71">
        <v>0.94122763636363638</v>
      </c>
      <c r="AS14" s="71">
        <v>0.34637177018181831</v>
      </c>
      <c r="AT14" s="71">
        <v>11.563653818181816</v>
      </c>
      <c r="AU14" s="71">
        <v>0.44820363636363636</v>
      </c>
      <c r="AV14" s="71">
        <v>14.81094062405387</v>
      </c>
      <c r="AW14" s="71">
        <v>3.7350303030303027</v>
      </c>
      <c r="AX14" s="71">
        <v>2.2111379393939394</v>
      </c>
      <c r="AY14" s="71">
        <v>5.6025454545454538E-2</v>
      </c>
      <c r="AZ14" s="71">
        <v>0.89640727272727272</v>
      </c>
      <c r="BA14" s="71">
        <v>0.34860282828282824</v>
      </c>
      <c r="BB14" s="71">
        <v>2.6669709976565659</v>
      </c>
      <c r="BC14" s="71">
        <v>9.9141747956363648</v>
      </c>
      <c r="BD14" s="71"/>
      <c r="BE14" s="71">
        <v>0</v>
      </c>
      <c r="BF14" s="71">
        <v>9.9141747956363648</v>
      </c>
      <c r="BG14" s="71">
        <v>30.371766666666673</v>
      </c>
      <c r="BH14" s="71">
        <v>1.9820451626931808</v>
      </c>
      <c r="BI14" s="71">
        <v>0.61315114159891593</v>
      </c>
      <c r="BJ14" s="71">
        <v>260.75073581813524</v>
      </c>
      <c r="BK14" s="71"/>
      <c r="BL14" s="71">
        <v>293.71769878909402</v>
      </c>
      <c r="BM14" s="71">
        <v>1305.9535716825296</v>
      </c>
      <c r="BN14" s="71">
        <f t="shared" si="5"/>
        <v>-3.3261939705504169E-7</v>
      </c>
      <c r="BO14" s="71">
        <f t="shared" si="0"/>
        <v>-2.3505104058556091E-7</v>
      </c>
      <c r="BP14" s="72">
        <f t="shared" si="1"/>
        <v>8.6609686609686669</v>
      </c>
      <c r="BQ14" s="72">
        <f t="shared" si="2"/>
        <v>1.8803418803418819</v>
      </c>
      <c r="BR14" s="73">
        <v>3</v>
      </c>
      <c r="BS14" s="72">
        <f t="shared" si="6"/>
        <v>3.4188034188034218</v>
      </c>
      <c r="BT14" s="72">
        <f t="shared" si="9"/>
        <v>12.25</v>
      </c>
      <c r="BU14" s="72">
        <f t="shared" si="10"/>
        <v>13.960113960113972</v>
      </c>
      <c r="BV14" s="71">
        <f t="shared" si="7"/>
        <v>182.31260679381242</v>
      </c>
      <c r="BW14" s="71">
        <f t="shared" si="3"/>
        <v>182.31260622614198</v>
      </c>
      <c r="BX14" s="71">
        <f t="shared" si="4"/>
        <v>1488.2661779086716</v>
      </c>
      <c r="BY14" s="71">
        <f t="shared" si="8"/>
        <v>17859.194134904057</v>
      </c>
      <c r="BZ14" s="49">
        <f>VLOOKUP($C14,[1]PARAMETROS!$A:$I,7,0)</f>
        <v>43101</v>
      </c>
      <c r="CA14" s="74"/>
      <c r="CB14" s="74"/>
    </row>
    <row r="15" spans="1:82" s="75" customFormat="1">
      <c r="A15" s="43" t="s">
        <v>423</v>
      </c>
      <c r="B15" s="43" t="s">
        <v>1</v>
      </c>
      <c r="C15" s="43" t="s">
        <v>67</v>
      </c>
      <c r="D15" s="43" t="s">
        <v>424</v>
      </c>
      <c r="E15" s="44" t="s">
        <v>403</v>
      </c>
      <c r="F15" s="44" t="s">
        <v>63</v>
      </c>
      <c r="G15" s="44">
        <v>1</v>
      </c>
      <c r="H15" s="71">
        <v>520.79999999999995</v>
      </c>
      <c r="I15" s="71">
        <v>520.79999999999995</v>
      </c>
      <c r="J15" s="71"/>
      <c r="K15" s="71"/>
      <c r="L15" s="71"/>
      <c r="M15" s="71"/>
      <c r="N15" s="71"/>
      <c r="O15" s="71"/>
      <c r="P15" s="71">
        <v>17.044363636363634</v>
      </c>
      <c r="Q15" s="71">
        <v>537.8443636363636</v>
      </c>
      <c r="R15" s="71">
        <v>107.56887272727272</v>
      </c>
      <c r="S15" s="71">
        <v>8.0676654545454536</v>
      </c>
      <c r="T15" s="71">
        <v>5.3784436363636363</v>
      </c>
      <c r="U15" s="71">
        <v>1.0756887272727271</v>
      </c>
      <c r="V15" s="71">
        <v>13.44610909090909</v>
      </c>
      <c r="W15" s="71">
        <v>43.027549090909091</v>
      </c>
      <c r="X15" s="71">
        <v>16.135330909090907</v>
      </c>
      <c r="Y15" s="71">
        <v>3.2270661818181816</v>
      </c>
      <c r="Z15" s="71">
        <v>197.92672581818178</v>
      </c>
      <c r="AA15" s="71">
        <v>44.820363636363631</v>
      </c>
      <c r="AB15" s="71">
        <v>59.754508799999996</v>
      </c>
      <c r="AC15" s="71">
        <v>38.483553056581826</v>
      </c>
      <c r="AD15" s="71">
        <v>143.05842549294545</v>
      </c>
      <c r="AE15" s="71">
        <v>130.75200000000001</v>
      </c>
      <c r="AF15" s="71">
        <v>397</v>
      </c>
      <c r="AG15" s="71">
        <v>0</v>
      </c>
      <c r="AH15" s="71">
        <v>0</v>
      </c>
      <c r="AI15" s="71">
        <v>9.84</v>
      </c>
      <c r="AJ15" s="71">
        <v>0</v>
      </c>
      <c r="AK15" s="71">
        <v>4.72</v>
      </c>
      <c r="AL15" s="71">
        <v>0</v>
      </c>
      <c r="AM15" s="71">
        <v>542.31200000000001</v>
      </c>
      <c r="AN15" s="71">
        <v>883.29715131112732</v>
      </c>
      <c r="AO15" s="71">
        <v>2.6990781481481481</v>
      </c>
      <c r="AP15" s="71">
        <v>0.21592625185185185</v>
      </c>
      <c r="AQ15" s="71">
        <v>0.10796312592592593</v>
      </c>
      <c r="AR15" s="71">
        <v>1.8824552727272728</v>
      </c>
      <c r="AS15" s="71">
        <v>0.69274354036363661</v>
      </c>
      <c r="AT15" s="71">
        <v>23.127307636363632</v>
      </c>
      <c r="AU15" s="71">
        <v>0.89640727272727272</v>
      </c>
      <c r="AV15" s="71">
        <v>29.621881248107741</v>
      </c>
      <c r="AW15" s="71">
        <v>7.4700606060606054</v>
      </c>
      <c r="AX15" s="71">
        <v>4.4222758787878789</v>
      </c>
      <c r="AY15" s="71">
        <v>0.11205090909090908</v>
      </c>
      <c r="AZ15" s="71">
        <v>1.7928145454545454</v>
      </c>
      <c r="BA15" s="71">
        <v>0.69720565656565647</v>
      </c>
      <c r="BB15" s="71">
        <v>5.3339419953131317</v>
      </c>
      <c r="BC15" s="71">
        <v>19.82834959127273</v>
      </c>
      <c r="BD15" s="71"/>
      <c r="BE15" s="71">
        <v>0</v>
      </c>
      <c r="BF15" s="71">
        <v>19.82834959127273</v>
      </c>
      <c r="BG15" s="71">
        <v>30.371766666666673</v>
      </c>
      <c r="BH15" s="71">
        <v>3.9640903253863615</v>
      </c>
      <c r="BI15" s="71">
        <v>1.2263022831978319</v>
      </c>
      <c r="BJ15" s="71">
        <v>521.50147163627059</v>
      </c>
      <c r="BK15" s="71"/>
      <c r="BL15" s="71">
        <v>557.0636309115215</v>
      </c>
      <c r="BM15" s="71">
        <v>2027.655376698393</v>
      </c>
      <c r="BN15" s="71">
        <f t="shared" si="5"/>
        <v>-3.3261939705504169E-7</v>
      </c>
      <c r="BO15" s="71">
        <f t="shared" si="0"/>
        <v>-2.3505104058556091E-7</v>
      </c>
      <c r="BP15" s="72">
        <f t="shared" si="1"/>
        <v>8.6609686609686669</v>
      </c>
      <c r="BQ15" s="72">
        <f t="shared" si="2"/>
        <v>1.8803418803418819</v>
      </c>
      <c r="BR15" s="73">
        <v>3</v>
      </c>
      <c r="BS15" s="72">
        <f t="shared" si="6"/>
        <v>3.4188034188034218</v>
      </c>
      <c r="BT15" s="72">
        <f t="shared" si="9"/>
        <v>12.25</v>
      </c>
      <c r="BU15" s="72">
        <f t="shared" si="10"/>
        <v>13.960113960113972</v>
      </c>
      <c r="BV15" s="71">
        <f t="shared" si="7"/>
        <v>283.0630012262265</v>
      </c>
      <c r="BW15" s="71">
        <f t="shared" si="3"/>
        <v>283.06300065855606</v>
      </c>
      <c r="BX15" s="71">
        <f t="shared" si="4"/>
        <v>2310.7183773569491</v>
      </c>
      <c r="BY15" s="71">
        <f t="shared" si="8"/>
        <v>27728.620528283391</v>
      </c>
      <c r="BZ15" s="49">
        <f>VLOOKUP($C15,[1]PARAMETROS!$A:$I,7,0)</f>
        <v>43101</v>
      </c>
      <c r="CA15" s="74"/>
      <c r="CB15" s="74"/>
    </row>
    <row r="16" spans="1:82" s="75" customFormat="1">
      <c r="A16" s="43" t="s">
        <v>72</v>
      </c>
      <c r="B16" s="43" t="s">
        <v>0</v>
      </c>
      <c r="C16" s="43" t="s">
        <v>74</v>
      </c>
      <c r="D16" s="43" t="s">
        <v>425</v>
      </c>
      <c r="E16" s="44" t="s">
        <v>403</v>
      </c>
      <c r="F16" s="44" t="s">
        <v>63</v>
      </c>
      <c r="G16" s="44">
        <v>2</v>
      </c>
      <c r="H16" s="71">
        <v>1041.5999999999999</v>
      </c>
      <c r="I16" s="71">
        <v>2083.1999999999998</v>
      </c>
      <c r="J16" s="71"/>
      <c r="K16" s="71"/>
      <c r="L16" s="71"/>
      <c r="M16" s="71"/>
      <c r="N16" s="71"/>
      <c r="O16" s="71"/>
      <c r="P16" s="71">
        <v>68.177454545454538</v>
      </c>
      <c r="Q16" s="71">
        <v>2151.3774545454544</v>
      </c>
      <c r="R16" s="71">
        <v>430.27549090909088</v>
      </c>
      <c r="S16" s="71">
        <v>32.270661818181814</v>
      </c>
      <c r="T16" s="71">
        <v>21.513774545454545</v>
      </c>
      <c r="U16" s="71">
        <v>4.3027549090909085</v>
      </c>
      <c r="V16" s="71">
        <v>53.78443636363636</v>
      </c>
      <c r="W16" s="71">
        <v>172.11019636363636</v>
      </c>
      <c r="X16" s="71">
        <v>64.541323636363629</v>
      </c>
      <c r="Y16" s="71">
        <v>12.908264727272726</v>
      </c>
      <c r="Z16" s="71">
        <v>791.70690327272712</v>
      </c>
      <c r="AA16" s="71">
        <v>179.28145454545452</v>
      </c>
      <c r="AB16" s="71">
        <v>239.01803519999999</v>
      </c>
      <c r="AC16" s="71">
        <v>153.9342122263273</v>
      </c>
      <c r="AD16" s="71">
        <v>572.23370197178178</v>
      </c>
      <c r="AE16" s="71">
        <v>199.00800000000001</v>
      </c>
      <c r="AF16" s="71">
        <v>0</v>
      </c>
      <c r="AG16" s="71">
        <v>529.67999999999995</v>
      </c>
      <c r="AH16" s="71">
        <v>54.02</v>
      </c>
      <c r="AI16" s="71">
        <v>0</v>
      </c>
      <c r="AJ16" s="71">
        <v>0</v>
      </c>
      <c r="AK16" s="71">
        <v>9.44</v>
      </c>
      <c r="AL16" s="71">
        <v>0</v>
      </c>
      <c r="AM16" s="71">
        <v>792.14800000000002</v>
      </c>
      <c r="AN16" s="71">
        <v>2156.0886052445089</v>
      </c>
      <c r="AO16" s="71">
        <v>10.796312592592592</v>
      </c>
      <c r="AP16" s="71">
        <v>0.86370500740740741</v>
      </c>
      <c r="AQ16" s="71">
        <v>0.43185250370370371</v>
      </c>
      <c r="AR16" s="71">
        <v>7.529821090909091</v>
      </c>
      <c r="AS16" s="71">
        <v>2.7709741614545464</v>
      </c>
      <c r="AT16" s="71">
        <v>92.509230545454528</v>
      </c>
      <c r="AU16" s="71">
        <v>3.5856290909090909</v>
      </c>
      <c r="AV16" s="71">
        <v>118.48752499243096</v>
      </c>
      <c r="AW16" s="71">
        <v>29.880242424242422</v>
      </c>
      <c r="AX16" s="71">
        <v>17.689103515151515</v>
      </c>
      <c r="AY16" s="71">
        <v>0.4482036363636363</v>
      </c>
      <c r="AZ16" s="71">
        <v>7.1712581818181818</v>
      </c>
      <c r="BA16" s="71">
        <v>2.7888226262626259</v>
      </c>
      <c r="BB16" s="71">
        <v>21.335767981252527</v>
      </c>
      <c r="BC16" s="71">
        <v>79.313398365090919</v>
      </c>
      <c r="BD16" s="71"/>
      <c r="BE16" s="71">
        <v>0</v>
      </c>
      <c r="BF16" s="71">
        <v>79.313398365090919</v>
      </c>
      <c r="BG16" s="71">
        <v>110.9704</v>
      </c>
      <c r="BH16" s="71">
        <v>15.856361301545446</v>
      </c>
      <c r="BI16" s="71">
        <v>4.9052091327913265</v>
      </c>
      <c r="BJ16" s="71">
        <v>2086.0058865450824</v>
      </c>
      <c r="BK16" s="71"/>
      <c r="BL16" s="71">
        <v>2217.7378569794191</v>
      </c>
      <c r="BM16" s="71">
        <v>6723.004840126905</v>
      </c>
      <c r="BN16" s="71">
        <f t="shared" si="5"/>
        <v>-6.6523879411008338E-7</v>
      </c>
      <c r="BO16" s="71">
        <f t="shared" si="0"/>
        <v>-4.7010208117112182E-7</v>
      </c>
      <c r="BP16" s="72">
        <f t="shared" si="1"/>
        <v>8.6609686609686669</v>
      </c>
      <c r="BQ16" s="72">
        <f t="shared" si="2"/>
        <v>1.8803418803418819</v>
      </c>
      <c r="BR16" s="73">
        <v>3</v>
      </c>
      <c r="BS16" s="72">
        <f t="shared" si="6"/>
        <v>3.4188034188034218</v>
      </c>
      <c r="BT16" s="72">
        <f t="shared" si="9"/>
        <v>12.25</v>
      </c>
      <c r="BU16" s="72">
        <f t="shared" si="10"/>
        <v>13.960113960113972</v>
      </c>
      <c r="BV16" s="71">
        <f t="shared" si="7"/>
        <v>938.53913706719936</v>
      </c>
      <c r="BW16" s="71">
        <f t="shared" si="3"/>
        <v>938.53913593185848</v>
      </c>
      <c r="BX16" s="71">
        <f t="shared" si="4"/>
        <v>7661.5439760587633</v>
      </c>
      <c r="BY16" s="71">
        <f t="shared" si="8"/>
        <v>91938.527712705167</v>
      </c>
      <c r="BZ16" s="49">
        <f>VLOOKUP($C16,[1]PARAMETROS!$A:$I,7,0)</f>
        <v>43101</v>
      </c>
      <c r="CA16" s="74"/>
      <c r="CB16" s="74"/>
    </row>
    <row r="17" spans="1:80" s="75" customFormat="1">
      <c r="A17" s="43" t="s">
        <v>77</v>
      </c>
      <c r="B17" s="43" t="s">
        <v>0</v>
      </c>
      <c r="C17" s="43" t="s">
        <v>77</v>
      </c>
      <c r="D17" s="43" t="s">
        <v>426</v>
      </c>
      <c r="E17" s="44" t="s">
        <v>403</v>
      </c>
      <c r="F17" s="44" t="s">
        <v>63</v>
      </c>
      <c r="G17" s="44">
        <v>2</v>
      </c>
      <c r="H17" s="71">
        <v>1076.08</v>
      </c>
      <c r="I17" s="71">
        <v>2152.16</v>
      </c>
      <c r="J17" s="71"/>
      <c r="K17" s="71"/>
      <c r="L17" s="71"/>
      <c r="M17" s="71"/>
      <c r="N17" s="71"/>
      <c r="O17" s="71"/>
      <c r="P17" s="71">
        <v>70.434327272727273</v>
      </c>
      <c r="Q17" s="71">
        <v>2222.5943272727272</v>
      </c>
      <c r="R17" s="71">
        <v>444.51886545454545</v>
      </c>
      <c r="S17" s="71">
        <v>33.33891490909091</v>
      </c>
      <c r="T17" s="71">
        <v>22.225943272727275</v>
      </c>
      <c r="U17" s="71">
        <v>4.4451886545454542</v>
      </c>
      <c r="V17" s="71">
        <v>55.564858181818181</v>
      </c>
      <c r="W17" s="71">
        <v>177.8075461818182</v>
      </c>
      <c r="X17" s="71">
        <v>66.67782981818182</v>
      </c>
      <c r="Y17" s="71">
        <v>13.335565963636364</v>
      </c>
      <c r="Z17" s="71">
        <v>817.91471243636374</v>
      </c>
      <c r="AA17" s="71">
        <v>185.21619393939392</v>
      </c>
      <c r="AB17" s="71">
        <v>246.93022976</v>
      </c>
      <c r="AC17" s="71">
        <v>159.02988392137701</v>
      </c>
      <c r="AD17" s="71">
        <v>591.17630762077101</v>
      </c>
      <c r="AE17" s="71">
        <v>194.87040000000002</v>
      </c>
      <c r="AF17" s="71">
        <v>794</v>
      </c>
      <c r="AG17" s="71">
        <v>0</v>
      </c>
      <c r="AH17" s="71">
        <v>73.84</v>
      </c>
      <c r="AI17" s="71">
        <v>0</v>
      </c>
      <c r="AJ17" s="71">
        <v>0</v>
      </c>
      <c r="AK17" s="71">
        <v>9.44</v>
      </c>
      <c r="AL17" s="71">
        <v>0</v>
      </c>
      <c r="AM17" s="71">
        <v>1072.1504</v>
      </c>
      <c r="AN17" s="71">
        <v>2481.2414200571347</v>
      </c>
      <c r="AO17" s="71">
        <v>11.153702049382717</v>
      </c>
      <c r="AP17" s="71">
        <v>0.89229616395061728</v>
      </c>
      <c r="AQ17" s="71">
        <v>0.44614808197530864</v>
      </c>
      <c r="AR17" s="71">
        <v>7.7790801454545466</v>
      </c>
      <c r="AS17" s="71">
        <v>2.8627014935272737</v>
      </c>
      <c r="AT17" s="71">
        <v>95.571556072727262</v>
      </c>
      <c r="AU17" s="71">
        <v>3.7043238787878789</v>
      </c>
      <c r="AV17" s="71">
        <v>122.40980788580561</v>
      </c>
      <c r="AW17" s="71">
        <v>30.869365656565655</v>
      </c>
      <c r="AX17" s="71">
        <v>18.274664468686868</v>
      </c>
      <c r="AY17" s="71">
        <v>0.46304048484848481</v>
      </c>
      <c r="AZ17" s="71">
        <v>7.4086477575757579</v>
      </c>
      <c r="BA17" s="71">
        <v>2.8811407946127945</v>
      </c>
      <c r="BB17" s="71">
        <v>22.042044171722562</v>
      </c>
      <c r="BC17" s="71">
        <v>81.938903334012124</v>
      </c>
      <c r="BD17" s="71"/>
      <c r="BE17" s="71">
        <v>0</v>
      </c>
      <c r="BF17" s="71">
        <v>81.938903334012124</v>
      </c>
      <c r="BG17" s="71">
        <v>110.9704</v>
      </c>
      <c r="BH17" s="71">
        <v>15.856361301545446</v>
      </c>
      <c r="BI17" s="71">
        <v>4.9052091327913265</v>
      </c>
      <c r="BJ17" s="71">
        <v>2086.0058865450824</v>
      </c>
      <c r="BK17" s="71"/>
      <c r="BL17" s="71">
        <v>2217.7378569794191</v>
      </c>
      <c r="BM17" s="71">
        <v>7125.9223155290983</v>
      </c>
      <c r="BN17" s="71">
        <f t="shared" si="5"/>
        <v>-6.6523879411008338E-7</v>
      </c>
      <c r="BO17" s="71">
        <f t="shared" si="0"/>
        <v>-4.7010208117112182E-7</v>
      </c>
      <c r="BP17" s="72">
        <f t="shared" si="1"/>
        <v>8.5633802816901436</v>
      </c>
      <c r="BQ17" s="72">
        <f t="shared" si="2"/>
        <v>1.8591549295774654</v>
      </c>
      <c r="BR17" s="73">
        <v>2</v>
      </c>
      <c r="BS17" s="72">
        <f t="shared" si="6"/>
        <v>2.2535211267605644</v>
      </c>
      <c r="BT17" s="72">
        <f t="shared" si="9"/>
        <v>11.25</v>
      </c>
      <c r="BU17" s="72">
        <f t="shared" si="10"/>
        <v>12.676056338028173</v>
      </c>
      <c r="BV17" s="71">
        <f t="shared" si="7"/>
        <v>903.28592717667391</v>
      </c>
      <c r="BW17" s="71">
        <f t="shared" si="3"/>
        <v>903.28592604133303</v>
      </c>
      <c r="BX17" s="71">
        <f t="shared" si="4"/>
        <v>8029.2082415704317</v>
      </c>
      <c r="BY17" s="71">
        <f t="shared" si="8"/>
        <v>96350.498898845181</v>
      </c>
      <c r="BZ17" s="49">
        <f>VLOOKUP($C17,[1]PARAMETROS!$A:$I,7,0)</f>
        <v>43101</v>
      </c>
      <c r="CA17" s="74"/>
      <c r="CB17" s="74"/>
    </row>
    <row r="18" spans="1:80" s="75" customFormat="1">
      <c r="A18" s="43" t="s">
        <v>83</v>
      </c>
      <c r="B18" s="43" t="s">
        <v>2</v>
      </c>
      <c r="C18" s="43" t="s">
        <v>84</v>
      </c>
      <c r="D18" s="43" t="s">
        <v>427</v>
      </c>
      <c r="E18" s="44" t="s">
        <v>403</v>
      </c>
      <c r="F18" s="44" t="s">
        <v>63</v>
      </c>
      <c r="G18" s="44">
        <v>1</v>
      </c>
      <c r="H18" s="71">
        <v>260.39999999999998</v>
      </c>
      <c r="I18" s="71">
        <v>260.39999999999998</v>
      </c>
      <c r="J18" s="71"/>
      <c r="K18" s="71"/>
      <c r="L18" s="71"/>
      <c r="M18" s="71"/>
      <c r="N18" s="71"/>
      <c r="O18" s="71"/>
      <c r="P18" s="71">
        <v>8.5221818181818172</v>
      </c>
      <c r="Q18" s="71">
        <v>268.9221818181818</v>
      </c>
      <c r="R18" s="71">
        <v>53.78443636363636</v>
      </c>
      <c r="S18" s="71">
        <v>4.0338327272727268</v>
      </c>
      <c r="T18" s="71">
        <v>2.6892218181818182</v>
      </c>
      <c r="U18" s="71">
        <v>0.53784436363636356</v>
      </c>
      <c r="V18" s="71">
        <v>6.723054545454545</v>
      </c>
      <c r="W18" s="71">
        <v>21.513774545454545</v>
      </c>
      <c r="X18" s="71">
        <v>8.0676654545454536</v>
      </c>
      <c r="Y18" s="71">
        <v>1.6135330909090908</v>
      </c>
      <c r="Z18" s="71">
        <v>98.96336290909089</v>
      </c>
      <c r="AA18" s="71">
        <v>22.410181818181815</v>
      </c>
      <c r="AB18" s="71">
        <v>29.877254399999998</v>
      </c>
      <c r="AC18" s="71">
        <v>19.241776528290913</v>
      </c>
      <c r="AD18" s="71">
        <v>71.529212746472723</v>
      </c>
      <c r="AE18" s="71">
        <v>146.376</v>
      </c>
      <c r="AF18" s="71">
        <v>397</v>
      </c>
      <c r="AG18" s="71">
        <v>0</v>
      </c>
      <c r="AH18" s="71">
        <v>32.619999999999997</v>
      </c>
      <c r="AI18" s="71">
        <v>0</v>
      </c>
      <c r="AJ18" s="71">
        <v>0</v>
      </c>
      <c r="AK18" s="71">
        <v>4.72</v>
      </c>
      <c r="AL18" s="71">
        <v>0</v>
      </c>
      <c r="AM18" s="71">
        <v>580.71600000000001</v>
      </c>
      <c r="AN18" s="71">
        <v>751.20857565556355</v>
      </c>
      <c r="AO18" s="71">
        <v>1.349539074074074</v>
      </c>
      <c r="AP18" s="71">
        <v>0.10796312592592593</v>
      </c>
      <c r="AQ18" s="71">
        <v>5.3981562962962963E-2</v>
      </c>
      <c r="AR18" s="71">
        <v>0.94122763636363638</v>
      </c>
      <c r="AS18" s="71">
        <v>0.34637177018181831</v>
      </c>
      <c r="AT18" s="71">
        <v>11.563653818181816</v>
      </c>
      <c r="AU18" s="71">
        <v>0.44820363636363636</v>
      </c>
      <c r="AV18" s="71">
        <v>14.81094062405387</v>
      </c>
      <c r="AW18" s="71">
        <v>3.7350303030303027</v>
      </c>
      <c r="AX18" s="71">
        <v>2.2111379393939394</v>
      </c>
      <c r="AY18" s="71">
        <v>5.6025454545454538E-2</v>
      </c>
      <c r="AZ18" s="71">
        <v>0.89640727272727272</v>
      </c>
      <c r="BA18" s="71">
        <v>0.34860282828282824</v>
      </c>
      <c r="BB18" s="71">
        <v>2.6669709976565659</v>
      </c>
      <c r="BC18" s="71">
        <v>9.9141747956363648</v>
      </c>
      <c r="BD18" s="71"/>
      <c r="BE18" s="71">
        <v>0</v>
      </c>
      <c r="BF18" s="71">
        <v>9.9141747956363648</v>
      </c>
      <c r="BG18" s="71">
        <v>30.371766666666673</v>
      </c>
      <c r="BH18" s="71">
        <v>1.9820451626931808</v>
      </c>
      <c r="BI18" s="71">
        <v>0.61315114159891593</v>
      </c>
      <c r="BJ18" s="71">
        <v>260.75073581813524</v>
      </c>
      <c r="BK18" s="71"/>
      <c r="BL18" s="71">
        <v>293.71769878909402</v>
      </c>
      <c r="BM18" s="71">
        <v>1338.5735716825297</v>
      </c>
      <c r="BN18" s="71">
        <f t="shared" si="5"/>
        <v>-3.3261939705504169E-7</v>
      </c>
      <c r="BO18" s="71">
        <f t="shared" si="0"/>
        <v>-2.3505104058556091E-7</v>
      </c>
      <c r="BP18" s="72">
        <f t="shared" si="1"/>
        <v>8.5633802816901436</v>
      </c>
      <c r="BQ18" s="72">
        <f t="shared" si="2"/>
        <v>1.8591549295774654</v>
      </c>
      <c r="BR18" s="73">
        <v>2</v>
      </c>
      <c r="BS18" s="72">
        <f t="shared" si="6"/>
        <v>2.2535211267605644</v>
      </c>
      <c r="BT18" s="72">
        <f t="shared" si="9"/>
        <v>11.25</v>
      </c>
      <c r="BU18" s="72">
        <f t="shared" si="10"/>
        <v>12.676056338028173</v>
      </c>
      <c r="BV18" s="71">
        <f t="shared" si="7"/>
        <v>169.67834000047517</v>
      </c>
      <c r="BW18" s="71">
        <f t="shared" si="3"/>
        <v>169.67833943280473</v>
      </c>
      <c r="BX18" s="71">
        <f t="shared" si="4"/>
        <v>1508.2519111153345</v>
      </c>
      <c r="BY18" s="71">
        <f t="shared" si="8"/>
        <v>18099.022933384014</v>
      </c>
      <c r="BZ18" s="49">
        <f>VLOOKUP($C18,[1]PARAMETROS!$A:$I,7,0)</f>
        <v>43101</v>
      </c>
      <c r="CA18" s="74"/>
      <c r="CB18" s="74"/>
    </row>
    <row r="19" spans="1:80" s="75" customFormat="1">
      <c r="A19" s="43" t="s">
        <v>86</v>
      </c>
      <c r="B19" s="43" t="s">
        <v>2</v>
      </c>
      <c r="C19" s="43" t="s">
        <v>67</v>
      </c>
      <c r="D19" s="43" t="s">
        <v>428</v>
      </c>
      <c r="E19" s="44" t="s">
        <v>403</v>
      </c>
      <c r="F19" s="44" t="s">
        <v>63</v>
      </c>
      <c r="G19" s="44">
        <v>1</v>
      </c>
      <c r="H19" s="71">
        <v>260.39999999999998</v>
      </c>
      <c r="I19" s="71">
        <v>260.39999999999998</v>
      </c>
      <c r="J19" s="71"/>
      <c r="K19" s="71"/>
      <c r="L19" s="71"/>
      <c r="M19" s="71"/>
      <c r="N19" s="71"/>
      <c r="O19" s="71"/>
      <c r="P19" s="71">
        <v>8.5221818181818172</v>
      </c>
      <c r="Q19" s="71">
        <v>268.9221818181818</v>
      </c>
      <c r="R19" s="71">
        <v>53.78443636363636</v>
      </c>
      <c r="S19" s="71">
        <v>4.0338327272727268</v>
      </c>
      <c r="T19" s="71">
        <v>2.6892218181818182</v>
      </c>
      <c r="U19" s="71">
        <v>0.53784436363636356</v>
      </c>
      <c r="V19" s="71">
        <v>6.723054545454545</v>
      </c>
      <c r="W19" s="71">
        <v>21.513774545454545</v>
      </c>
      <c r="X19" s="71">
        <v>8.0676654545454536</v>
      </c>
      <c r="Y19" s="71">
        <v>1.6135330909090908</v>
      </c>
      <c r="Z19" s="71">
        <v>98.96336290909089</v>
      </c>
      <c r="AA19" s="71">
        <v>22.410181818181815</v>
      </c>
      <c r="AB19" s="71">
        <v>29.877254399999998</v>
      </c>
      <c r="AC19" s="71">
        <v>19.241776528290913</v>
      </c>
      <c r="AD19" s="71">
        <v>71.529212746472723</v>
      </c>
      <c r="AE19" s="71">
        <v>146.376</v>
      </c>
      <c r="AF19" s="71">
        <v>397</v>
      </c>
      <c r="AG19" s="71">
        <v>0</v>
      </c>
      <c r="AH19" s="71">
        <v>0</v>
      </c>
      <c r="AI19" s="71">
        <v>9.84</v>
      </c>
      <c r="AJ19" s="71">
        <v>0</v>
      </c>
      <c r="AK19" s="71">
        <v>4.72</v>
      </c>
      <c r="AL19" s="71">
        <v>0</v>
      </c>
      <c r="AM19" s="71">
        <v>557.93600000000004</v>
      </c>
      <c r="AN19" s="71">
        <v>728.42857565556358</v>
      </c>
      <c r="AO19" s="71">
        <v>1.349539074074074</v>
      </c>
      <c r="AP19" s="71">
        <v>0.10796312592592593</v>
      </c>
      <c r="AQ19" s="71">
        <v>5.3981562962962963E-2</v>
      </c>
      <c r="AR19" s="71">
        <v>0.94122763636363638</v>
      </c>
      <c r="AS19" s="71">
        <v>0.34637177018181831</v>
      </c>
      <c r="AT19" s="71">
        <v>11.563653818181816</v>
      </c>
      <c r="AU19" s="71">
        <v>0.44820363636363636</v>
      </c>
      <c r="AV19" s="71">
        <v>14.81094062405387</v>
      </c>
      <c r="AW19" s="71">
        <v>3.7350303030303027</v>
      </c>
      <c r="AX19" s="71">
        <v>2.2111379393939394</v>
      </c>
      <c r="AY19" s="71">
        <v>5.6025454545454538E-2</v>
      </c>
      <c r="AZ19" s="71">
        <v>0.89640727272727272</v>
      </c>
      <c r="BA19" s="71">
        <v>0.34860282828282824</v>
      </c>
      <c r="BB19" s="71">
        <v>2.6669709976565659</v>
      </c>
      <c r="BC19" s="71">
        <v>9.9141747956363648</v>
      </c>
      <c r="BD19" s="71"/>
      <c r="BE19" s="71">
        <v>0</v>
      </c>
      <c r="BF19" s="71">
        <v>9.9141747956363648</v>
      </c>
      <c r="BG19" s="71">
        <v>30.371766666666673</v>
      </c>
      <c r="BH19" s="71">
        <v>1.9820451626931808</v>
      </c>
      <c r="BI19" s="71">
        <v>0.61315114159891593</v>
      </c>
      <c r="BJ19" s="71">
        <v>260.75073581813524</v>
      </c>
      <c r="BK19" s="71"/>
      <c r="BL19" s="71">
        <v>293.71769878909402</v>
      </c>
      <c r="BM19" s="71">
        <v>1315.7935716825295</v>
      </c>
      <c r="BN19" s="71">
        <f t="shared" si="5"/>
        <v>-3.3261939705504169E-7</v>
      </c>
      <c r="BO19" s="71">
        <f t="shared" si="0"/>
        <v>-2.3505104058556091E-7</v>
      </c>
      <c r="BP19" s="72">
        <f t="shared" si="1"/>
        <v>8.6609686609686669</v>
      </c>
      <c r="BQ19" s="72">
        <f t="shared" si="2"/>
        <v>1.8803418803418819</v>
      </c>
      <c r="BR19" s="73">
        <v>3</v>
      </c>
      <c r="BS19" s="72">
        <f t="shared" si="6"/>
        <v>3.4188034188034218</v>
      </c>
      <c r="BT19" s="72">
        <f t="shared" si="9"/>
        <v>12.25</v>
      </c>
      <c r="BU19" s="72">
        <f t="shared" si="10"/>
        <v>13.960113960113972</v>
      </c>
      <c r="BV19" s="71">
        <f t="shared" si="7"/>
        <v>183.68628200748762</v>
      </c>
      <c r="BW19" s="71">
        <f t="shared" si="3"/>
        <v>183.68628143981718</v>
      </c>
      <c r="BX19" s="71">
        <f t="shared" si="4"/>
        <v>1499.4798531223466</v>
      </c>
      <c r="BY19" s="71">
        <f t="shared" si="8"/>
        <v>17993.758237468159</v>
      </c>
      <c r="BZ19" s="49">
        <f>VLOOKUP($C19,[1]PARAMETROS!$A:$I,7,0)</f>
        <v>43101</v>
      </c>
      <c r="CA19" s="74"/>
      <c r="CB19" s="74"/>
    </row>
    <row r="20" spans="1:80" s="75" customFormat="1">
      <c r="A20" s="43" t="s">
        <v>429</v>
      </c>
      <c r="B20" s="43" t="s">
        <v>2</v>
      </c>
      <c r="C20" s="43" t="s">
        <v>165</v>
      </c>
      <c r="D20" s="43" t="s">
        <v>430</v>
      </c>
      <c r="E20" s="44" t="s">
        <v>403</v>
      </c>
      <c r="F20" s="44" t="s">
        <v>63</v>
      </c>
      <c r="G20" s="44">
        <v>1</v>
      </c>
      <c r="H20" s="71">
        <v>260.39999999999998</v>
      </c>
      <c r="I20" s="71">
        <v>260.39999999999998</v>
      </c>
      <c r="J20" s="71"/>
      <c r="K20" s="71"/>
      <c r="L20" s="71"/>
      <c r="M20" s="71"/>
      <c r="N20" s="71"/>
      <c r="O20" s="71"/>
      <c r="P20" s="71">
        <v>8.5221818181818172</v>
      </c>
      <c r="Q20" s="71">
        <v>268.9221818181818</v>
      </c>
      <c r="R20" s="71">
        <v>53.78443636363636</v>
      </c>
      <c r="S20" s="71">
        <v>4.0338327272727268</v>
      </c>
      <c r="T20" s="71">
        <v>2.6892218181818182</v>
      </c>
      <c r="U20" s="71">
        <v>0.53784436363636356</v>
      </c>
      <c r="V20" s="71">
        <v>6.723054545454545</v>
      </c>
      <c r="W20" s="71">
        <v>21.513774545454545</v>
      </c>
      <c r="X20" s="71">
        <v>8.0676654545454536</v>
      </c>
      <c r="Y20" s="71">
        <v>1.6135330909090908</v>
      </c>
      <c r="Z20" s="71">
        <v>98.96336290909089</v>
      </c>
      <c r="AA20" s="71">
        <v>22.410181818181815</v>
      </c>
      <c r="AB20" s="71">
        <v>29.877254399999998</v>
      </c>
      <c r="AC20" s="71">
        <v>19.241776528290913</v>
      </c>
      <c r="AD20" s="71">
        <v>71.529212746472723</v>
      </c>
      <c r="AE20" s="71">
        <v>146.376</v>
      </c>
      <c r="AF20" s="71">
        <v>397</v>
      </c>
      <c r="AG20" s="71">
        <v>0</v>
      </c>
      <c r="AH20" s="71">
        <v>0</v>
      </c>
      <c r="AI20" s="71">
        <v>0</v>
      </c>
      <c r="AJ20" s="71">
        <v>0</v>
      </c>
      <c r="AK20" s="71">
        <v>4.72</v>
      </c>
      <c r="AL20" s="71">
        <v>0</v>
      </c>
      <c r="AM20" s="71">
        <v>548.096</v>
      </c>
      <c r="AN20" s="71">
        <v>718.58857565556355</v>
      </c>
      <c r="AO20" s="71">
        <v>1.349539074074074</v>
      </c>
      <c r="AP20" s="71">
        <v>0.10796312592592593</v>
      </c>
      <c r="AQ20" s="71">
        <v>5.3981562962962963E-2</v>
      </c>
      <c r="AR20" s="71">
        <v>0.94122763636363638</v>
      </c>
      <c r="AS20" s="71">
        <v>0.34637177018181831</v>
      </c>
      <c r="AT20" s="71">
        <v>11.563653818181816</v>
      </c>
      <c r="AU20" s="71">
        <v>0.44820363636363636</v>
      </c>
      <c r="AV20" s="71">
        <v>14.81094062405387</v>
      </c>
      <c r="AW20" s="71">
        <v>3.7350303030303027</v>
      </c>
      <c r="AX20" s="71">
        <v>2.2111379393939394</v>
      </c>
      <c r="AY20" s="71">
        <v>5.6025454545454538E-2</v>
      </c>
      <c r="AZ20" s="71">
        <v>0.89640727272727272</v>
      </c>
      <c r="BA20" s="71">
        <v>0.34860282828282824</v>
      </c>
      <c r="BB20" s="71">
        <v>2.6669709976565659</v>
      </c>
      <c r="BC20" s="71">
        <v>9.9141747956363648</v>
      </c>
      <c r="BD20" s="71"/>
      <c r="BE20" s="71">
        <v>0</v>
      </c>
      <c r="BF20" s="71">
        <v>9.9141747956363648</v>
      </c>
      <c r="BG20" s="71">
        <v>30.371766666666673</v>
      </c>
      <c r="BH20" s="71">
        <v>1.9820451626931808</v>
      </c>
      <c r="BI20" s="71">
        <v>0.61315114159891593</v>
      </c>
      <c r="BJ20" s="71">
        <v>260.75073581813524</v>
      </c>
      <c r="BK20" s="71"/>
      <c r="BL20" s="71">
        <v>293.71769878909402</v>
      </c>
      <c r="BM20" s="71">
        <v>1305.9535716825296</v>
      </c>
      <c r="BN20" s="71">
        <f t="shared" si="5"/>
        <v>-3.3261939705504169E-7</v>
      </c>
      <c r="BO20" s="71">
        <f t="shared" si="0"/>
        <v>-2.3505104058556091E-7</v>
      </c>
      <c r="BP20" s="72">
        <f t="shared" si="1"/>
        <v>8.6609686609686669</v>
      </c>
      <c r="BQ20" s="72">
        <f t="shared" si="2"/>
        <v>1.8803418803418819</v>
      </c>
      <c r="BR20" s="73">
        <v>3</v>
      </c>
      <c r="BS20" s="72">
        <f t="shared" si="6"/>
        <v>3.4188034188034218</v>
      </c>
      <c r="BT20" s="72">
        <f t="shared" si="9"/>
        <v>12.25</v>
      </c>
      <c r="BU20" s="72">
        <f t="shared" si="10"/>
        <v>13.960113960113972</v>
      </c>
      <c r="BV20" s="71">
        <f t="shared" si="7"/>
        <v>182.31260679381242</v>
      </c>
      <c r="BW20" s="71">
        <f t="shared" si="3"/>
        <v>182.31260622614198</v>
      </c>
      <c r="BX20" s="71">
        <f t="shared" si="4"/>
        <v>1488.2661779086716</v>
      </c>
      <c r="BY20" s="71">
        <f t="shared" si="8"/>
        <v>17859.194134904057</v>
      </c>
      <c r="BZ20" s="49">
        <f>VLOOKUP($C20,[1]PARAMETROS!$A:$I,7,0)</f>
        <v>43101</v>
      </c>
      <c r="CA20" s="74"/>
      <c r="CB20" s="74"/>
    </row>
    <row r="21" spans="1:80" s="75" customFormat="1">
      <c r="A21" s="43" t="s">
        <v>88</v>
      </c>
      <c r="B21" s="43" t="s">
        <v>0</v>
      </c>
      <c r="C21" s="43" t="s">
        <v>175</v>
      </c>
      <c r="D21" s="43" t="s">
        <v>431</v>
      </c>
      <c r="E21" s="44" t="s">
        <v>403</v>
      </c>
      <c r="F21" s="44" t="s">
        <v>63</v>
      </c>
      <c r="G21" s="44">
        <v>2</v>
      </c>
      <c r="H21" s="71">
        <v>1041.5999999999999</v>
      </c>
      <c r="I21" s="71">
        <v>2083.1999999999998</v>
      </c>
      <c r="J21" s="71"/>
      <c r="K21" s="71"/>
      <c r="L21" s="71"/>
      <c r="M21" s="71"/>
      <c r="N21" s="71"/>
      <c r="O21" s="71"/>
      <c r="P21" s="71">
        <v>68.177454545454538</v>
      </c>
      <c r="Q21" s="71">
        <v>2151.3774545454544</v>
      </c>
      <c r="R21" s="71">
        <v>430.27549090909088</v>
      </c>
      <c r="S21" s="71">
        <v>32.270661818181814</v>
      </c>
      <c r="T21" s="71">
        <v>21.513774545454545</v>
      </c>
      <c r="U21" s="71">
        <v>4.3027549090909085</v>
      </c>
      <c r="V21" s="71">
        <v>53.78443636363636</v>
      </c>
      <c r="W21" s="71">
        <v>172.11019636363636</v>
      </c>
      <c r="X21" s="71">
        <v>64.541323636363629</v>
      </c>
      <c r="Y21" s="71">
        <v>12.908264727272726</v>
      </c>
      <c r="Z21" s="71">
        <v>791.70690327272712</v>
      </c>
      <c r="AA21" s="71">
        <v>179.28145454545452</v>
      </c>
      <c r="AB21" s="71">
        <v>239.01803519999999</v>
      </c>
      <c r="AC21" s="71">
        <v>153.9342122263273</v>
      </c>
      <c r="AD21" s="71">
        <v>572.23370197178178</v>
      </c>
      <c r="AE21" s="71">
        <v>199.00800000000001</v>
      </c>
      <c r="AF21" s="71">
        <v>794</v>
      </c>
      <c r="AG21" s="71">
        <v>0</v>
      </c>
      <c r="AH21" s="71">
        <v>0</v>
      </c>
      <c r="AI21" s="71">
        <v>0</v>
      </c>
      <c r="AJ21" s="71">
        <v>0</v>
      </c>
      <c r="AK21" s="71">
        <v>9.44</v>
      </c>
      <c r="AL21" s="71">
        <v>0</v>
      </c>
      <c r="AM21" s="71">
        <v>1002.4480000000001</v>
      </c>
      <c r="AN21" s="71">
        <v>2366.3886052445091</v>
      </c>
      <c r="AO21" s="71">
        <v>10.796312592592592</v>
      </c>
      <c r="AP21" s="71">
        <v>0.86370500740740741</v>
      </c>
      <c r="AQ21" s="71">
        <v>0.43185250370370371</v>
      </c>
      <c r="AR21" s="71">
        <v>7.529821090909091</v>
      </c>
      <c r="AS21" s="71">
        <v>2.7709741614545464</v>
      </c>
      <c r="AT21" s="71">
        <v>92.509230545454528</v>
      </c>
      <c r="AU21" s="71">
        <v>3.5856290909090909</v>
      </c>
      <c r="AV21" s="71">
        <v>118.48752499243096</v>
      </c>
      <c r="AW21" s="71">
        <v>29.880242424242422</v>
      </c>
      <c r="AX21" s="71">
        <v>17.689103515151515</v>
      </c>
      <c r="AY21" s="71">
        <v>0.4482036363636363</v>
      </c>
      <c r="AZ21" s="71">
        <v>7.1712581818181818</v>
      </c>
      <c r="BA21" s="71">
        <v>2.7888226262626259</v>
      </c>
      <c r="BB21" s="71">
        <v>21.335767981252527</v>
      </c>
      <c r="BC21" s="71">
        <v>79.313398365090919</v>
      </c>
      <c r="BD21" s="71"/>
      <c r="BE21" s="71">
        <v>0</v>
      </c>
      <c r="BF21" s="71">
        <v>79.313398365090919</v>
      </c>
      <c r="BG21" s="71">
        <v>110.9704</v>
      </c>
      <c r="BH21" s="71">
        <v>15.856361301545446</v>
      </c>
      <c r="BI21" s="71">
        <v>4.9052091327913265</v>
      </c>
      <c r="BJ21" s="71">
        <v>2086.0058865450824</v>
      </c>
      <c r="BK21" s="71"/>
      <c r="BL21" s="71">
        <v>2217.7378569794191</v>
      </c>
      <c r="BM21" s="71">
        <v>6933.3048401269043</v>
      </c>
      <c r="BN21" s="71">
        <f t="shared" si="5"/>
        <v>-6.6523879411008338E-7</v>
      </c>
      <c r="BO21" s="71">
        <f t="shared" si="0"/>
        <v>-4.7010208117112182E-7</v>
      </c>
      <c r="BP21" s="72">
        <f t="shared" si="1"/>
        <v>8.6118980169971699</v>
      </c>
      <c r="BQ21" s="72">
        <f t="shared" si="2"/>
        <v>1.8696883852691222</v>
      </c>
      <c r="BR21" s="73">
        <v>2.5</v>
      </c>
      <c r="BS21" s="72">
        <f t="shared" si="6"/>
        <v>2.8328611898017004</v>
      </c>
      <c r="BT21" s="72">
        <f t="shared" si="9"/>
        <v>11.75</v>
      </c>
      <c r="BU21" s="72">
        <f t="shared" si="10"/>
        <v>13.314447592067992</v>
      </c>
      <c r="BV21" s="71">
        <f t="shared" si="7"/>
        <v>923.13123918584597</v>
      </c>
      <c r="BW21" s="71">
        <f t="shared" si="3"/>
        <v>923.13123805050509</v>
      </c>
      <c r="BX21" s="71">
        <f t="shared" si="4"/>
        <v>7856.4360781774094</v>
      </c>
      <c r="BY21" s="71">
        <f t="shared" si="8"/>
        <v>94277.232938128916</v>
      </c>
      <c r="BZ21" s="49">
        <f>VLOOKUP($C21,[1]PARAMETROS!$A:$I,7,0)</f>
        <v>43101</v>
      </c>
      <c r="CA21" s="74"/>
      <c r="CB21" s="74"/>
    </row>
    <row r="22" spans="1:80" s="75" customFormat="1">
      <c r="A22" s="43" t="s">
        <v>91</v>
      </c>
      <c r="B22" s="43" t="s">
        <v>432</v>
      </c>
      <c r="C22" s="43" t="s">
        <v>433</v>
      </c>
      <c r="D22" s="43" t="s">
        <v>434</v>
      </c>
      <c r="E22" s="76" t="s">
        <v>403</v>
      </c>
      <c r="F22" s="44" t="s">
        <v>63</v>
      </c>
      <c r="G22" s="44">
        <v>2</v>
      </c>
      <c r="H22" s="71">
        <v>1928.74</v>
      </c>
      <c r="I22" s="71">
        <v>3857.48</v>
      </c>
      <c r="J22" s="71"/>
      <c r="K22" s="71"/>
      <c r="L22" s="71"/>
      <c r="M22" s="71"/>
      <c r="N22" s="71"/>
      <c r="O22" s="71"/>
      <c r="P22" s="71">
        <v>0</v>
      </c>
      <c r="Q22" s="71">
        <v>3857.48</v>
      </c>
      <c r="R22" s="71">
        <v>771.49600000000009</v>
      </c>
      <c r="S22" s="71">
        <v>57.862200000000001</v>
      </c>
      <c r="T22" s="71">
        <v>38.574800000000003</v>
      </c>
      <c r="U22" s="71">
        <v>7.7149600000000005</v>
      </c>
      <c r="V22" s="71">
        <v>96.437000000000012</v>
      </c>
      <c r="W22" s="71">
        <v>308.59840000000003</v>
      </c>
      <c r="X22" s="71">
        <v>115.7244</v>
      </c>
      <c r="Y22" s="71">
        <v>23.144880000000001</v>
      </c>
      <c r="Z22" s="71">
        <v>1419.5526400000003</v>
      </c>
      <c r="AA22" s="71">
        <v>321.45666666666665</v>
      </c>
      <c r="AB22" s="71">
        <v>428.56602800000002</v>
      </c>
      <c r="AC22" s="71">
        <v>276.00835163733342</v>
      </c>
      <c r="AD22" s="71">
        <v>1026.031046304</v>
      </c>
      <c r="AE22" s="71">
        <v>320.55119999999999</v>
      </c>
      <c r="AF22" s="71">
        <v>794</v>
      </c>
      <c r="AG22" s="71">
        <v>0</v>
      </c>
      <c r="AH22" s="71">
        <v>97.16</v>
      </c>
      <c r="AI22" s="71">
        <v>0</v>
      </c>
      <c r="AJ22" s="71">
        <v>0</v>
      </c>
      <c r="AK22" s="71">
        <v>9.44</v>
      </c>
      <c r="AL22" s="71">
        <v>20.38</v>
      </c>
      <c r="AM22" s="71">
        <v>1241.5312000000001</v>
      </c>
      <c r="AN22" s="71">
        <v>3687.1148863040003</v>
      </c>
      <c r="AO22" s="71">
        <v>19.358090702160496</v>
      </c>
      <c r="AP22" s="71">
        <v>1.5486472561728397</v>
      </c>
      <c r="AQ22" s="71">
        <v>0.77432362808641986</v>
      </c>
      <c r="AR22" s="71">
        <v>13.501180000000002</v>
      </c>
      <c r="AS22" s="71">
        <v>4.9684342400000023</v>
      </c>
      <c r="AT22" s="71">
        <v>165.87163999999999</v>
      </c>
      <c r="AU22" s="71">
        <v>6.4291333333333336</v>
      </c>
      <c r="AV22" s="71">
        <v>212.45144915975308</v>
      </c>
      <c r="AW22" s="71">
        <v>53.576111111111111</v>
      </c>
      <c r="AX22" s="71">
        <v>31.717057777777779</v>
      </c>
      <c r="AY22" s="71">
        <v>0.80364166666666659</v>
      </c>
      <c r="AZ22" s="71">
        <v>12.858266666666667</v>
      </c>
      <c r="BA22" s="71">
        <v>5.0004370370370372</v>
      </c>
      <c r="BB22" s="71">
        <v>38.255629247407413</v>
      </c>
      <c r="BC22" s="71">
        <v>142.21114350666664</v>
      </c>
      <c r="BD22" s="71"/>
      <c r="BE22" s="71">
        <v>0</v>
      </c>
      <c r="BF22" s="71">
        <v>142.21114350666664</v>
      </c>
      <c r="BG22" s="71">
        <v>132.23097222222222</v>
      </c>
      <c r="BH22" s="71">
        <v>0</v>
      </c>
      <c r="BI22" s="71">
        <v>0</v>
      </c>
      <c r="BJ22" s="71">
        <v>0</v>
      </c>
      <c r="BK22" s="71"/>
      <c r="BL22" s="71">
        <v>132.23097222222222</v>
      </c>
      <c r="BM22" s="71">
        <v>8031.488451192643</v>
      </c>
      <c r="BN22" s="71">
        <f t="shared" si="5"/>
        <v>-6.6523879411008338E-7</v>
      </c>
      <c r="BO22" s="71">
        <f t="shared" si="0"/>
        <v>-4.7010208117112182E-7</v>
      </c>
      <c r="BP22" s="72">
        <f t="shared" si="1"/>
        <v>8.8629737609329435</v>
      </c>
      <c r="BQ22" s="72">
        <f t="shared" si="2"/>
        <v>1.9241982507288626</v>
      </c>
      <c r="BR22" s="73">
        <v>5</v>
      </c>
      <c r="BS22" s="72">
        <f t="shared" si="6"/>
        <v>5.8309037900874632</v>
      </c>
      <c r="BT22" s="72">
        <f t="shared" si="9"/>
        <v>14.25</v>
      </c>
      <c r="BU22" s="72">
        <f t="shared" si="10"/>
        <v>16.618075801749271</v>
      </c>
      <c r="BV22" s="71">
        <f t="shared" si="7"/>
        <v>1334.6788386392602</v>
      </c>
      <c r="BW22" s="71">
        <f t="shared" si="3"/>
        <v>1334.6788375039193</v>
      </c>
      <c r="BX22" s="71">
        <f t="shared" si="4"/>
        <v>9366.1672886965625</v>
      </c>
      <c r="BY22" s="71">
        <f t="shared" si="8"/>
        <v>112394.00746435876</v>
      </c>
      <c r="BZ22" s="49">
        <f>VLOOKUP($C22,[1]PARAMETROS!$A:$I,7,0)</f>
        <v>43101</v>
      </c>
      <c r="CA22" s="74"/>
      <c r="CB22" s="74"/>
    </row>
    <row r="23" spans="1:80" s="75" customFormat="1">
      <c r="A23" s="43" t="s">
        <v>91</v>
      </c>
      <c r="B23" s="43" t="s">
        <v>435</v>
      </c>
      <c r="C23" s="43" t="s">
        <v>433</v>
      </c>
      <c r="D23" s="43" t="s">
        <v>436</v>
      </c>
      <c r="E23" s="76" t="s">
        <v>403</v>
      </c>
      <c r="F23" s="44" t="s">
        <v>63</v>
      </c>
      <c r="G23" s="44">
        <v>4</v>
      </c>
      <c r="H23" s="71">
        <v>1178.4000000000001</v>
      </c>
      <c r="I23" s="71">
        <v>4713.6000000000004</v>
      </c>
      <c r="J23" s="71"/>
      <c r="K23" s="71"/>
      <c r="L23" s="71"/>
      <c r="M23" s="71"/>
      <c r="N23" s="71"/>
      <c r="O23" s="71"/>
      <c r="P23" s="71">
        <v>0</v>
      </c>
      <c r="Q23" s="71">
        <v>4713.6000000000004</v>
      </c>
      <c r="R23" s="71">
        <v>942.72000000000014</v>
      </c>
      <c r="S23" s="71">
        <v>70.704000000000008</v>
      </c>
      <c r="T23" s="71">
        <v>47.136000000000003</v>
      </c>
      <c r="U23" s="71">
        <v>9.4272000000000009</v>
      </c>
      <c r="V23" s="71">
        <v>117.84000000000002</v>
      </c>
      <c r="W23" s="71">
        <v>377.08800000000002</v>
      </c>
      <c r="X23" s="71">
        <v>141.40800000000002</v>
      </c>
      <c r="Y23" s="71">
        <v>28.281600000000005</v>
      </c>
      <c r="Z23" s="71">
        <v>1734.6048000000003</v>
      </c>
      <c r="AA23" s="71">
        <v>392.8</v>
      </c>
      <c r="AB23" s="71">
        <v>523.68096000000003</v>
      </c>
      <c r="AC23" s="71">
        <v>337.26499328000011</v>
      </c>
      <c r="AD23" s="71">
        <v>1253.7459532800003</v>
      </c>
      <c r="AE23" s="71">
        <v>821.18399999999997</v>
      </c>
      <c r="AF23" s="71">
        <v>1588</v>
      </c>
      <c r="AG23" s="71">
        <v>0</v>
      </c>
      <c r="AH23" s="71">
        <v>194.32</v>
      </c>
      <c r="AI23" s="71">
        <v>0</v>
      </c>
      <c r="AJ23" s="71">
        <v>0</v>
      </c>
      <c r="AK23" s="71">
        <v>18.88</v>
      </c>
      <c r="AL23" s="71">
        <v>40.76</v>
      </c>
      <c r="AM23" s="71">
        <v>2663.1440000000007</v>
      </c>
      <c r="AN23" s="71">
        <v>5651.4947532800015</v>
      </c>
      <c r="AO23" s="71">
        <v>23.654379629629634</v>
      </c>
      <c r="AP23" s="71">
        <v>1.8923503703703706</v>
      </c>
      <c r="AQ23" s="71">
        <v>0.94617518518518529</v>
      </c>
      <c r="AR23" s="71">
        <v>16.497600000000002</v>
      </c>
      <c r="AS23" s="71">
        <v>6.0711168000000031</v>
      </c>
      <c r="AT23" s="71">
        <v>202.6848</v>
      </c>
      <c r="AU23" s="71">
        <v>7.8560000000000008</v>
      </c>
      <c r="AV23" s="71">
        <v>259.60242198518517</v>
      </c>
      <c r="AW23" s="71">
        <v>65.466666666666669</v>
      </c>
      <c r="AX23" s="71">
        <v>38.756266666666676</v>
      </c>
      <c r="AY23" s="71">
        <v>0.98199999999999998</v>
      </c>
      <c r="AZ23" s="71">
        <v>15.712000000000002</v>
      </c>
      <c r="BA23" s="71">
        <v>6.1102222222222222</v>
      </c>
      <c r="BB23" s="71">
        <v>46.745993244444456</v>
      </c>
      <c r="BC23" s="71">
        <v>173.77314880000003</v>
      </c>
      <c r="BD23" s="71"/>
      <c r="BE23" s="71">
        <v>0</v>
      </c>
      <c r="BF23" s="71">
        <v>173.77314880000003</v>
      </c>
      <c r="BG23" s="71">
        <v>207.08633333333333</v>
      </c>
      <c r="BH23" s="71">
        <v>0</v>
      </c>
      <c r="BI23" s="71">
        <v>28.540833333333335</v>
      </c>
      <c r="BJ23" s="71">
        <v>0</v>
      </c>
      <c r="BK23" s="71"/>
      <c r="BL23" s="71">
        <v>235.62716666666665</v>
      </c>
      <c r="BM23" s="71">
        <v>11034.097490731854</v>
      </c>
      <c r="BN23" s="71">
        <f t="shared" si="5"/>
        <v>-1.3304775882201668E-6</v>
      </c>
      <c r="BO23" s="71">
        <f t="shared" si="0"/>
        <v>-9.4020416234224363E-7</v>
      </c>
      <c r="BP23" s="72">
        <f t="shared" si="1"/>
        <v>8.8629737609329435</v>
      </c>
      <c r="BQ23" s="72">
        <f t="shared" si="2"/>
        <v>1.9241982507288626</v>
      </c>
      <c r="BR23" s="73">
        <v>5</v>
      </c>
      <c r="BS23" s="72">
        <f t="shared" si="6"/>
        <v>5.8309037900874632</v>
      </c>
      <c r="BT23" s="72">
        <f t="shared" si="9"/>
        <v>14.25</v>
      </c>
      <c r="BU23" s="72">
        <f t="shared" si="10"/>
        <v>16.618075801749271</v>
      </c>
      <c r="BV23" s="71">
        <f t="shared" si="7"/>
        <v>1833.6546846713902</v>
      </c>
      <c r="BW23" s="71">
        <f t="shared" si="3"/>
        <v>1833.6546824007085</v>
      </c>
      <c r="BX23" s="71">
        <f t="shared" si="4"/>
        <v>12867.752173132563</v>
      </c>
      <c r="BY23" s="71">
        <f t="shared" si="8"/>
        <v>154413.02607759077</v>
      </c>
      <c r="BZ23" s="49">
        <f>VLOOKUP($C23,[1]PARAMETROS!$A:$I,7,0)</f>
        <v>43101</v>
      </c>
      <c r="CA23" s="74"/>
      <c r="CB23" s="74"/>
    </row>
    <row r="24" spans="1:80" s="75" customFormat="1">
      <c r="A24" s="43" t="s">
        <v>91</v>
      </c>
      <c r="B24" s="43" t="s">
        <v>2</v>
      </c>
      <c r="C24" s="43" t="s">
        <v>433</v>
      </c>
      <c r="D24" s="43" t="s">
        <v>437</v>
      </c>
      <c r="E24" s="76" t="s">
        <v>403</v>
      </c>
      <c r="F24" s="44" t="s">
        <v>63</v>
      </c>
      <c r="G24" s="44">
        <v>1</v>
      </c>
      <c r="H24" s="71">
        <v>269.02</v>
      </c>
      <c r="I24" s="71">
        <v>269.02</v>
      </c>
      <c r="J24" s="71"/>
      <c r="K24" s="71"/>
      <c r="L24" s="71"/>
      <c r="M24" s="71"/>
      <c r="N24" s="71"/>
      <c r="O24" s="71"/>
      <c r="P24" s="71">
        <v>8.8042909090909092</v>
      </c>
      <c r="Q24" s="71">
        <v>277.82429090909091</v>
      </c>
      <c r="R24" s="71">
        <v>55.564858181818181</v>
      </c>
      <c r="S24" s="71">
        <v>4.1673643636363638</v>
      </c>
      <c r="T24" s="71">
        <v>2.7782429090909093</v>
      </c>
      <c r="U24" s="71">
        <v>0.55564858181818177</v>
      </c>
      <c r="V24" s="71">
        <v>6.9456072727272726</v>
      </c>
      <c r="W24" s="71">
        <v>22.225943272727275</v>
      </c>
      <c r="X24" s="71">
        <v>8.3347287272727275</v>
      </c>
      <c r="Y24" s="71">
        <v>1.6669457454545455</v>
      </c>
      <c r="Z24" s="71">
        <v>102.23933905454547</v>
      </c>
      <c r="AA24" s="71">
        <v>23.15202424242424</v>
      </c>
      <c r="AB24" s="71">
        <v>30.86627872</v>
      </c>
      <c r="AC24" s="71">
        <v>19.878735490172126</v>
      </c>
      <c r="AD24" s="71">
        <v>73.897038452596377</v>
      </c>
      <c r="AE24" s="71">
        <v>259.85879999999997</v>
      </c>
      <c r="AF24" s="71">
        <v>397</v>
      </c>
      <c r="AG24" s="71">
        <v>0</v>
      </c>
      <c r="AH24" s="71">
        <v>48.58</v>
      </c>
      <c r="AI24" s="71">
        <v>0</v>
      </c>
      <c r="AJ24" s="71">
        <v>0</v>
      </c>
      <c r="AK24" s="71">
        <v>4.72</v>
      </c>
      <c r="AL24" s="71">
        <v>10.19</v>
      </c>
      <c r="AM24" s="71">
        <v>720.3488000000001</v>
      </c>
      <c r="AN24" s="71">
        <v>896.48517750714188</v>
      </c>
      <c r="AO24" s="71">
        <v>1.3942127561728397</v>
      </c>
      <c r="AP24" s="71">
        <v>0.11153702049382716</v>
      </c>
      <c r="AQ24" s="71">
        <v>5.576851024691358E-2</v>
      </c>
      <c r="AR24" s="71">
        <v>0.97238501818181833</v>
      </c>
      <c r="AS24" s="71">
        <v>0.35783768669090921</v>
      </c>
      <c r="AT24" s="71">
        <v>11.946444509090908</v>
      </c>
      <c r="AU24" s="71">
        <v>0.46304048484848487</v>
      </c>
      <c r="AV24" s="71">
        <v>15.301225985725701</v>
      </c>
      <c r="AW24" s="71">
        <v>3.8586707070707069</v>
      </c>
      <c r="AX24" s="71">
        <v>2.2843330585858586</v>
      </c>
      <c r="AY24" s="71">
        <v>5.7880060606060602E-2</v>
      </c>
      <c r="AZ24" s="71">
        <v>0.92608096969696974</v>
      </c>
      <c r="BA24" s="71">
        <v>0.36014259932659931</v>
      </c>
      <c r="BB24" s="71">
        <v>2.7552555214653203</v>
      </c>
      <c r="BC24" s="71">
        <v>10.242362916751516</v>
      </c>
      <c r="BD24" s="71"/>
      <c r="BE24" s="71">
        <v>0</v>
      </c>
      <c r="BF24" s="71">
        <v>10.242362916751516</v>
      </c>
      <c r="BG24" s="71">
        <v>30.371766666666673</v>
      </c>
      <c r="BH24" s="71">
        <v>1.9820451626931808</v>
      </c>
      <c r="BI24" s="71">
        <v>0.61315114159891593</v>
      </c>
      <c r="BJ24" s="71">
        <v>260.75073581813524</v>
      </c>
      <c r="BK24" s="71"/>
      <c r="BL24" s="71">
        <v>293.71769878909402</v>
      </c>
      <c r="BM24" s="71">
        <v>1493.5707561078041</v>
      </c>
      <c r="BN24" s="71">
        <f t="shared" si="5"/>
        <v>-3.3261939705504169E-7</v>
      </c>
      <c r="BO24" s="71">
        <f t="shared" si="0"/>
        <v>-2.3505104058556091E-7</v>
      </c>
      <c r="BP24" s="72">
        <f t="shared" si="1"/>
        <v>8.8629737609329435</v>
      </c>
      <c r="BQ24" s="72">
        <f t="shared" si="2"/>
        <v>1.9241982507288626</v>
      </c>
      <c r="BR24" s="73">
        <v>5</v>
      </c>
      <c r="BS24" s="72">
        <f t="shared" si="6"/>
        <v>5.8309037900874632</v>
      </c>
      <c r="BT24" s="72">
        <f t="shared" si="9"/>
        <v>14.25</v>
      </c>
      <c r="BU24" s="72">
        <f t="shared" si="10"/>
        <v>16.618075801749271</v>
      </c>
      <c r="BV24" s="71">
        <f t="shared" si="7"/>
        <v>248.20272030841869</v>
      </c>
      <c r="BW24" s="71">
        <f t="shared" si="3"/>
        <v>248.20271974074825</v>
      </c>
      <c r="BX24" s="71">
        <f t="shared" si="4"/>
        <v>1741.7734758485524</v>
      </c>
      <c r="BY24" s="71">
        <f t="shared" si="8"/>
        <v>20901.281710182629</v>
      </c>
      <c r="BZ24" s="49">
        <f>VLOOKUP($C24,[1]PARAMETROS!$A:$I,7,0)</f>
        <v>43101</v>
      </c>
      <c r="CA24" s="74"/>
      <c r="CB24" s="74"/>
    </row>
    <row r="25" spans="1:80" s="75" customFormat="1">
      <c r="A25" s="43" t="s">
        <v>91</v>
      </c>
      <c r="B25" s="43" t="s">
        <v>1</v>
      </c>
      <c r="C25" s="43" t="s">
        <v>433</v>
      </c>
      <c r="D25" s="43" t="s">
        <v>438</v>
      </c>
      <c r="E25" s="76" t="s">
        <v>403</v>
      </c>
      <c r="F25" s="44" t="s">
        <v>63</v>
      </c>
      <c r="G25" s="44">
        <v>6</v>
      </c>
      <c r="H25" s="71">
        <v>538.04</v>
      </c>
      <c r="I25" s="71">
        <v>3228.24</v>
      </c>
      <c r="J25" s="71"/>
      <c r="K25" s="71"/>
      <c r="L25" s="71"/>
      <c r="M25" s="71"/>
      <c r="N25" s="71"/>
      <c r="O25" s="71"/>
      <c r="P25" s="71">
        <v>105.65149090909091</v>
      </c>
      <c r="Q25" s="71">
        <v>3333.8914909090909</v>
      </c>
      <c r="R25" s="71">
        <v>666.77829818181817</v>
      </c>
      <c r="S25" s="71">
        <v>50.008372363636362</v>
      </c>
      <c r="T25" s="71">
        <v>33.33891490909091</v>
      </c>
      <c r="U25" s="71">
        <v>6.6677829818181822</v>
      </c>
      <c r="V25" s="71">
        <v>83.347287272727272</v>
      </c>
      <c r="W25" s="71">
        <v>266.71131927272728</v>
      </c>
      <c r="X25" s="71">
        <v>100.01674472727272</v>
      </c>
      <c r="Y25" s="71">
        <v>20.003348945454544</v>
      </c>
      <c r="Z25" s="71">
        <v>1226.8720686545453</v>
      </c>
      <c r="AA25" s="71">
        <v>277.82429090909091</v>
      </c>
      <c r="AB25" s="71">
        <v>370.39534464000002</v>
      </c>
      <c r="AC25" s="71">
        <v>238.54482588206551</v>
      </c>
      <c r="AD25" s="71">
        <v>886.76446143115652</v>
      </c>
      <c r="AE25" s="71">
        <v>1462.3056000000001</v>
      </c>
      <c r="AF25" s="71">
        <v>2382</v>
      </c>
      <c r="AG25" s="71">
        <v>0</v>
      </c>
      <c r="AH25" s="71">
        <v>291.48</v>
      </c>
      <c r="AI25" s="71">
        <v>0</v>
      </c>
      <c r="AJ25" s="71">
        <v>0</v>
      </c>
      <c r="AK25" s="71">
        <v>28.32</v>
      </c>
      <c r="AL25" s="71">
        <v>61.14</v>
      </c>
      <c r="AM25" s="71">
        <v>4225.2456000000002</v>
      </c>
      <c r="AN25" s="71">
        <v>6338.8821300857016</v>
      </c>
      <c r="AO25" s="71">
        <v>16.730553074074077</v>
      </c>
      <c r="AP25" s="71">
        <v>1.338444245925926</v>
      </c>
      <c r="AQ25" s="71">
        <v>0.66922212296296302</v>
      </c>
      <c r="AR25" s="71">
        <v>11.66862021818182</v>
      </c>
      <c r="AS25" s="71">
        <v>4.2940522402909105</v>
      </c>
      <c r="AT25" s="71">
        <v>143.35733410909089</v>
      </c>
      <c r="AU25" s="71">
        <v>5.5564858181818186</v>
      </c>
      <c r="AV25" s="71">
        <v>183.61471182870841</v>
      </c>
      <c r="AW25" s="71">
        <v>46.304048484848479</v>
      </c>
      <c r="AX25" s="71">
        <v>27.411996703030304</v>
      </c>
      <c r="AY25" s="71">
        <v>0.69456072727272722</v>
      </c>
      <c r="AZ25" s="71">
        <v>11.112971636363637</v>
      </c>
      <c r="BA25" s="71">
        <v>4.3217111919191922</v>
      </c>
      <c r="BB25" s="71">
        <v>33.063066257583841</v>
      </c>
      <c r="BC25" s="71">
        <v>122.90835500101819</v>
      </c>
      <c r="BD25" s="71"/>
      <c r="BE25" s="71">
        <v>0</v>
      </c>
      <c r="BF25" s="71">
        <v>122.90835500101819</v>
      </c>
      <c r="BG25" s="71">
        <v>182.23060000000004</v>
      </c>
      <c r="BH25" s="71">
        <v>23.784541952318168</v>
      </c>
      <c r="BI25" s="71">
        <v>7.3578136991869911</v>
      </c>
      <c r="BJ25" s="71">
        <v>3129.0088298176233</v>
      </c>
      <c r="BK25" s="71"/>
      <c r="BL25" s="71">
        <v>3342.3817854691288</v>
      </c>
      <c r="BM25" s="71">
        <v>13321.678473293648</v>
      </c>
      <c r="BN25" s="71">
        <f t="shared" si="5"/>
        <v>-1.9957163823302502E-6</v>
      </c>
      <c r="BO25" s="71">
        <f t="shared" si="0"/>
        <v>-1.4103062435133655E-6</v>
      </c>
      <c r="BP25" s="72">
        <f t="shared" si="1"/>
        <v>8.8629737609329435</v>
      </c>
      <c r="BQ25" s="72">
        <f t="shared" si="2"/>
        <v>1.9241982507288626</v>
      </c>
      <c r="BR25" s="73">
        <v>5</v>
      </c>
      <c r="BS25" s="72">
        <f t="shared" si="6"/>
        <v>5.8309037900874632</v>
      </c>
      <c r="BT25" s="72">
        <f t="shared" si="9"/>
        <v>14.25</v>
      </c>
      <c r="BU25" s="72">
        <f t="shared" si="10"/>
        <v>16.618075801749271</v>
      </c>
      <c r="BV25" s="71">
        <f t="shared" si="7"/>
        <v>2213.8066261912377</v>
      </c>
      <c r="BW25" s="71">
        <f t="shared" si="3"/>
        <v>2213.806622785215</v>
      </c>
      <c r="BX25" s="71">
        <f t="shared" si="4"/>
        <v>15535.485096078864</v>
      </c>
      <c r="BY25" s="71">
        <f t="shared" si="8"/>
        <v>186425.82115294639</v>
      </c>
      <c r="BZ25" s="49">
        <f>VLOOKUP($C25,[1]PARAMETROS!$A:$I,7,0)</f>
        <v>43101</v>
      </c>
      <c r="CA25" s="74"/>
      <c r="CB25" s="74"/>
    </row>
    <row r="26" spans="1:80" s="75" customFormat="1">
      <c r="A26" s="43" t="s">
        <v>91</v>
      </c>
      <c r="B26" s="43" t="s">
        <v>439</v>
      </c>
      <c r="C26" s="43" t="s">
        <v>433</v>
      </c>
      <c r="D26" s="43" t="s">
        <v>440</v>
      </c>
      <c r="E26" s="76" t="s">
        <v>403</v>
      </c>
      <c r="F26" s="44" t="s">
        <v>63</v>
      </c>
      <c r="G26" s="44">
        <v>1</v>
      </c>
      <c r="H26" s="71">
        <v>733.69</v>
      </c>
      <c r="I26" s="71">
        <v>733.69</v>
      </c>
      <c r="J26" s="71"/>
      <c r="K26" s="71"/>
      <c r="L26" s="71"/>
      <c r="M26" s="71"/>
      <c r="N26" s="71"/>
      <c r="O26" s="71"/>
      <c r="P26" s="71">
        <v>26.412839999999999</v>
      </c>
      <c r="Q26" s="71">
        <v>760.10284000000001</v>
      </c>
      <c r="R26" s="71">
        <v>152.020568</v>
      </c>
      <c r="S26" s="71">
        <v>11.401542599999999</v>
      </c>
      <c r="T26" s="71">
        <v>7.6010284000000006</v>
      </c>
      <c r="U26" s="71">
        <v>1.5202056800000001</v>
      </c>
      <c r="V26" s="71">
        <v>19.002571</v>
      </c>
      <c r="W26" s="71">
        <v>60.808227200000005</v>
      </c>
      <c r="X26" s="71">
        <v>22.803085199999998</v>
      </c>
      <c r="Y26" s="71">
        <v>4.5606170400000003</v>
      </c>
      <c r="Z26" s="71">
        <v>279.71784511999999</v>
      </c>
      <c r="AA26" s="71">
        <v>63.341903333333335</v>
      </c>
      <c r="AB26" s="71">
        <v>84.44742552400001</v>
      </c>
      <c r="AC26" s="71">
        <v>54.386473019498688</v>
      </c>
      <c r="AD26" s="71">
        <v>202.17580187683203</v>
      </c>
      <c r="AE26" s="71">
        <v>231.9786</v>
      </c>
      <c r="AF26" s="71">
        <v>397</v>
      </c>
      <c r="AG26" s="71">
        <v>0</v>
      </c>
      <c r="AH26" s="71">
        <v>48.58</v>
      </c>
      <c r="AI26" s="71">
        <v>0</v>
      </c>
      <c r="AJ26" s="71">
        <v>0</v>
      </c>
      <c r="AK26" s="71">
        <v>4.72</v>
      </c>
      <c r="AL26" s="71">
        <v>10.19</v>
      </c>
      <c r="AM26" s="71">
        <v>692.46860000000015</v>
      </c>
      <c r="AN26" s="71">
        <v>1174.3622469968323</v>
      </c>
      <c r="AO26" s="71">
        <v>3.8144435537422843</v>
      </c>
      <c r="AP26" s="71">
        <v>0.30515548429938272</v>
      </c>
      <c r="AQ26" s="71">
        <v>0.15257774214969136</v>
      </c>
      <c r="AR26" s="71">
        <v>2.6603599400000006</v>
      </c>
      <c r="AS26" s="71">
        <v>0.97901245792000036</v>
      </c>
      <c r="AT26" s="71">
        <v>32.684422120000001</v>
      </c>
      <c r="AU26" s="71">
        <v>1.2668380666666668</v>
      </c>
      <c r="AV26" s="71">
        <v>41.862809364778023</v>
      </c>
      <c r="AW26" s="71">
        <v>10.556983888888889</v>
      </c>
      <c r="AX26" s="71">
        <v>6.2497344622222224</v>
      </c>
      <c r="AY26" s="71">
        <v>0.15835475833333332</v>
      </c>
      <c r="AZ26" s="71">
        <v>2.5336761333333335</v>
      </c>
      <c r="BA26" s="71">
        <v>0.98531849629629631</v>
      </c>
      <c r="BB26" s="71">
        <v>7.5381369279792612</v>
      </c>
      <c r="BC26" s="71">
        <v>28.022204667053337</v>
      </c>
      <c r="BD26" s="71"/>
      <c r="BE26" s="71">
        <v>0</v>
      </c>
      <c r="BF26" s="71">
        <v>28.022204667053337</v>
      </c>
      <c r="BG26" s="71">
        <v>55.485199999999999</v>
      </c>
      <c r="BH26" s="71">
        <v>5.4055777164359471</v>
      </c>
      <c r="BI26" s="71">
        <v>1.6722303861788619</v>
      </c>
      <c r="BJ26" s="71">
        <v>711.13837041309614</v>
      </c>
      <c r="BK26" s="71"/>
      <c r="BL26" s="71">
        <v>773.70137851571099</v>
      </c>
      <c r="BM26" s="71">
        <v>2778.0514795443746</v>
      </c>
      <c r="BN26" s="71">
        <f t="shared" si="5"/>
        <v>-3.3261939705504169E-7</v>
      </c>
      <c r="BO26" s="71">
        <f t="shared" si="0"/>
        <v>-2.3505104058556091E-7</v>
      </c>
      <c r="BP26" s="72">
        <f t="shared" si="1"/>
        <v>8.8629737609329435</v>
      </c>
      <c r="BQ26" s="72">
        <f t="shared" si="2"/>
        <v>1.9241982507288626</v>
      </c>
      <c r="BR26" s="73">
        <v>5</v>
      </c>
      <c r="BS26" s="72">
        <f t="shared" si="6"/>
        <v>5.8309037900874632</v>
      </c>
      <c r="BT26" s="72">
        <f t="shared" si="9"/>
        <v>14.25</v>
      </c>
      <c r="BU26" s="72">
        <f t="shared" si="10"/>
        <v>16.618075801749271</v>
      </c>
      <c r="BV26" s="71">
        <f t="shared" si="7"/>
        <v>461.65870058796543</v>
      </c>
      <c r="BW26" s="71">
        <f t="shared" si="3"/>
        <v>461.65870002029499</v>
      </c>
      <c r="BX26" s="71">
        <f t="shared" si="4"/>
        <v>3239.7101795646695</v>
      </c>
      <c r="BY26" s="71">
        <f t="shared" si="8"/>
        <v>38876.52215477603</v>
      </c>
      <c r="BZ26" s="49">
        <f>VLOOKUP($C26,[1]PARAMETROS!$A:$I,7,0)</f>
        <v>43101</v>
      </c>
      <c r="CA26" s="74"/>
      <c r="CB26" s="74"/>
    </row>
    <row r="27" spans="1:80" s="75" customFormat="1">
      <c r="A27" s="43" t="s">
        <v>91</v>
      </c>
      <c r="B27" s="43" t="s">
        <v>0</v>
      </c>
      <c r="C27" s="43" t="s">
        <v>433</v>
      </c>
      <c r="D27" s="43" t="s">
        <v>441</v>
      </c>
      <c r="E27" s="76" t="s">
        <v>403</v>
      </c>
      <c r="F27" s="44" t="s">
        <v>63</v>
      </c>
      <c r="G27" s="44">
        <v>69</v>
      </c>
      <c r="H27" s="71">
        <v>1076.08</v>
      </c>
      <c r="I27" s="71">
        <v>74249.51999999999</v>
      </c>
      <c r="J27" s="71"/>
      <c r="K27" s="71"/>
      <c r="L27" s="71"/>
      <c r="M27" s="71"/>
      <c r="N27" s="71"/>
      <c r="O27" s="71"/>
      <c r="P27" s="71">
        <v>2429.9842909090908</v>
      </c>
      <c r="Q27" s="71">
        <v>76679.504290909084</v>
      </c>
      <c r="R27" s="71">
        <v>15335.900858181818</v>
      </c>
      <c r="S27" s="71">
        <v>1150.1925643636362</v>
      </c>
      <c r="T27" s="71">
        <v>766.79504290909085</v>
      </c>
      <c r="U27" s="71">
        <v>153.35900858181816</v>
      </c>
      <c r="V27" s="71">
        <v>1916.9876072727272</v>
      </c>
      <c r="W27" s="71">
        <v>6134.3603432727268</v>
      </c>
      <c r="X27" s="71">
        <v>2300.3851287272723</v>
      </c>
      <c r="Y27" s="71">
        <v>460.07702574545453</v>
      </c>
      <c r="Z27" s="71">
        <v>28218.057579054548</v>
      </c>
      <c r="AA27" s="71">
        <v>6389.9586909090904</v>
      </c>
      <c r="AB27" s="71">
        <v>8519.092926719999</v>
      </c>
      <c r="AC27" s="71">
        <v>5486.5309952875068</v>
      </c>
      <c r="AD27" s="71">
        <v>20395.582612916594</v>
      </c>
      <c r="AE27" s="71">
        <v>14589.0288</v>
      </c>
      <c r="AF27" s="71">
        <v>27393</v>
      </c>
      <c r="AG27" s="71">
        <v>0</v>
      </c>
      <c r="AH27" s="71">
        <v>3352.02</v>
      </c>
      <c r="AI27" s="71">
        <v>0</v>
      </c>
      <c r="AJ27" s="71">
        <v>0</v>
      </c>
      <c r="AK27" s="71">
        <v>325.68</v>
      </c>
      <c r="AL27" s="71">
        <v>703.11</v>
      </c>
      <c r="AM27" s="71">
        <v>46362.838799999998</v>
      </c>
      <c r="AN27" s="71">
        <v>94976.478991971147</v>
      </c>
      <c r="AO27" s="71">
        <v>384.8027207037037</v>
      </c>
      <c r="AP27" s="71">
        <v>30.784217656296295</v>
      </c>
      <c r="AQ27" s="71">
        <v>15.392108828148148</v>
      </c>
      <c r="AR27" s="71">
        <v>268.37826501818182</v>
      </c>
      <c r="AS27" s="71">
        <v>98.763201526690935</v>
      </c>
      <c r="AT27" s="71">
        <v>3297.2186845090905</v>
      </c>
      <c r="AU27" s="71">
        <v>127.79917381818181</v>
      </c>
      <c r="AV27" s="71">
        <v>4223.1383720602935</v>
      </c>
      <c r="AW27" s="71">
        <v>1064.993115151515</v>
      </c>
      <c r="AX27" s="71">
        <v>630.47592416969701</v>
      </c>
      <c r="AY27" s="71">
        <v>15.974896727272725</v>
      </c>
      <c r="AZ27" s="71">
        <v>255.59834763636363</v>
      </c>
      <c r="BA27" s="71">
        <v>99.399357414141406</v>
      </c>
      <c r="BB27" s="71">
        <v>760.45052392442835</v>
      </c>
      <c r="BC27" s="71">
        <v>2826.8921650234179</v>
      </c>
      <c r="BD27" s="71"/>
      <c r="BE27" s="71">
        <v>0</v>
      </c>
      <c r="BF27" s="71">
        <v>2826.8921650234179</v>
      </c>
      <c r="BG27" s="71">
        <v>3828.4787999999999</v>
      </c>
      <c r="BH27" s="71">
        <v>547.04446490331793</v>
      </c>
      <c r="BI27" s="71">
        <v>169.22971508130075</v>
      </c>
      <c r="BJ27" s="71">
        <v>71967.203085805348</v>
      </c>
      <c r="BK27" s="71"/>
      <c r="BL27" s="71">
        <v>76511.956065789971</v>
      </c>
      <c r="BM27" s="71">
        <v>255217.96988575393</v>
      </c>
      <c r="BN27" s="71">
        <f t="shared" si="5"/>
        <v>-2.2950738396797877E-5</v>
      </c>
      <c r="BO27" s="71">
        <f t="shared" si="0"/>
        <v>-1.6218521800403704E-5</v>
      </c>
      <c r="BP27" s="72">
        <f t="shared" si="1"/>
        <v>8.8629737609329435</v>
      </c>
      <c r="BQ27" s="72">
        <f t="shared" si="2"/>
        <v>1.9241982507288626</v>
      </c>
      <c r="BR27" s="73">
        <v>5</v>
      </c>
      <c r="BS27" s="72">
        <f t="shared" si="6"/>
        <v>5.8309037900874632</v>
      </c>
      <c r="BT27" s="72">
        <f t="shared" si="9"/>
        <v>14.25</v>
      </c>
      <c r="BU27" s="72">
        <f t="shared" si="10"/>
        <v>16.618075801749271</v>
      </c>
      <c r="BV27" s="71">
        <f t="shared" si="7"/>
        <v>42412.31568879103</v>
      </c>
      <c r="BW27" s="71">
        <f t="shared" si="3"/>
        <v>42412.315649621771</v>
      </c>
      <c r="BX27" s="71">
        <f t="shared" si="4"/>
        <v>297630.2855353757</v>
      </c>
      <c r="BY27" s="71">
        <f t="shared" si="8"/>
        <v>3571563.4264245084</v>
      </c>
      <c r="BZ27" s="49">
        <f>VLOOKUP($C27,[1]PARAMETROS!$A:$I,7,0)</f>
        <v>43101</v>
      </c>
      <c r="CA27" s="74"/>
      <c r="CB27" s="74"/>
    </row>
    <row r="28" spans="1:80" s="75" customFormat="1">
      <c r="A28" s="43" t="s">
        <v>158</v>
      </c>
      <c r="B28" s="43" t="s">
        <v>1</v>
      </c>
      <c r="C28" s="43" t="s">
        <v>161</v>
      </c>
      <c r="D28" s="43" t="s">
        <v>442</v>
      </c>
      <c r="E28" s="76" t="s">
        <v>403</v>
      </c>
      <c r="F28" s="44" t="s">
        <v>63</v>
      </c>
      <c r="G28" s="44">
        <v>1</v>
      </c>
      <c r="H28" s="71">
        <v>538.04</v>
      </c>
      <c r="I28" s="71">
        <v>538.04</v>
      </c>
      <c r="J28" s="71"/>
      <c r="K28" s="71"/>
      <c r="L28" s="71"/>
      <c r="M28" s="71"/>
      <c r="N28" s="71"/>
      <c r="O28" s="71"/>
      <c r="P28" s="71">
        <v>17.608581818181818</v>
      </c>
      <c r="Q28" s="71">
        <v>555.64858181818181</v>
      </c>
      <c r="R28" s="71">
        <v>111.12971636363636</v>
      </c>
      <c r="S28" s="71">
        <v>8.3347287272727275</v>
      </c>
      <c r="T28" s="71">
        <v>5.5564858181818186</v>
      </c>
      <c r="U28" s="71">
        <v>1.1112971636363635</v>
      </c>
      <c r="V28" s="71">
        <v>13.891214545454545</v>
      </c>
      <c r="W28" s="71">
        <v>44.451886545454549</v>
      </c>
      <c r="X28" s="71">
        <v>16.669457454545455</v>
      </c>
      <c r="Y28" s="71">
        <v>3.3338914909090911</v>
      </c>
      <c r="Z28" s="71">
        <v>204.47867810909094</v>
      </c>
      <c r="AA28" s="71">
        <v>46.304048484848479</v>
      </c>
      <c r="AB28" s="71">
        <v>61.732557440000001</v>
      </c>
      <c r="AC28" s="71">
        <v>39.757470980344252</v>
      </c>
      <c r="AD28" s="71">
        <v>147.79407690519275</v>
      </c>
      <c r="AE28" s="71">
        <v>129.7176</v>
      </c>
      <c r="AF28" s="71">
        <v>397</v>
      </c>
      <c r="AG28" s="71">
        <v>0</v>
      </c>
      <c r="AH28" s="71">
        <v>48.58</v>
      </c>
      <c r="AI28" s="71">
        <v>0</v>
      </c>
      <c r="AJ28" s="71">
        <v>0</v>
      </c>
      <c r="AK28" s="71">
        <v>4.72</v>
      </c>
      <c r="AL28" s="71">
        <v>0</v>
      </c>
      <c r="AM28" s="71">
        <v>580.01760000000002</v>
      </c>
      <c r="AN28" s="71">
        <v>932.2903550142837</v>
      </c>
      <c r="AO28" s="71">
        <v>2.7884255123456794</v>
      </c>
      <c r="AP28" s="71">
        <v>0.22307404098765432</v>
      </c>
      <c r="AQ28" s="71">
        <v>0.11153702049382716</v>
      </c>
      <c r="AR28" s="71">
        <v>1.9447700363636367</v>
      </c>
      <c r="AS28" s="71">
        <v>0.71567537338181841</v>
      </c>
      <c r="AT28" s="71">
        <v>23.892889018181815</v>
      </c>
      <c r="AU28" s="71">
        <v>0.92608096969696974</v>
      </c>
      <c r="AV28" s="71">
        <v>30.602451971451401</v>
      </c>
      <c r="AW28" s="71">
        <v>7.7173414141414138</v>
      </c>
      <c r="AX28" s="71">
        <v>4.5686661171717171</v>
      </c>
      <c r="AY28" s="71">
        <v>0.1157601212121212</v>
      </c>
      <c r="AZ28" s="71">
        <v>1.8521619393939395</v>
      </c>
      <c r="BA28" s="71">
        <v>0.72028519865319862</v>
      </c>
      <c r="BB28" s="71">
        <v>5.5105110429306405</v>
      </c>
      <c r="BC28" s="71">
        <v>20.484725833503031</v>
      </c>
      <c r="BD28" s="71"/>
      <c r="BE28" s="71">
        <v>0</v>
      </c>
      <c r="BF28" s="71">
        <v>20.484725833503031</v>
      </c>
      <c r="BG28" s="71">
        <v>30.371766666666673</v>
      </c>
      <c r="BH28" s="71">
        <v>3.9640903253863615</v>
      </c>
      <c r="BI28" s="71">
        <v>1.2263022831978319</v>
      </c>
      <c r="BJ28" s="71">
        <v>521.50147163627059</v>
      </c>
      <c r="BK28" s="71"/>
      <c r="BL28" s="71">
        <v>557.0636309115215</v>
      </c>
      <c r="BM28" s="71">
        <v>2096.0897455489412</v>
      </c>
      <c r="BN28" s="71">
        <f t="shared" si="5"/>
        <v>-3.3261939705504169E-7</v>
      </c>
      <c r="BO28" s="71">
        <f t="shared" si="0"/>
        <v>-2.3505104058556091E-7</v>
      </c>
      <c r="BP28" s="72">
        <f t="shared" si="1"/>
        <v>8.7106017191977063</v>
      </c>
      <c r="BQ28" s="72">
        <f t="shared" si="2"/>
        <v>1.8911174785100282</v>
      </c>
      <c r="BR28" s="73">
        <v>3.5000000000000004</v>
      </c>
      <c r="BS28" s="72">
        <f t="shared" si="6"/>
        <v>4.0114613180515759</v>
      </c>
      <c r="BT28" s="72">
        <f t="shared" si="9"/>
        <v>12.75</v>
      </c>
      <c r="BU28" s="72">
        <f t="shared" si="10"/>
        <v>14.613180515759311</v>
      </c>
      <c r="BV28" s="71">
        <f t="shared" si="7"/>
        <v>306.30537820643212</v>
      </c>
      <c r="BW28" s="71">
        <f t="shared" si="3"/>
        <v>306.30537763876168</v>
      </c>
      <c r="BX28" s="71">
        <f t="shared" si="4"/>
        <v>2402.3951231877027</v>
      </c>
      <c r="BY28" s="71">
        <f t="shared" si="8"/>
        <v>28828.741478252432</v>
      </c>
      <c r="BZ28" s="49">
        <f>VLOOKUP($C28,[1]PARAMETROS!$A:$I,7,0)</f>
        <v>43101</v>
      </c>
      <c r="CA28" s="74"/>
      <c r="CB28" s="74"/>
    </row>
    <row r="29" spans="1:80" s="75" customFormat="1">
      <c r="A29" s="43" t="s">
        <v>158</v>
      </c>
      <c r="B29" s="43" t="s">
        <v>0</v>
      </c>
      <c r="C29" s="43" t="s">
        <v>161</v>
      </c>
      <c r="D29" s="43" t="s">
        <v>443</v>
      </c>
      <c r="E29" s="76" t="s">
        <v>403</v>
      </c>
      <c r="F29" s="44" t="s">
        <v>63</v>
      </c>
      <c r="G29" s="44">
        <v>3</v>
      </c>
      <c r="H29" s="71">
        <v>1076.08</v>
      </c>
      <c r="I29" s="71">
        <v>3228.24</v>
      </c>
      <c r="J29" s="71"/>
      <c r="K29" s="71"/>
      <c r="L29" s="71"/>
      <c r="M29" s="71"/>
      <c r="N29" s="71"/>
      <c r="O29" s="71"/>
      <c r="P29" s="71">
        <v>105.65149090909091</v>
      </c>
      <c r="Q29" s="71">
        <v>3333.8914909090909</v>
      </c>
      <c r="R29" s="71">
        <v>666.77829818181817</v>
      </c>
      <c r="S29" s="71">
        <v>50.008372363636362</v>
      </c>
      <c r="T29" s="71">
        <v>33.33891490909091</v>
      </c>
      <c r="U29" s="71">
        <v>6.6677829818181822</v>
      </c>
      <c r="V29" s="71">
        <v>83.347287272727272</v>
      </c>
      <c r="W29" s="71">
        <v>266.71131927272728</v>
      </c>
      <c r="X29" s="71">
        <v>100.01674472727272</v>
      </c>
      <c r="Y29" s="71">
        <v>20.003348945454544</v>
      </c>
      <c r="Z29" s="71">
        <v>1226.8720686545453</v>
      </c>
      <c r="AA29" s="71">
        <v>277.82429090909091</v>
      </c>
      <c r="AB29" s="71">
        <v>370.39534464000002</v>
      </c>
      <c r="AC29" s="71">
        <v>238.54482588206551</v>
      </c>
      <c r="AD29" s="71">
        <v>886.76446143115652</v>
      </c>
      <c r="AE29" s="71">
        <v>292.30560000000003</v>
      </c>
      <c r="AF29" s="71">
        <v>1191</v>
      </c>
      <c r="AG29" s="71">
        <v>0</v>
      </c>
      <c r="AH29" s="71">
        <v>145.74</v>
      </c>
      <c r="AI29" s="71">
        <v>0</v>
      </c>
      <c r="AJ29" s="71">
        <v>0</v>
      </c>
      <c r="AK29" s="71">
        <v>14.16</v>
      </c>
      <c r="AL29" s="71">
        <v>0</v>
      </c>
      <c r="AM29" s="71">
        <v>1643.2056000000002</v>
      </c>
      <c r="AN29" s="71">
        <v>3756.8421300857021</v>
      </c>
      <c r="AO29" s="71">
        <v>16.730553074074077</v>
      </c>
      <c r="AP29" s="71">
        <v>1.338444245925926</v>
      </c>
      <c r="AQ29" s="71">
        <v>0.66922212296296302</v>
      </c>
      <c r="AR29" s="71">
        <v>11.66862021818182</v>
      </c>
      <c r="AS29" s="71">
        <v>4.2940522402909105</v>
      </c>
      <c r="AT29" s="71">
        <v>143.35733410909089</v>
      </c>
      <c r="AU29" s="71">
        <v>5.5564858181818186</v>
      </c>
      <c r="AV29" s="71">
        <v>183.61471182870841</v>
      </c>
      <c r="AW29" s="71">
        <v>46.304048484848479</v>
      </c>
      <c r="AX29" s="71">
        <v>27.411996703030304</v>
      </c>
      <c r="AY29" s="71">
        <v>0.69456072727272722</v>
      </c>
      <c r="AZ29" s="71">
        <v>11.112971636363637</v>
      </c>
      <c r="BA29" s="71">
        <v>4.3217111919191922</v>
      </c>
      <c r="BB29" s="71">
        <v>33.063066257583841</v>
      </c>
      <c r="BC29" s="71">
        <v>122.90835500101819</v>
      </c>
      <c r="BD29" s="71"/>
      <c r="BE29" s="71">
        <v>0</v>
      </c>
      <c r="BF29" s="71">
        <v>122.90835500101819</v>
      </c>
      <c r="BG29" s="71">
        <v>166.4556</v>
      </c>
      <c r="BH29" s="71">
        <v>23.784541952318168</v>
      </c>
      <c r="BI29" s="71">
        <v>7.3578136991869894</v>
      </c>
      <c r="BJ29" s="71">
        <v>3129.0088298176233</v>
      </c>
      <c r="BK29" s="71"/>
      <c r="BL29" s="71">
        <v>3326.6067854691287</v>
      </c>
      <c r="BM29" s="71">
        <v>10723.863473293648</v>
      </c>
      <c r="BN29" s="71">
        <f t="shared" si="5"/>
        <v>-9.9785819116512512E-7</v>
      </c>
      <c r="BO29" s="71">
        <f t="shared" si="0"/>
        <v>-7.0515312175668273E-7</v>
      </c>
      <c r="BP29" s="72">
        <f t="shared" si="1"/>
        <v>8.7106017191977063</v>
      </c>
      <c r="BQ29" s="72">
        <f t="shared" si="2"/>
        <v>1.8911174785100282</v>
      </c>
      <c r="BR29" s="73">
        <v>3.5000000000000004</v>
      </c>
      <c r="BS29" s="72">
        <f t="shared" si="6"/>
        <v>4.0114613180515759</v>
      </c>
      <c r="BT29" s="72">
        <f t="shared" si="9"/>
        <v>12.75</v>
      </c>
      <c r="BU29" s="72">
        <f t="shared" si="10"/>
        <v>14.613180515759311</v>
      </c>
      <c r="BV29" s="71">
        <f t="shared" si="7"/>
        <v>1567.0975273671129</v>
      </c>
      <c r="BW29" s="71">
        <f t="shared" si="3"/>
        <v>1567.0975256641016</v>
      </c>
      <c r="BX29" s="71">
        <f t="shared" si="4"/>
        <v>12290.960998957749</v>
      </c>
      <c r="BY29" s="71">
        <f t="shared" si="8"/>
        <v>147491.53198749298</v>
      </c>
      <c r="BZ29" s="49">
        <f>VLOOKUP($C29,[1]PARAMETROS!$A:$I,7,0)</f>
        <v>43101</v>
      </c>
      <c r="CA29" s="74"/>
      <c r="CB29" s="74"/>
    </row>
    <row r="30" spans="1:80" s="75" customFormat="1">
      <c r="A30" s="43" t="s">
        <v>164</v>
      </c>
      <c r="B30" s="43" t="s">
        <v>1</v>
      </c>
      <c r="C30" s="43" t="s">
        <v>165</v>
      </c>
      <c r="D30" s="43" t="s">
        <v>444</v>
      </c>
      <c r="E30" s="76" t="s">
        <v>403</v>
      </c>
      <c r="F30" s="44" t="s">
        <v>63</v>
      </c>
      <c r="G30" s="44">
        <v>1</v>
      </c>
      <c r="H30" s="71">
        <v>520.79999999999995</v>
      </c>
      <c r="I30" s="71">
        <v>520.79999999999995</v>
      </c>
      <c r="J30" s="71"/>
      <c r="K30" s="71"/>
      <c r="L30" s="71"/>
      <c r="M30" s="71"/>
      <c r="N30" s="71"/>
      <c r="O30" s="71"/>
      <c r="P30" s="71">
        <v>17.044363636363634</v>
      </c>
      <c r="Q30" s="71">
        <v>537.8443636363636</v>
      </c>
      <c r="R30" s="71">
        <v>107.56887272727272</v>
      </c>
      <c r="S30" s="71">
        <v>8.0676654545454536</v>
      </c>
      <c r="T30" s="71">
        <v>5.3784436363636363</v>
      </c>
      <c r="U30" s="71">
        <v>1.0756887272727271</v>
      </c>
      <c r="V30" s="71">
        <v>13.44610909090909</v>
      </c>
      <c r="W30" s="71">
        <v>43.027549090909091</v>
      </c>
      <c r="X30" s="71">
        <v>16.135330909090907</v>
      </c>
      <c r="Y30" s="71">
        <v>3.2270661818181816</v>
      </c>
      <c r="Z30" s="71">
        <v>197.92672581818178</v>
      </c>
      <c r="AA30" s="71">
        <v>44.820363636363631</v>
      </c>
      <c r="AB30" s="71">
        <v>59.754508799999996</v>
      </c>
      <c r="AC30" s="71">
        <v>38.483553056581826</v>
      </c>
      <c r="AD30" s="71">
        <v>143.05842549294545</v>
      </c>
      <c r="AE30" s="71">
        <v>130.75200000000001</v>
      </c>
      <c r="AF30" s="71">
        <v>397</v>
      </c>
      <c r="AG30" s="71">
        <v>0</v>
      </c>
      <c r="AH30" s="71">
        <v>0</v>
      </c>
      <c r="AI30" s="71">
        <v>0</v>
      </c>
      <c r="AJ30" s="71">
        <v>0</v>
      </c>
      <c r="AK30" s="71">
        <v>4.72</v>
      </c>
      <c r="AL30" s="71">
        <v>0</v>
      </c>
      <c r="AM30" s="71">
        <v>532.47199999999998</v>
      </c>
      <c r="AN30" s="71">
        <v>873.45715131112718</v>
      </c>
      <c r="AO30" s="71">
        <v>2.6990781481481481</v>
      </c>
      <c r="AP30" s="71">
        <v>0.21592625185185185</v>
      </c>
      <c r="AQ30" s="71">
        <v>0.10796312592592593</v>
      </c>
      <c r="AR30" s="71">
        <v>1.8824552727272728</v>
      </c>
      <c r="AS30" s="71">
        <v>0.69274354036363661</v>
      </c>
      <c r="AT30" s="71">
        <v>23.127307636363632</v>
      </c>
      <c r="AU30" s="71">
        <v>0.89640727272727272</v>
      </c>
      <c r="AV30" s="71">
        <v>29.621881248107741</v>
      </c>
      <c r="AW30" s="71">
        <v>7.4700606060606054</v>
      </c>
      <c r="AX30" s="71">
        <v>4.4222758787878789</v>
      </c>
      <c r="AY30" s="71">
        <v>0.11205090909090908</v>
      </c>
      <c r="AZ30" s="71">
        <v>1.7928145454545454</v>
      </c>
      <c r="BA30" s="71">
        <v>0.69720565656565647</v>
      </c>
      <c r="BB30" s="71">
        <v>5.3339419953131317</v>
      </c>
      <c r="BC30" s="71">
        <v>19.82834959127273</v>
      </c>
      <c r="BD30" s="71"/>
      <c r="BE30" s="71">
        <v>0</v>
      </c>
      <c r="BF30" s="71">
        <v>19.82834959127273</v>
      </c>
      <c r="BG30" s="71">
        <v>30.371766666666673</v>
      </c>
      <c r="BH30" s="71">
        <v>3.9640903253863615</v>
      </c>
      <c r="BI30" s="71">
        <v>1.2263022831978319</v>
      </c>
      <c r="BJ30" s="71">
        <v>521.50147163627059</v>
      </c>
      <c r="BK30" s="71"/>
      <c r="BL30" s="71">
        <v>557.0636309115215</v>
      </c>
      <c r="BM30" s="71">
        <v>2017.8153766983928</v>
      </c>
      <c r="BN30" s="71">
        <f t="shared" si="5"/>
        <v>-3.3261939705504169E-7</v>
      </c>
      <c r="BO30" s="71">
        <f t="shared" si="0"/>
        <v>-2.3505104058556091E-7</v>
      </c>
      <c r="BP30" s="72">
        <f t="shared" si="1"/>
        <v>8.7608069164265068</v>
      </c>
      <c r="BQ30" s="72">
        <f t="shared" si="2"/>
        <v>1.9020172910662811</v>
      </c>
      <c r="BR30" s="73">
        <v>4</v>
      </c>
      <c r="BS30" s="72">
        <f t="shared" si="6"/>
        <v>4.6109510086455305</v>
      </c>
      <c r="BT30" s="72">
        <f t="shared" si="9"/>
        <v>13.25</v>
      </c>
      <c r="BU30" s="72">
        <f t="shared" si="10"/>
        <v>15.273775216138318</v>
      </c>
      <c r="BV30" s="71">
        <f t="shared" si="7"/>
        <v>308.19658482688249</v>
      </c>
      <c r="BW30" s="71">
        <f t="shared" si="3"/>
        <v>308.19658425921205</v>
      </c>
      <c r="BX30" s="71">
        <f t="shared" si="4"/>
        <v>2326.011960957605</v>
      </c>
      <c r="BY30" s="71">
        <f t="shared" si="8"/>
        <v>27912.14353149126</v>
      </c>
      <c r="BZ30" s="49">
        <f>VLOOKUP($C30,[1]PARAMETROS!$A:$I,7,0)</f>
        <v>43101</v>
      </c>
      <c r="CA30" s="74"/>
      <c r="CB30" s="74"/>
    </row>
    <row r="31" spans="1:80" s="75" customFormat="1">
      <c r="A31" s="43" t="s">
        <v>445</v>
      </c>
      <c r="B31" s="43" t="s">
        <v>2</v>
      </c>
      <c r="C31" s="43" t="s">
        <v>161</v>
      </c>
      <c r="D31" s="43" t="s">
        <v>446</v>
      </c>
      <c r="E31" s="76" t="s">
        <v>403</v>
      </c>
      <c r="F31" s="44" t="s">
        <v>63</v>
      </c>
      <c r="G31" s="44">
        <v>1</v>
      </c>
      <c r="H31" s="71">
        <v>269.02</v>
      </c>
      <c r="I31" s="71">
        <v>269.02</v>
      </c>
      <c r="J31" s="71"/>
      <c r="K31" s="71"/>
      <c r="L31" s="71"/>
      <c r="M31" s="71"/>
      <c r="N31" s="71"/>
      <c r="O31" s="71"/>
      <c r="P31" s="71">
        <v>8.8042909090909092</v>
      </c>
      <c r="Q31" s="71">
        <v>277.82429090909091</v>
      </c>
      <c r="R31" s="71">
        <v>55.564858181818181</v>
      </c>
      <c r="S31" s="71">
        <v>4.1673643636363638</v>
      </c>
      <c r="T31" s="71">
        <v>2.7782429090909093</v>
      </c>
      <c r="U31" s="71">
        <v>0.55564858181818177</v>
      </c>
      <c r="V31" s="71">
        <v>6.9456072727272726</v>
      </c>
      <c r="W31" s="71">
        <v>22.225943272727275</v>
      </c>
      <c r="X31" s="71">
        <v>8.3347287272727275</v>
      </c>
      <c r="Y31" s="71">
        <v>1.6669457454545455</v>
      </c>
      <c r="Z31" s="71">
        <v>102.23933905454547</v>
      </c>
      <c r="AA31" s="71">
        <v>23.15202424242424</v>
      </c>
      <c r="AB31" s="71">
        <v>30.86627872</v>
      </c>
      <c r="AC31" s="71">
        <v>19.878735490172126</v>
      </c>
      <c r="AD31" s="71">
        <v>73.897038452596377</v>
      </c>
      <c r="AE31" s="71">
        <v>145.8588</v>
      </c>
      <c r="AF31" s="71">
        <v>397</v>
      </c>
      <c r="AG31" s="71">
        <v>0</v>
      </c>
      <c r="AH31" s="71">
        <v>48.58</v>
      </c>
      <c r="AI31" s="71">
        <v>0</v>
      </c>
      <c r="AJ31" s="71">
        <v>0</v>
      </c>
      <c r="AK31" s="71">
        <v>4.72</v>
      </c>
      <c r="AL31" s="71">
        <v>0</v>
      </c>
      <c r="AM31" s="71">
        <v>596.15880000000004</v>
      </c>
      <c r="AN31" s="71">
        <v>772.29517750714183</v>
      </c>
      <c r="AO31" s="71">
        <v>1.3942127561728397</v>
      </c>
      <c r="AP31" s="71">
        <v>0.11153702049382716</v>
      </c>
      <c r="AQ31" s="71">
        <v>5.576851024691358E-2</v>
      </c>
      <c r="AR31" s="71">
        <v>0.97238501818181833</v>
      </c>
      <c r="AS31" s="71">
        <v>0.35783768669090921</v>
      </c>
      <c r="AT31" s="71">
        <v>11.946444509090908</v>
      </c>
      <c r="AU31" s="71">
        <v>0.46304048484848487</v>
      </c>
      <c r="AV31" s="71">
        <v>15.301225985725701</v>
      </c>
      <c r="AW31" s="71">
        <v>3.8586707070707069</v>
      </c>
      <c r="AX31" s="71">
        <v>2.2843330585858586</v>
      </c>
      <c r="AY31" s="71">
        <v>5.7880060606060602E-2</v>
      </c>
      <c r="AZ31" s="71">
        <v>0.92608096969696974</v>
      </c>
      <c r="BA31" s="71">
        <v>0.36014259932659931</v>
      </c>
      <c r="BB31" s="71">
        <v>2.7552555214653203</v>
      </c>
      <c r="BC31" s="71">
        <v>10.242362916751516</v>
      </c>
      <c r="BD31" s="71"/>
      <c r="BE31" s="71">
        <v>0</v>
      </c>
      <c r="BF31" s="71">
        <v>10.242362916751516</v>
      </c>
      <c r="BG31" s="71">
        <v>30.371766666666673</v>
      </c>
      <c r="BH31" s="71">
        <v>1.9820451626931808</v>
      </c>
      <c r="BI31" s="71">
        <v>0.61315114159891593</v>
      </c>
      <c r="BJ31" s="71">
        <v>260.75073581813524</v>
      </c>
      <c r="BK31" s="71"/>
      <c r="BL31" s="71">
        <v>293.71769878909402</v>
      </c>
      <c r="BM31" s="71">
        <v>1369.380756107804</v>
      </c>
      <c r="BN31" s="71">
        <f t="shared" si="5"/>
        <v>-3.3261939705504169E-7</v>
      </c>
      <c r="BO31" s="71">
        <f t="shared" si="0"/>
        <v>-2.3505104058556091E-7</v>
      </c>
      <c r="BP31" s="72">
        <f t="shared" si="1"/>
        <v>8.8629737609329435</v>
      </c>
      <c r="BQ31" s="72">
        <f t="shared" si="2"/>
        <v>1.9241982507288626</v>
      </c>
      <c r="BR31" s="73">
        <v>5</v>
      </c>
      <c r="BS31" s="72">
        <f t="shared" si="6"/>
        <v>5.8309037900874632</v>
      </c>
      <c r="BT31" s="72">
        <f t="shared" si="9"/>
        <v>14.25</v>
      </c>
      <c r="BU31" s="72">
        <f t="shared" si="10"/>
        <v>16.618075801749271</v>
      </c>
      <c r="BV31" s="71">
        <f t="shared" si="7"/>
        <v>227.56473197022626</v>
      </c>
      <c r="BW31" s="71">
        <f t="shared" si="3"/>
        <v>227.56473140255582</v>
      </c>
      <c r="BX31" s="71">
        <f t="shared" si="4"/>
        <v>1596.9454875103597</v>
      </c>
      <c r="BY31" s="71">
        <f t="shared" si="8"/>
        <v>19163.345850124315</v>
      </c>
      <c r="BZ31" s="49">
        <f>VLOOKUP($C31,[1]PARAMETROS!$A:$I,7,0)</f>
        <v>43101</v>
      </c>
      <c r="CA31" s="74"/>
      <c r="CB31" s="74"/>
    </row>
    <row r="32" spans="1:80" s="75" customFormat="1">
      <c r="A32" s="43" t="s">
        <v>169</v>
      </c>
      <c r="B32" s="43" t="s">
        <v>0</v>
      </c>
      <c r="C32" s="43" t="s">
        <v>170</v>
      </c>
      <c r="D32" s="43" t="s">
        <v>447</v>
      </c>
      <c r="E32" s="76" t="s">
        <v>403</v>
      </c>
      <c r="F32" s="44" t="s">
        <v>63</v>
      </c>
      <c r="G32" s="44">
        <v>1</v>
      </c>
      <c r="H32" s="71">
        <v>1076.08</v>
      </c>
      <c r="I32" s="71">
        <v>1076.08</v>
      </c>
      <c r="J32" s="71"/>
      <c r="K32" s="71"/>
      <c r="L32" s="71"/>
      <c r="M32" s="71"/>
      <c r="N32" s="71"/>
      <c r="O32" s="71"/>
      <c r="P32" s="71">
        <v>35.217163636363637</v>
      </c>
      <c r="Q32" s="71">
        <v>1111.2971636363636</v>
      </c>
      <c r="R32" s="71">
        <v>222.25943272727272</v>
      </c>
      <c r="S32" s="71">
        <v>16.669457454545455</v>
      </c>
      <c r="T32" s="71">
        <v>11.112971636363637</v>
      </c>
      <c r="U32" s="71">
        <v>2.2225943272727271</v>
      </c>
      <c r="V32" s="71">
        <v>27.782429090909091</v>
      </c>
      <c r="W32" s="71">
        <v>88.903773090909098</v>
      </c>
      <c r="X32" s="71">
        <v>33.33891490909091</v>
      </c>
      <c r="Y32" s="71">
        <v>6.6677829818181822</v>
      </c>
      <c r="Z32" s="71">
        <v>408.95735621818187</v>
      </c>
      <c r="AA32" s="71">
        <v>92.608096969696959</v>
      </c>
      <c r="AB32" s="71">
        <v>123.46511488</v>
      </c>
      <c r="AC32" s="71">
        <v>79.514941960688503</v>
      </c>
      <c r="AD32" s="71">
        <v>295.58815381038551</v>
      </c>
      <c r="AE32" s="71">
        <v>97.435200000000009</v>
      </c>
      <c r="AF32" s="71">
        <v>397</v>
      </c>
      <c r="AG32" s="71">
        <v>0</v>
      </c>
      <c r="AH32" s="71">
        <v>0</v>
      </c>
      <c r="AI32" s="71">
        <v>9.84</v>
      </c>
      <c r="AJ32" s="71">
        <v>0</v>
      </c>
      <c r="AK32" s="71">
        <v>4.72</v>
      </c>
      <c r="AL32" s="71">
        <v>0</v>
      </c>
      <c r="AM32" s="71">
        <v>508.99520000000001</v>
      </c>
      <c r="AN32" s="71">
        <v>1213.5407100285674</v>
      </c>
      <c r="AO32" s="71">
        <v>5.5768510246913587</v>
      </c>
      <c r="AP32" s="71">
        <v>0.44614808197530864</v>
      </c>
      <c r="AQ32" s="71">
        <v>0.22307404098765432</v>
      </c>
      <c r="AR32" s="71">
        <v>3.8895400727272733</v>
      </c>
      <c r="AS32" s="71">
        <v>1.4313507467636368</v>
      </c>
      <c r="AT32" s="71">
        <v>47.785778036363631</v>
      </c>
      <c r="AU32" s="71">
        <v>1.8521619393939395</v>
      </c>
      <c r="AV32" s="71">
        <v>61.204903942902803</v>
      </c>
      <c r="AW32" s="71">
        <v>15.434682828282828</v>
      </c>
      <c r="AX32" s="71">
        <v>9.1373322343434342</v>
      </c>
      <c r="AY32" s="71">
        <v>0.23152024242424241</v>
      </c>
      <c r="AZ32" s="71">
        <v>3.7043238787878789</v>
      </c>
      <c r="BA32" s="71">
        <v>1.4405703973063972</v>
      </c>
      <c r="BB32" s="71">
        <v>11.021022085861281</v>
      </c>
      <c r="BC32" s="71">
        <v>40.969451667006062</v>
      </c>
      <c r="BD32" s="71"/>
      <c r="BE32" s="71">
        <v>0</v>
      </c>
      <c r="BF32" s="71">
        <v>40.969451667006062</v>
      </c>
      <c r="BG32" s="71">
        <v>55.485199999999999</v>
      </c>
      <c r="BH32" s="71">
        <v>7.928180650772723</v>
      </c>
      <c r="BI32" s="71">
        <v>2.4526045663956633</v>
      </c>
      <c r="BJ32" s="71">
        <v>1043.0029432725412</v>
      </c>
      <c r="BK32" s="71"/>
      <c r="BL32" s="71">
        <v>1108.8689284897096</v>
      </c>
      <c r="BM32" s="71">
        <v>3535.8811577645492</v>
      </c>
      <c r="BN32" s="71">
        <f t="shared" si="5"/>
        <v>-3.3261939705504169E-7</v>
      </c>
      <c r="BO32" s="71">
        <f t="shared" si="0"/>
        <v>-2.3505104058556091E-7</v>
      </c>
      <c r="BP32" s="72">
        <f t="shared" si="1"/>
        <v>8.6609686609686669</v>
      </c>
      <c r="BQ32" s="72">
        <f t="shared" si="2"/>
        <v>1.8803418803418819</v>
      </c>
      <c r="BR32" s="73">
        <v>3</v>
      </c>
      <c r="BS32" s="72">
        <f t="shared" si="6"/>
        <v>3.4188034188034218</v>
      </c>
      <c r="BT32" s="72">
        <f t="shared" si="9"/>
        <v>12.25</v>
      </c>
      <c r="BU32" s="72">
        <f t="shared" si="10"/>
        <v>13.960113960113972</v>
      </c>
      <c r="BV32" s="71">
        <f t="shared" si="7"/>
        <v>493.61303903888097</v>
      </c>
      <c r="BW32" s="71">
        <f t="shared" si="3"/>
        <v>493.61303847121053</v>
      </c>
      <c r="BX32" s="71">
        <f t="shared" si="4"/>
        <v>4029.4941962357598</v>
      </c>
      <c r="BY32" s="71">
        <f t="shared" si="8"/>
        <v>48353.930354829121</v>
      </c>
      <c r="BZ32" s="49">
        <f>VLOOKUP($C32,[1]PARAMETROS!$A:$I,7,0)</f>
        <v>43101</v>
      </c>
      <c r="CA32" s="74"/>
      <c r="CB32" s="74"/>
    </row>
    <row r="33" spans="1:80" s="75" customFormat="1">
      <c r="A33" s="43" t="s">
        <v>448</v>
      </c>
      <c r="B33" s="43" t="s">
        <v>2</v>
      </c>
      <c r="C33" s="43" t="s">
        <v>165</v>
      </c>
      <c r="D33" s="43" t="s">
        <v>449</v>
      </c>
      <c r="E33" s="76" t="s">
        <v>403</v>
      </c>
      <c r="F33" s="44" t="s">
        <v>63</v>
      </c>
      <c r="G33" s="44">
        <v>1</v>
      </c>
      <c r="H33" s="71">
        <v>260.39999999999998</v>
      </c>
      <c r="I33" s="71">
        <v>260.39999999999998</v>
      </c>
      <c r="J33" s="71"/>
      <c r="K33" s="71"/>
      <c r="L33" s="71"/>
      <c r="M33" s="71"/>
      <c r="N33" s="71"/>
      <c r="O33" s="71"/>
      <c r="P33" s="71">
        <v>8.5221818181818172</v>
      </c>
      <c r="Q33" s="71">
        <v>268.9221818181818</v>
      </c>
      <c r="R33" s="71">
        <v>53.78443636363636</v>
      </c>
      <c r="S33" s="71">
        <v>4.0338327272727268</v>
      </c>
      <c r="T33" s="71">
        <v>2.6892218181818182</v>
      </c>
      <c r="U33" s="71">
        <v>0.53784436363636356</v>
      </c>
      <c r="V33" s="71">
        <v>6.723054545454545</v>
      </c>
      <c r="W33" s="71">
        <v>21.513774545454545</v>
      </c>
      <c r="X33" s="71">
        <v>8.0676654545454536</v>
      </c>
      <c r="Y33" s="71">
        <v>1.6135330909090908</v>
      </c>
      <c r="Z33" s="71">
        <v>98.96336290909089</v>
      </c>
      <c r="AA33" s="71">
        <v>22.410181818181815</v>
      </c>
      <c r="AB33" s="71">
        <v>29.877254399999998</v>
      </c>
      <c r="AC33" s="71">
        <v>19.241776528290913</v>
      </c>
      <c r="AD33" s="71">
        <v>71.529212746472723</v>
      </c>
      <c r="AE33" s="71">
        <v>146.376</v>
      </c>
      <c r="AF33" s="71">
        <v>397</v>
      </c>
      <c r="AG33" s="71">
        <v>0</v>
      </c>
      <c r="AH33" s="71">
        <v>0</v>
      </c>
      <c r="AI33" s="71">
        <v>0</v>
      </c>
      <c r="AJ33" s="71">
        <v>0</v>
      </c>
      <c r="AK33" s="71">
        <v>4.72</v>
      </c>
      <c r="AL33" s="71">
        <v>0</v>
      </c>
      <c r="AM33" s="71">
        <v>548.096</v>
      </c>
      <c r="AN33" s="71">
        <v>718.58857565556355</v>
      </c>
      <c r="AO33" s="71">
        <v>1.349539074074074</v>
      </c>
      <c r="AP33" s="71">
        <v>0.10796312592592593</v>
      </c>
      <c r="AQ33" s="71">
        <v>5.3981562962962963E-2</v>
      </c>
      <c r="AR33" s="71">
        <v>0.94122763636363638</v>
      </c>
      <c r="AS33" s="71">
        <v>0.34637177018181831</v>
      </c>
      <c r="AT33" s="71">
        <v>11.563653818181816</v>
      </c>
      <c r="AU33" s="71">
        <v>0.44820363636363636</v>
      </c>
      <c r="AV33" s="71">
        <v>14.81094062405387</v>
      </c>
      <c r="AW33" s="71">
        <v>3.7350303030303027</v>
      </c>
      <c r="AX33" s="71">
        <v>2.2111379393939394</v>
      </c>
      <c r="AY33" s="71">
        <v>5.6025454545454538E-2</v>
      </c>
      <c r="AZ33" s="71">
        <v>0.89640727272727272</v>
      </c>
      <c r="BA33" s="71">
        <v>0.34860282828282824</v>
      </c>
      <c r="BB33" s="71">
        <v>2.6669709976565659</v>
      </c>
      <c r="BC33" s="71">
        <v>9.9141747956363648</v>
      </c>
      <c r="BD33" s="71"/>
      <c r="BE33" s="71">
        <v>0</v>
      </c>
      <c r="BF33" s="71">
        <v>9.9141747956363648</v>
      </c>
      <c r="BG33" s="71">
        <v>30.371766666666673</v>
      </c>
      <c r="BH33" s="71">
        <v>1.9820451626931808</v>
      </c>
      <c r="BI33" s="71">
        <v>0.61315114159891593</v>
      </c>
      <c r="BJ33" s="71">
        <v>260.75073581813524</v>
      </c>
      <c r="BK33" s="71"/>
      <c r="BL33" s="71">
        <v>293.71769878909402</v>
      </c>
      <c r="BM33" s="71">
        <v>1305.9535716825296</v>
      </c>
      <c r="BN33" s="71">
        <f t="shared" si="5"/>
        <v>-3.3261939705504169E-7</v>
      </c>
      <c r="BO33" s="71">
        <f t="shared" si="0"/>
        <v>-2.3505104058556091E-7</v>
      </c>
      <c r="BP33" s="72">
        <f t="shared" si="1"/>
        <v>8.6609686609686669</v>
      </c>
      <c r="BQ33" s="72">
        <f t="shared" si="2"/>
        <v>1.8803418803418819</v>
      </c>
      <c r="BR33" s="73">
        <v>3</v>
      </c>
      <c r="BS33" s="72">
        <f t="shared" si="6"/>
        <v>3.4188034188034218</v>
      </c>
      <c r="BT33" s="72">
        <f t="shared" si="9"/>
        <v>12.25</v>
      </c>
      <c r="BU33" s="72">
        <f t="shared" si="10"/>
        <v>13.960113960113972</v>
      </c>
      <c r="BV33" s="71">
        <f t="shared" si="7"/>
        <v>182.31260679381242</v>
      </c>
      <c r="BW33" s="71">
        <f t="shared" si="3"/>
        <v>182.31260622614198</v>
      </c>
      <c r="BX33" s="71">
        <f t="shared" si="4"/>
        <v>1488.2661779086716</v>
      </c>
      <c r="BY33" s="71">
        <f t="shared" si="8"/>
        <v>17859.194134904057</v>
      </c>
      <c r="BZ33" s="49">
        <f>VLOOKUP($C33,[1]PARAMETROS!$A:$I,7,0)</f>
        <v>43101</v>
      </c>
      <c r="CA33" s="74"/>
      <c r="CB33" s="74"/>
    </row>
    <row r="34" spans="1:80" s="75" customFormat="1">
      <c r="A34" s="43" t="s">
        <v>450</v>
      </c>
      <c r="B34" s="43" t="s">
        <v>2</v>
      </c>
      <c r="C34" s="43" t="s">
        <v>67</v>
      </c>
      <c r="D34" s="43" t="s">
        <v>451</v>
      </c>
      <c r="E34" s="44" t="s">
        <v>403</v>
      </c>
      <c r="F34" s="44" t="s">
        <v>63</v>
      </c>
      <c r="G34" s="44">
        <v>1</v>
      </c>
      <c r="H34" s="71">
        <v>260.39999999999998</v>
      </c>
      <c r="I34" s="71">
        <v>260.39999999999998</v>
      </c>
      <c r="J34" s="71"/>
      <c r="K34" s="71"/>
      <c r="L34" s="71"/>
      <c r="M34" s="71"/>
      <c r="N34" s="71"/>
      <c r="O34" s="71"/>
      <c r="P34" s="71">
        <v>8.5221818181818172</v>
      </c>
      <c r="Q34" s="71">
        <v>268.9221818181818</v>
      </c>
      <c r="R34" s="71">
        <v>53.78443636363636</v>
      </c>
      <c r="S34" s="71">
        <v>4.0338327272727268</v>
      </c>
      <c r="T34" s="71">
        <v>2.6892218181818182</v>
      </c>
      <c r="U34" s="71">
        <v>0.53784436363636356</v>
      </c>
      <c r="V34" s="71">
        <v>6.723054545454545</v>
      </c>
      <c r="W34" s="71">
        <v>21.513774545454545</v>
      </c>
      <c r="X34" s="71">
        <v>8.0676654545454536</v>
      </c>
      <c r="Y34" s="71">
        <v>1.6135330909090908</v>
      </c>
      <c r="Z34" s="71">
        <v>98.96336290909089</v>
      </c>
      <c r="AA34" s="71">
        <v>22.410181818181815</v>
      </c>
      <c r="AB34" s="71">
        <v>29.877254399999998</v>
      </c>
      <c r="AC34" s="71">
        <v>19.241776528290913</v>
      </c>
      <c r="AD34" s="71">
        <v>71.529212746472723</v>
      </c>
      <c r="AE34" s="71">
        <v>146.376</v>
      </c>
      <c r="AF34" s="71">
        <v>397</v>
      </c>
      <c r="AG34" s="71">
        <v>0</v>
      </c>
      <c r="AH34" s="71">
        <v>0</v>
      </c>
      <c r="AI34" s="71">
        <v>9.84</v>
      </c>
      <c r="AJ34" s="71">
        <v>0</v>
      </c>
      <c r="AK34" s="71">
        <v>4.72</v>
      </c>
      <c r="AL34" s="71">
        <v>0</v>
      </c>
      <c r="AM34" s="71">
        <v>557.93600000000004</v>
      </c>
      <c r="AN34" s="71">
        <v>728.42857565556358</v>
      </c>
      <c r="AO34" s="71">
        <v>1.349539074074074</v>
      </c>
      <c r="AP34" s="71">
        <v>0.10796312592592593</v>
      </c>
      <c r="AQ34" s="71">
        <v>5.3981562962962963E-2</v>
      </c>
      <c r="AR34" s="71">
        <v>0.94122763636363638</v>
      </c>
      <c r="AS34" s="71">
        <v>0.34637177018181831</v>
      </c>
      <c r="AT34" s="71">
        <v>11.563653818181816</v>
      </c>
      <c r="AU34" s="71">
        <v>0.44820363636363636</v>
      </c>
      <c r="AV34" s="71">
        <v>14.81094062405387</v>
      </c>
      <c r="AW34" s="71">
        <v>3.7350303030303027</v>
      </c>
      <c r="AX34" s="71">
        <v>2.2111379393939394</v>
      </c>
      <c r="AY34" s="71">
        <v>5.6025454545454538E-2</v>
      </c>
      <c r="AZ34" s="71">
        <v>0.89640727272727272</v>
      </c>
      <c r="BA34" s="71">
        <v>0.34860282828282824</v>
      </c>
      <c r="BB34" s="71">
        <v>2.6669709976565659</v>
      </c>
      <c r="BC34" s="71">
        <v>9.9141747956363648</v>
      </c>
      <c r="BD34" s="71"/>
      <c r="BE34" s="71">
        <v>0</v>
      </c>
      <c r="BF34" s="71">
        <v>9.9141747956363648</v>
      </c>
      <c r="BG34" s="71">
        <v>30.371766666666673</v>
      </c>
      <c r="BH34" s="71">
        <v>1.9820451626931808</v>
      </c>
      <c r="BI34" s="71">
        <v>0.61315114159891593</v>
      </c>
      <c r="BJ34" s="71">
        <v>260.75073581813524</v>
      </c>
      <c r="BK34" s="71"/>
      <c r="BL34" s="71">
        <v>293.71769878909402</v>
      </c>
      <c r="BM34" s="71">
        <v>1315.7935716825295</v>
      </c>
      <c r="BN34" s="71">
        <f t="shared" si="5"/>
        <v>-3.3261939705504169E-7</v>
      </c>
      <c r="BO34" s="71">
        <f t="shared" si="0"/>
        <v>-2.3505104058556091E-7</v>
      </c>
      <c r="BP34" s="72">
        <f t="shared" si="1"/>
        <v>8.6609686609686669</v>
      </c>
      <c r="BQ34" s="72">
        <f t="shared" si="2"/>
        <v>1.8803418803418819</v>
      </c>
      <c r="BR34" s="73">
        <v>3</v>
      </c>
      <c r="BS34" s="72">
        <f t="shared" si="6"/>
        <v>3.4188034188034218</v>
      </c>
      <c r="BT34" s="72">
        <f t="shared" si="9"/>
        <v>12.25</v>
      </c>
      <c r="BU34" s="72">
        <f t="shared" si="10"/>
        <v>13.960113960113972</v>
      </c>
      <c r="BV34" s="71">
        <f t="shared" si="7"/>
        <v>183.68628200748762</v>
      </c>
      <c r="BW34" s="71">
        <f t="shared" si="3"/>
        <v>183.68628143981718</v>
      </c>
      <c r="BX34" s="71">
        <f t="shared" si="4"/>
        <v>1499.4798531223466</v>
      </c>
      <c r="BY34" s="71">
        <f t="shared" si="8"/>
        <v>17993.758237468159</v>
      </c>
      <c r="BZ34" s="49">
        <f>VLOOKUP($C34,[1]PARAMETROS!$A:$I,7,0)</f>
        <v>43101</v>
      </c>
      <c r="CA34" s="74"/>
      <c r="CB34" s="74"/>
    </row>
    <row r="35" spans="1:80" s="75" customFormat="1">
      <c r="A35" s="43" t="s">
        <v>452</v>
      </c>
      <c r="B35" s="43" t="s">
        <v>1</v>
      </c>
      <c r="C35" s="43" t="s">
        <v>165</v>
      </c>
      <c r="D35" s="43" t="s">
        <v>453</v>
      </c>
      <c r="E35" s="76" t="s">
        <v>403</v>
      </c>
      <c r="F35" s="44" t="s">
        <v>63</v>
      </c>
      <c r="G35" s="44">
        <v>1</v>
      </c>
      <c r="H35" s="71">
        <v>520.79999999999995</v>
      </c>
      <c r="I35" s="71">
        <v>520.79999999999995</v>
      </c>
      <c r="J35" s="71"/>
      <c r="K35" s="71"/>
      <c r="L35" s="71"/>
      <c r="M35" s="71"/>
      <c r="N35" s="71"/>
      <c r="O35" s="71"/>
      <c r="P35" s="71">
        <v>17.044363636363634</v>
      </c>
      <c r="Q35" s="71">
        <v>537.8443636363636</v>
      </c>
      <c r="R35" s="71">
        <v>107.56887272727272</v>
      </c>
      <c r="S35" s="71">
        <v>8.0676654545454536</v>
      </c>
      <c r="T35" s="71">
        <v>5.3784436363636363</v>
      </c>
      <c r="U35" s="71">
        <v>1.0756887272727271</v>
      </c>
      <c r="V35" s="71">
        <v>13.44610909090909</v>
      </c>
      <c r="W35" s="71">
        <v>43.027549090909091</v>
      </c>
      <c r="X35" s="71">
        <v>16.135330909090907</v>
      </c>
      <c r="Y35" s="71">
        <v>3.2270661818181816</v>
      </c>
      <c r="Z35" s="71">
        <v>197.92672581818178</v>
      </c>
      <c r="AA35" s="71">
        <v>44.820363636363631</v>
      </c>
      <c r="AB35" s="71">
        <v>59.754508799999996</v>
      </c>
      <c r="AC35" s="71">
        <v>38.483553056581826</v>
      </c>
      <c r="AD35" s="71">
        <v>143.05842549294545</v>
      </c>
      <c r="AE35" s="71">
        <v>130.75200000000001</v>
      </c>
      <c r="AF35" s="71">
        <v>397</v>
      </c>
      <c r="AG35" s="71">
        <v>0</v>
      </c>
      <c r="AH35" s="71">
        <v>0</v>
      </c>
      <c r="AI35" s="71">
        <v>0</v>
      </c>
      <c r="AJ35" s="71">
        <v>0</v>
      </c>
      <c r="AK35" s="71">
        <v>4.72</v>
      </c>
      <c r="AL35" s="71">
        <v>0</v>
      </c>
      <c r="AM35" s="71">
        <v>532.47199999999998</v>
      </c>
      <c r="AN35" s="71">
        <v>873.45715131112718</v>
      </c>
      <c r="AO35" s="71">
        <v>2.6990781481481481</v>
      </c>
      <c r="AP35" s="71">
        <v>0.21592625185185185</v>
      </c>
      <c r="AQ35" s="71">
        <v>0.10796312592592593</v>
      </c>
      <c r="AR35" s="71">
        <v>1.8824552727272728</v>
      </c>
      <c r="AS35" s="71">
        <v>0.69274354036363661</v>
      </c>
      <c r="AT35" s="71">
        <v>23.127307636363632</v>
      </c>
      <c r="AU35" s="71">
        <v>0.89640727272727272</v>
      </c>
      <c r="AV35" s="71">
        <v>29.621881248107741</v>
      </c>
      <c r="AW35" s="71">
        <v>7.4700606060606054</v>
      </c>
      <c r="AX35" s="71">
        <v>4.4222758787878789</v>
      </c>
      <c r="AY35" s="71">
        <v>0.11205090909090908</v>
      </c>
      <c r="AZ35" s="71">
        <v>1.7928145454545454</v>
      </c>
      <c r="BA35" s="71">
        <v>0.69720565656565647</v>
      </c>
      <c r="BB35" s="71">
        <v>5.3339419953131317</v>
      </c>
      <c r="BC35" s="71">
        <v>19.82834959127273</v>
      </c>
      <c r="BD35" s="71"/>
      <c r="BE35" s="71">
        <v>0</v>
      </c>
      <c r="BF35" s="71">
        <v>19.82834959127273</v>
      </c>
      <c r="BG35" s="71">
        <v>30.371766666666673</v>
      </c>
      <c r="BH35" s="71">
        <v>3.9640903253863615</v>
      </c>
      <c r="BI35" s="71">
        <v>1.2263022831978319</v>
      </c>
      <c r="BJ35" s="71">
        <v>521.50147163627059</v>
      </c>
      <c r="BK35" s="71"/>
      <c r="BL35" s="71">
        <v>557.0636309115215</v>
      </c>
      <c r="BM35" s="71">
        <v>2017.8153766983928</v>
      </c>
      <c r="BN35" s="71">
        <f t="shared" si="5"/>
        <v>-3.3261939705504169E-7</v>
      </c>
      <c r="BO35" s="71">
        <f t="shared" si="0"/>
        <v>-2.3505104058556091E-7</v>
      </c>
      <c r="BP35" s="72">
        <f t="shared" si="1"/>
        <v>8.6609686609686669</v>
      </c>
      <c r="BQ35" s="72">
        <f t="shared" si="2"/>
        <v>1.8803418803418819</v>
      </c>
      <c r="BR35" s="73">
        <v>3</v>
      </c>
      <c r="BS35" s="72">
        <f t="shared" si="6"/>
        <v>3.4188034188034218</v>
      </c>
      <c r="BT35" s="72">
        <f t="shared" si="9"/>
        <v>12.25</v>
      </c>
      <c r="BU35" s="72">
        <f t="shared" si="10"/>
        <v>13.960113960113972</v>
      </c>
      <c r="BV35" s="71">
        <f t="shared" si="7"/>
        <v>281.68932601255125</v>
      </c>
      <c r="BW35" s="71">
        <f t="shared" si="3"/>
        <v>281.68932544488081</v>
      </c>
      <c r="BX35" s="71">
        <f t="shared" si="4"/>
        <v>2299.5047021432738</v>
      </c>
      <c r="BY35" s="71">
        <f t="shared" si="8"/>
        <v>27594.056425719285</v>
      </c>
      <c r="BZ35" s="49">
        <f>VLOOKUP($C35,[1]PARAMETROS!$A:$I,7,0)</f>
        <v>43101</v>
      </c>
      <c r="CA35" s="74"/>
      <c r="CB35" s="74"/>
    </row>
    <row r="36" spans="1:80" s="75" customFormat="1">
      <c r="A36" s="43" t="s">
        <v>452</v>
      </c>
      <c r="B36" s="43" t="s">
        <v>0</v>
      </c>
      <c r="C36" s="43" t="s">
        <v>165</v>
      </c>
      <c r="D36" s="43" t="s">
        <v>454</v>
      </c>
      <c r="E36" s="76" t="s">
        <v>403</v>
      </c>
      <c r="F36" s="44" t="s">
        <v>63</v>
      </c>
      <c r="G36" s="44">
        <v>1</v>
      </c>
      <c r="H36" s="71">
        <v>1041.5999999999999</v>
      </c>
      <c r="I36" s="71">
        <v>1041.5999999999999</v>
      </c>
      <c r="J36" s="71"/>
      <c r="K36" s="71"/>
      <c r="L36" s="71"/>
      <c r="M36" s="71"/>
      <c r="N36" s="71"/>
      <c r="O36" s="71"/>
      <c r="P36" s="71">
        <v>34.088727272727269</v>
      </c>
      <c r="Q36" s="71">
        <v>1075.6887272727272</v>
      </c>
      <c r="R36" s="71">
        <v>215.13774545454544</v>
      </c>
      <c r="S36" s="71">
        <v>16.135330909090907</v>
      </c>
      <c r="T36" s="71">
        <v>10.756887272727273</v>
      </c>
      <c r="U36" s="71">
        <v>2.1513774545454543</v>
      </c>
      <c r="V36" s="71">
        <v>26.89221818181818</v>
      </c>
      <c r="W36" s="71">
        <v>86.055098181818181</v>
      </c>
      <c r="X36" s="71">
        <v>32.270661818181814</v>
      </c>
      <c r="Y36" s="71">
        <v>6.4541323636363632</v>
      </c>
      <c r="Z36" s="71">
        <v>395.85345163636356</v>
      </c>
      <c r="AA36" s="71">
        <v>89.640727272727261</v>
      </c>
      <c r="AB36" s="71">
        <v>119.50901759999999</v>
      </c>
      <c r="AC36" s="71">
        <v>76.967106113163652</v>
      </c>
      <c r="AD36" s="71">
        <v>286.11685098589089</v>
      </c>
      <c r="AE36" s="71">
        <v>99.504000000000005</v>
      </c>
      <c r="AF36" s="71">
        <v>397</v>
      </c>
      <c r="AG36" s="71">
        <v>0</v>
      </c>
      <c r="AH36" s="71">
        <v>0</v>
      </c>
      <c r="AI36" s="71">
        <v>0</v>
      </c>
      <c r="AJ36" s="71">
        <v>0</v>
      </c>
      <c r="AK36" s="71">
        <v>4.72</v>
      </c>
      <c r="AL36" s="71">
        <v>0</v>
      </c>
      <c r="AM36" s="71">
        <v>501.22400000000005</v>
      </c>
      <c r="AN36" s="71">
        <v>1183.1943026222546</v>
      </c>
      <c r="AO36" s="71">
        <v>5.3981562962962961</v>
      </c>
      <c r="AP36" s="71">
        <v>0.43185250370370371</v>
      </c>
      <c r="AQ36" s="71">
        <v>0.21592625185185185</v>
      </c>
      <c r="AR36" s="71">
        <v>3.7649105454545455</v>
      </c>
      <c r="AS36" s="71">
        <v>1.3854870807272732</v>
      </c>
      <c r="AT36" s="71">
        <v>46.254615272727264</v>
      </c>
      <c r="AU36" s="71">
        <v>1.7928145454545454</v>
      </c>
      <c r="AV36" s="71">
        <v>59.243762496215481</v>
      </c>
      <c r="AW36" s="71">
        <v>14.940121212121211</v>
      </c>
      <c r="AX36" s="71">
        <v>8.8445517575757577</v>
      </c>
      <c r="AY36" s="71">
        <v>0.22410181818181815</v>
      </c>
      <c r="AZ36" s="71">
        <v>3.5856290909090909</v>
      </c>
      <c r="BA36" s="71">
        <v>1.3944113131313129</v>
      </c>
      <c r="BB36" s="71">
        <v>10.667883990626263</v>
      </c>
      <c r="BC36" s="71">
        <v>39.656699182545459</v>
      </c>
      <c r="BD36" s="71"/>
      <c r="BE36" s="71">
        <v>0</v>
      </c>
      <c r="BF36" s="71">
        <v>39.656699182545459</v>
      </c>
      <c r="BG36" s="71">
        <v>55.485199999999999</v>
      </c>
      <c r="BH36" s="71">
        <v>7.928180650772723</v>
      </c>
      <c r="BI36" s="71">
        <v>2.4526045663956633</v>
      </c>
      <c r="BJ36" s="71">
        <v>1043.0029432725412</v>
      </c>
      <c r="BK36" s="71"/>
      <c r="BL36" s="71">
        <v>1108.8689284897096</v>
      </c>
      <c r="BM36" s="71">
        <v>3466.6524200634522</v>
      </c>
      <c r="BN36" s="71">
        <f t="shared" si="5"/>
        <v>-3.3261939705504169E-7</v>
      </c>
      <c r="BO36" s="71">
        <f t="shared" si="0"/>
        <v>-2.3505104058556091E-7</v>
      </c>
      <c r="BP36" s="72">
        <f t="shared" si="1"/>
        <v>8.6609686609686669</v>
      </c>
      <c r="BQ36" s="72">
        <f t="shared" si="2"/>
        <v>1.8803418803418819</v>
      </c>
      <c r="BR36" s="73">
        <v>3</v>
      </c>
      <c r="BS36" s="72">
        <f t="shared" si="6"/>
        <v>3.4188034188034218</v>
      </c>
      <c r="BT36" s="72">
        <f t="shared" si="9"/>
        <v>12.25</v>
      </c>
      <c r="BU36" s="72">
        <f t="shared" si="10"/>
        <v>13.960113960113972</v>
      </c>
      <c r="BV36" s="71">
        <f t="shared" si="7"/>
        <v>483.94862836265946</v>
      </c>
      <c r="BW36" s="71">
        <f t="shared" si="3"/>
        <v>483.94862779498902</v>
      </c>
      <c r="BX36" s="71">
        <f t="shared" si="4"/>
        <v>3950.6010478584412</v>
      </c>
      <c r="BY36" s="71">
        <f t="shared" si="8"/>
        <v>47407.212574301295</v>
      </c>
      <c r="BZ36" s="49">
        <f>VLOOKUP($C36,[1]PARAMETROS!$A:$I,7,0)</f>
        <v>43101</v>
      </c>
      <c r="CA36" s="74"/>
      <c r="CB36" s="74"/>
    </row>
    <row r="37" spans="1:80" s="75" customFormat="1">
      <c r="A37" s="43" t="s">
        <v>455</v>
      </c>
      <c r="B37" s="43" t="s">
        <v>2</v>
      </c>
      <c r="C37" s="43" t="s">
        <v>70</v>
      </c>
      <c r="D37" s="43" t="s">
        <v>456</v>
      </c>
      <c r="E37" s="44" t="s">
        <v>403</v>
      </c>
      <c r="F37" s="44" t="s">
        <v>63</v>
      </c>
      <c r="G37" s="44">
        <v>1</v>
      </c>
      <c r="H37" s="71">
        <v>260.39999999999998</v>
      </c>
      <c r="I37" s="71">
        <v>260.39999999999998</v>
      </c>
      <c r="J37" s="71"/>
      <c r="K37" s="71"/>
      <c r="L37" s="71"/>
      <c r="M37" s="71"/>
      <c r="N37" s="71"/>
      <c r="O37" s="71"/>
      <c r="P37" s="71">
        <v>8.5221818181818172</v>
      </c>
      <c r="Q37" s="71">
        <v>268.9221818181818</v>
      </c>
      <c r="R37" s="71">
        <v>53.78443636363636</v>
      </c>
      <c r="S37" s="71">
        <v>4.0338327272727268</v>
      </c>
      <c r="T37" s="71">
        <v>2.6892218181818182</v>
      </c>
      <c r="U37" s="71">
        <v>0.53784436363636356</v>
      </c>
      <c r="V37" s="71">
        <v>6.723054545454545</v>
      </c>
      <c r="W37" s="71">
        <v>21.513774545454545</v>
      </c>
      <c r="X37" s="71">
        <v>8.0676654545454536</v>
      </c>
      <c r="Y37" s="71">
        <v>1.6135330909090908</v>
      </c>
      <c r="Z37" s="71">
        <v>98.96336290909089</v>
      </c>
      <c r="AA37" s="71">
        <v>22.410181818181815</v>
      </c>
      <c r="AB37" s="71">
        <v>29.877254399999998</v>
      </c>
      <c r="AC37" s="71">
        <v>19.241776528290913</v>
      </c>
      <c r="AD37" s="71">
        <v>71.529212746472723</v>
      </c>
      <c r="AE37" s="71">
        <v>146.376</v>
      </c>
      <c r="AF37" s="71">
        <v>397</v>
      </c>
      <c r="AG37" s="71">
        <v>0</v>
      </c>
      <c r="AH37" s="71">
        <v>32.619999999999997</v>
      </c>
      <c r="AI37" s="71">
        <v>0</v>
      </c>
      <c r="AJ37" s="71">
        <v>0</v>
      </c>
      <c r="AK37" s="71">
        <v>4.72</v>
      </c>
      <c r="AL37" s="71">
        <v>0</v>
      </c>
      <c r="AM37" s="71">
        <v>580.71600000000001</v>
      </c>
      <c r="AN37" s="71">
        <v>751.20857565556355</v>
      </c>
      <c r="AO37" s="71">
        <v>1.349539074074074</v>
      </c>
      <c r="AP37" s="71">
        <v>0.10796312592592593</v>
      </c>
      <c r="AQ37" s="71">
        <v>5.3981562962962963E-2</v>
      </c>
      <c r="AR37" s="71">
        <v>0.94122763636363638</v>
      </c>
      <c r="AS37" s="71">
        <v>0.34637177018181831</v>
      </c>
      <c r="AT37" s="71">
        <v>11.563653818181816</v>
      </c>
      <c r="AU37" s="71">
        <v>0.44820363636363636</v>
      </c>
      <c r="AV37" s="71">
        <v>14.81094062405387</v>
      </c>
      <c r="AW37" s="71">
        <v>3.7350303030303027</v>
      </c>
      <c r="AX37" s="71">
        <v>2.2111379393939394</v>
      </c>
      <c r="AY37" s="71">
        <v>5.6025454545454538E-2</v>
      </c>
      <c r="AZ37" s="71">
        <v>0.89640727272727272</v>
      </c>
      <c r="BA37" s="71">
        <v>0.34860282828282824</v>
      </c>
      <c r="BB37" s="71">
        <v>2.6669709976565659</v>
      </c>
      <c r="BC37" s="71">
        <v>9.9141747956363648</v>
      </c>
      <c r="BD37" s="71"/>
      <c r="BE37" s="71">
        <v>0</v>
      </c>
      <c r="BF37" s="71">
        <v>9.9141747956363648</v>
      </c>
      <c r="BG37" s="71">
        <v>30.371766666666673</v>
      </c>
      <c r="BH37" s="71">
        <v>1.9820451626931808</v>
      </c>
      <c r="BI37" s="71">
        <v>0.61315114159891593</v>
      </c>
      <c r="BJ37" s="71">
        <v>260.75073581813524</v>
      </c>
      <c r="BK37" s="71"/>
      <c r="BL37" s="71">
        <v>293.71769878909402</v>
      </c>
      <c r="BM37" s="71">
        <v>1338.5735716825297</v>
      </c>
      <c r="BN37" s="71">
        <f t="shared" si="5"/>
        <v>-3.3261939705504169E-7</v>
      </c>
      <c r="BO37" s="71">
        <f t="shared" si="0"/>
        <v>-2.3505104058556091E-7</v>
      </c>
      <c r="BP37" s="72">
        <f t="shared" si="1"/>
        <v>8.6609686609686669</v>
      </c>
      <c r="BQ37" s="72">
        <f t="shared" si="2"/>
        <v>1.8803418803418819</v>
      </c>
      <c r="BR37" s="73">
        <v>3</v>
      </c>
      <c r="BS37" s="72">
        <f t="shared" si="6"/>
        <v>3.4188034188034218</v>
      </c>
      <c r="BT37" s="72">
        <f t="shared" si="9"/>
        <v>12.25</v>
      </c>
      <c r="BU37" s="72">
        <f t="shared" si="10"/>
        <v>13.960113960113972</v>
      </c>
      <c r="BV37" s="71">
        <f t="shared" si="7"/>
        <v>186.86639596760159</v>
      </c>
      <c r="BW37" s="71">
        <f t="shared" si="3"/>
        <v>186.86639539993115</v>
      </c>
      <c r="BX37" s="71">
        <f t="shared" si="4"/>
        <v>1525.439967082461</v>
      </c>
      <c r="BY37" s="71">
        <f t="shared" si="8"/>
        <v>18305.279604989533</v>
      </c>
      <c r="BZ37" s="49">
        <f>VLOOKUP($C37,[1]PARAMETROS!$A:$I,7,0)</f>
        <v>43101</v>
      </c>
      <c r="CA37" s="74"/>
      <c r="CB37" s="74"/>
    </row>
    <row r="38" spans="1:80" s="75" customFormat="1">
      <c r="A38" s="43" t="s">
        <v>174</v>
      </c>
      <c r="B38" s="43" t="s">
        <v>0</v>
      </c>
      <c r="C38" s="43" t="s">
        <v>175</v>
      </c>
      <c r="D38" s="43" t="s">
        <v>457</v>
      </c>
      <c r="E38" s="44" t="s">
        <v>403</v>
      </c>
      <c r="F38" s="44" t="s">
        <v>63</v>
      </c>
      <c r="G38" s="44">
        <v>1</v>
      </c>
      <c r="H38" s="71">
        <v>1041.5999999999999</v>
      </c>
      <c r="I38" s="71">
        <v>1041.5999999999999</v>
      </c>
      <c r="J38" s="71"/>
      <c r="K38" s="71"/>
      <c r="L38" s="71"/>
      <c r="M38" s="71"/>
      <c r="N38" s="71"/>
      <c r="O38" s="71"/>
      <c r="P38" s="71">
        <v>34.088727272727269</v>
      </c>
      <c r="Q38" s="71">
        <v>1075.6887272727272</v>
      </c>
      <c r="R38" s="71">
        <v>215.13774545454544</v>
      </c>
      <c r="S38" s="71">
        <v>16.135330909090907</v>
      </c>
      <c r="T38" s="71">
        <v>10.756887272727273</v>
      </c>
      <c r="U38" s="71">
        <v>2.1513774545454543</v>
      </c>
      <c r="V38" s="71">
        <v>26.89221818181818</v>
      </c>
      <c r="W38" s="71">
        <v>86.055098181818181</v>
      </c>
      <c r="X38" s="71">
        <v>32.270661818181814</v>
      </c>
      <c r="Y38" s="71">
        <v>6.4541323636363632</v>
      </c>
      <c r="Z38" s="71">
        <v>395.85345163636356</v>
      </c>
      <c r="AA38" s="71">
        <v>89.640727272727261</v>
      </c>
      <c r="AB38" s="71">
        <v>119.50901759999999</v>
      </c>
      <c r="AC38" s="71">
        <v>76.967106113163652</v>
      </c>
      <c r="AD38" s="71">
        <v>286.11685098589089</v>
      </c>
      <c r="AE38" s="71">
        <v>99.504000000000005</v>
      </c>
      <c r="AF38" s="71">
        <v>397</v>
      </c>
      <c r="AG38" s="71">
        <v>0</v>
      </c>
      <c r="AH38" s="71">
        <v>0</v>
      </c>
      <c r="AI38" s="71">
        <v>0</v>
      </c>
      <c r="AJ38" s="71">
        <v>0</v>
      </c>
      <c r="AK38" s="71">
        <v>4.72</v>
      </c>
      <c r="AL38" s="71">
        <v>0</v>
      </c>
      <c r="AM38" s="71">
        <v>501.22400000000005</v>
      </c>
      <c r="AN38" s="71">
        <v>1183.1943026222546</v>
      </c>
      <c r="AO38" s="71">
        <v>5.3981562962962961</v>
      </c>
      <c r="AP38" s="71">
        <v>0.43185250370370371</v>
      </c>
      <c r="AQ38" s="71">
        <v>0.21592625185185185</v>
      </c>
      <c r="AR38" s="71">
        <v>3.7649105454545455</v>
      </c>
      <c r="AS38" s="71">
        <v>1.3854870807272732</v>
      </c>
      <c r="AT38" s="71">
        <v>46.254615272727264</v>
      </c>
      <c r="AU38" s="71">
        <v>1.7928145454545454</v>
      </c>
      <c r="AV38" s="71">
        <v>59.243762496215481</v>
      </c>
      <c r="AW38" s="71">
        <v>14.940121212121211</v>
      </c>
      <c r="AX38" s="71">
        <v>8.8445517575757577</v>
      </c>
      <c r="AY38" s="71">
        <v>0.22410181818181815</v>
      </c>
      <c r="AZ38" s="71">
        <v>3.5856290909090909</v>
      </c>
      <c r="BA38" s="71">
        <v>1.3944113131313129</v>
      </c>
      <c r="BB38" s="71">
        <v>10.667883990626263</v>
      </c>
      <c r="BC38" s="71">
        <v>39.656699182545459</v>
      </c>
      <c r="BD38" s="71"/>
      <c r="BE38" s="71">
        <v>0</v>
      </c>
      <c r="BF38" s="71">
        <v>39.656699182545459</v>
      </c>
      <c r="BG38" s="71">
        <v>55.485199999999999</v>
      </c>
      <c r="BH38" s="71">
        <v>7.928180650772723</v>
      </c>
      <c r="BI38" s="71">
        <v>2.4526045663956633</v>
      </c>
      <c r="BJ38" s="71">
        <v>1043.0029432725412</v>
      </c>
      <c r="BK38" s="71"/>
      <c r="BL38" s="71">
        <v>1108.8689284897096</v>
      </c>
      <c r="BM38" s="71">
        <v>3466.6524200634522</v>
      </c>
      <c r="BN38" s="71">
        <f t="shared" si="5"/>
        <v>-3.3261939705504169E-7</v>
      </c>
      <c r="BO38" s="71">
        <f t="shared" si="0"/>
        <v>-2.3505104058556091E-7</v>
      </c>
      <c r="BP38" s="72">
        <f t="shared" si="1"/>
        <v>8.8629737609329435</v>
      </c>
      <c r="BQ38" s="72">
        <f t="shared" si="2"/>
        <v>1.9241982507288626</v>
      </c>
      <c r="BR38" s="73">
        <v>5</v>
      </c>
      <c r="BS38" s="72">
        <f t="shared" si="6"/>
        <v>5.8309037900874632</v>
      </c>
      <c r="BT38" s="72">
        <f t="shared" si="9"/>
        <v>14.25</v>
      </c>
      <c r="BU38" s="72">
        <f t="shared" si="10"/>
        <v>16.618075801749271</v>
      </c>
      <c r="BV38" s="71">
        <f t="shared" si="7"/>
        <v>576.0909268549841</v>
      </c>
      <c r="BW38" s="71">
        <f t="shared" si="3"/>
        <v>576.09092628731366</v>
      </c>
      <c r="BX38" s="71">
        <f t="shared" si="4"/>
        <v>4042.7433463507659</v>
      </c>
      <c r="BY38" s="71">
        <f t="shared" si="8"/>
        <v>48512.920156209191</v>
      </c>
      <c r="BZ38" s="49">
        <f>VLOOKUP($C38,[1]PARAMETROS!$A:$I,7,0)</f>
        <v>43101</v>
      </c>
      <c r="CA38" s="74"/>
      <c r="CB38" s="74"/>
    </row>
    <row r="39" spans="1:80" s="75" customFormat="1">
      <c r="A39" s="43" t="s">
        <v>177</v>
      </c>
      <c r="B39" s="43" t="s">
        <v>0</v>
      </c>
      <c r="C39" s="43" t="s">
        <v>178</v>
      </c>
      <c r="D39" s="43" t="s">
        <v>458</v>
      </c>
      <c r="E39" s="44" t="s">
        <v>403</v>
      </c>
      <c r="F39" s="44" t="s">
        <v>63</v>
      </c>
      <c r="G39" s="44">
        <v>1</v>
      </c>
      <c r="H39" s="71">
        <v>1041.5999999999999</v>
      </c>
      <c r="I39" s="71">
        <v>1041.5999999999999</v>
      </c>
      <c r="J39" s="71"/>
      <c r="K39" s="71"/>
      <c r="L39" s="71"/>
      <c r="M39" s="71"/>
      <c r="N39" s="71"/>
      <c r="O39" s="71"/>
      <c r="P39" s="71">
        <v>34.088727272727269</v>
      </c>
      <c r="Q39" s="71">
        <v>1075.6887272727272</v>
      </c>
      <c r="R39" s="71">
        <v>215.13774545454544</v>
      </c>
      <c r="S39" s="71">
        <v>16.135330909090907</v>
      </c>
      <c r="T39" s="71">
        <v>10.756887272727273</v>
      </c>
      <c r="U39" s="71">
        <v>2.1513774545454543</v>
      </c>
      <c r="V39" s="71">
        <v>26.89221818181818</v>
      </c>
      <c r="W39" s="71">
        <v>86.055098181818181</v>
      </c>
      <c r="X39" s="71">
        <v>32.270661818181814</v>
      </c>
      <c r="Y39" s="71">
        <v>6.4541323636363632</v>
      </c>
      <c r="Z39" s="71">
        <v>395.85345163636356</v>
      </c>
      <c r="AA39" s="71">
        <v>89.640727272727261</v>
      </c>
      <c r="AB39" s="71">
        <v>119.50901759999999</v>
      </c>
      <c r="AC39" s="71">
        <v>76.967106113163652</v>
      </c>
      <c r="AD39" s="71">
        <v>286.11685098589089</v>
      </c>
      <c r="AE39" s="71">
        <v>99.504000000000005</v>
      </c>
      <c r="AF39" s="71">
        <v>397</v>
      </c>
      <c r="AG39" s="71">
        <v>0</v>
      </c>
      <c r="AH39" s="71">
        <v>32.619999999999997</v>
      </c>
      <c r="AI39" s="71">
        <v>0</v>
      </c>
      <c r="AJ39" s="71">
        <v>0</v>
      </c>
      <c r="AK39" s="71">
        <v>4.72</v>
      </c>
      <c r="AL39" s="71">
        <v>0</v>
      </c>
      <c r="AM39" s="71">
        <v>533.84400000000005</v>
      </c>
      <c r="AN39" s="71">
        <v>1215.8143026222544</v>
      </c>
      <c r="AO39" s="71">
        <v>5.3981562962962961</v>
      </c>
      <c r="AP39" s="71">
        <v>0.43185250370370371</v>
      </c>
      <c r="AQ39" s="71">
        <v>0.21592625185185185</v>
      </c>
      <c r="AR39" s="71">
        <v>3.7649105454545455</v>
      </c>
      <c r="AS39" s="71">
        <v>1.3854870807272732</v>
      </c>
      <c r="AT39" s="71">
        <v>46.254615272727264</v>
      </c>
      <c r="AU39" s="71">
        <v>1.7928145454545454</v>
      </c>
      <c r="AV39" s="71">
        <v>59.243762496215481</v>
      </c>
      <c r="AW39" s="71">
        <v>14.940121212121211</v>
      </c>
      <c r="AX39" s="71">
        <v>8.8445517575757577</v>
      </c>
      <c r="AY39" s="71">
        <v>0.22410181818181815</v>
      </c>
      <c r="AZ39" s="71">
        <v>3.5856290909090909</v>
      </c>
      <c r="BA39" s="71">
        <v>1.3944113131313129</v>
      </c>
      <c r="BB39" s="71">
        <v>10.667883990626263</v>
      </c>
      <c r="BC39" s="71">
        <v>39.656699182545459</v>
      </c>
      <c r="BD39" s="71"/>
      <c r="BE39" s="71">
        <v>0</v>
      </c>
      <c r="BF39" s="71">
        <v>39.656699182545459</v>
      </c>
      <c r="BG39" s="71">
        <v>55.485199999999999</v>
      </c>
      <c r="BH39" s="71">
        <v>7.928180650772723</v>
      </c>
      <c r="BI39" s="71">
        <v>2.4526045663956633</v>
      </c>
      <c r="BJ39" s="71">
        <v>1043.0029432725412</v>
      </c>
      <c r="BK39" s="71"/>
      <c r="BL39" s="71">
        <v>1108.8689284897096</v>
      </c>
      <c r="BM39" s="71">
        <v>3499.272420063452</v>
      </c>
      <c r="BN39" s="71">
        <f t="shared" si="5"/>
        <v>-3.3261939705504169E-7</v>
      </c>
      <c r="BO39" s="71">
        <f t="shared" si="0"/>
        <v>-2.3505104058556091E-7</v>
      </c>
      <c r="BP39" s="72">
        <f t="shared" si="1"/>
        <v>8.6609686609686669</v>
      </c>
      <c r="BQ39" s="72">
        <f t="shared" si="2"/>
        <v>1.8803418803418819</v>
      </c>
      <c r="BR39" s="73">
        <v>3</v>
      </c>
      <c r="BS39" s="72">
        <f t="shared" si="6"/>
        <v>3.4188034188034218</v>
      </c>
      <c r="BT39" s="72">
        <f t="shared" si="9"/>
        <v>12.25</v>
      </c>
      <c r="BU39" s="72">
        <f t="shared" si="10"/>
        <v>13.960113960113972</v>
      </c>
      <c r="BV39" s="71">
        <f t="shared" si="7"/>
        <v>488.5024175364486</v>
      </c>
      <c r="BW39" s="71">
        <f t="shared" si="3"/>
        <v>488.50241696877816</v>
      </c>
      <c r="BX39" s="71">
        <f t="shared" si="4"/>
        <v>3987.7748370322302</v>
      </c>
      <c r="BY39" s="71">
        <f t="shared" si="8"/>
        <v>47853.298044386764</v>
      </c>
      <c r="BZ39" s="49">
        <f>VLOOKUP($C39,[1]PARAMETROS!$A:$I,7,0)</f>
        <v>43101</v>
      </c>
      <c r="CA39" s="74"/>
      <c r="CB39" s="74"/>
    </row>
    <row r="40" spans="1:80" s="75" customFormat="1">
      <c r="A40" s="43" t="s">
        <v>459</v>
      </c>
      <c r="B40" s="43" t="s">
        <v>0</v>
      </c>
      <c r="C40" s="43" t="s">
        <v>74</v>
      </c>
      <c r="D40" s="43" t="s">
        <v>460</v>
      </c>
      <c r="E40" s="44" t="s">
        <v>403</v>
      </c>
      <c r="F40" s="44" t="s">
        <v>63</v>
      </c>
      <c r="G40" s="44">
        <v>1</v>
      </c>
      <c r="H40" s="71">
        <v>1041.5999999999999</v>
      </c>
      <c r="I40" s="71">
        <v>1041.5999999999999</v>
      </c>
      <c r="J40" s="71"/>
      <c r="K40" s="71"/>
      <c r="L40" s="71"/>
      <c r="M40" s="71"/>
      <c r="N40" s="71"/>
      <c r="O40" s="71"/>
      <c r="P40" s="71">
        <v>34.088727272727269</v>
      </c>
      <c r="Q40" s="71">
        <v>1075.6887272727272</v>
      </c>
      <c r="R40" s="71">
        <v>215.13774545454544</v>
      </c>
      <c r="S40" s="71">
        <v>16.135330909090907</v>
      </c>
      <c r="T40" s="71">
        <v>10.756887272727273</v>
      </c>
      <c r="U40" s="71">
        <v>2.1513774545454543</v>
      </c>
      <c r="V40" s="71">
        <v>26.89221818181818</v>
      </c>
      <c r="W40" s="71">
        <v>86.055098181818181</v>
      </c>
      <c r="X40" s="71">
        <v>32.270661818181814</v>
      </c>
      <c r="Y40" s="71">
        <v>6.4541323636363632</v>
      </c>
      <c r="Z40" s="71">
        <v>395.85345163636356</v>
      </c>
      <c r="AA40" s="71">
        <v>89.640727272727261</v>
      </c>
      <c r="AB40" s="71">
        <v>119.50901759999999</v>
      </c>
      <c r="AC40" s="71">
        <v>76.967106113163652</v>
      </c>
      <c r="AD40" s="71">
        <v>286.11685098589089</v>
      </c>
      <c r="AE40" s="71">
        <v>99.504000000000005</v>
      </c>
      <c r="AF40" s="71">
        <v>0</v>
      </c>
      <c r="AG40" s="71">
        <v>264.83999999999997</v>
      </c>
      <c r="AH40" s="71">
        <v>27.01</v>
      </c>
      <c r="AI40" s="71">
        <v>0</v>
      </c>
      <c r="AJ40" s="71">
        <v>0</v>
      </c>
      <c r="AK40" s="71">
        <v>4.72</v>
      </c>
      <c r="AL40" s="71">
        <v>0</v>
      </c>
      <c r="AM40" s="71">
        <v>396.07400000000001</v>
      </c>
      <c r="AN40" s="71">
        <v>1078.0443026222545</v>
      </c>
      <c r="AO40" s="71">
        <v>5.3981562962962961</v>
      </c>
      <c r="AP40" s="71">
        <v>0.43185250370370371</v>
      </c>
      <c r="AQ40" s="71">
        <v>0.21592625185185185</v>
      </c>
      <c r="AR40" s="71">
        <v>3.7649105454545455</v>
      </c>
      <c r="AS40" s="71">
        <v>1.3854870807272732</v>
      </c>
      <c r="AT40" s="71">
        <v>46.254615272727264</v>
      </c>
      <c r="AU40" s="71">
        <v>1.7928145454545454</v>
      </c>
      <c r="AV40" s="71">
        <v>59.243762496215481</v>
      </c>
      <c r="AW40" s="71">
        <v>14.940121212121211</v>
      </c>
      <c r="AX40" s="71">
        <v>8.8445517575757577</v>
      </c>
      <c r="AY40" s="71">
        <v>0.22410181818181815</v>
      </c>
      <c r="AZ40" s="71">
        <v>3.5856290909090909</v>
      </c>
      <c r="BA40" s="71">
        <v>1.3944113131313129</v>
      </c>
      <c r="BB40" s="71">
        <v>10.667883990626263</v>
      </c>
      <c r="BC40" s="71">
        <v>39.656699182545459</v>
      </c>
      <c r="BD40" s="71"/>
      <c r="BE40" s="71">
        <v>0</v>
      </c>
      <c r="BF40" s="71">
        <v>39.656699182545459</v>
      </c>
      <c r="BG40" s="71">
        <v>55.485199999999999</v>
      </c>
      <c r="BH40" s="71">
        <v>7.928180650772723</v>
      </c>
      <c r="BI40" s="71">
        <v>2.4526045663956633</v>
      </c>
      <c r="BJ40" s="71">
        <v>1043.0029432725412</v>
      </c>
      <c r="BK40" s="71"/>
      <c r="BL40" s="71">
        <v>1108.8689284897096</v>
      </c>
      <c r="BM40" s="71">
        <v>3361.5024200634525</v>
      </c>
      <c r="BN40" s="71">
        <f t="shared" si="5"/>
        <v>-3.3261939705504169E-7</v>
      </c>
      <c r="BO40" s="71">
        <f t="shared" si="0"/>
        <v>-2.3505104058556091E-7</v>
      </c>
      <c r="BP40" s="72">
        <f t="shared" si="1"/>
        <v>8.6609686609686669</v>
      </c>
      <c r="BQ40" s="72">
        <f t="shared" si="2"/>
        <v>1.8803418803418819</v>
      </c>
      <c r="BR40" s="73">
        <v>3</v>
      </c>
      <c r="BS40" s="72">
        <f t="shared" si="6"/>
        <v>3.4188034188034218</v>
      </c>
      <c r="BT40" s="72">
        <f t="shared" si="9"/>
        <v>12.25</v>
      </c>
      <c r="BU40" s="72">
        <f t="shared" si="10"/>
        <v>13.960113960113972</v>
      </c>
      <c r="BV40" s="71">
        <f t="shared" si="7"/>
        <v>469.26956853359968</v>
      </c>
      <c r="BW40" s="71">
        <f t="shared" si="3"/>
        <v>469.26956796592924</v>
      </c>
      <c r="BX40" s="71">
        <f t="shared" si="4"/>
        <v>3830.7719880293816</v>
      </c>
      <c r="BY40" s="71">
        <f t="shared" si="8"/>
        <v>45969.263856352583</v>
      </c>
      <c r="BZ40" s="49">
        <f>VLOOKUP($C40,[1]PARAMETROS!$A:$I,7,0)</f>
        <v>43101</v>
      </c>
      <c r="CA40" s="74"/>
      <c r="CB40" s="74"/>
    </row>
    <row r="41" spans="1:80" s="75" customFormat="1">
      <c r="A41" s="43" t="s">
        <v>461</v>
      </c>
      <c r="B41" s="43" t="s">
        <v>2</v>
      </c>
      <c r="C41" s="43" t="s">
        <v>165</v>
      </c>
      <c r="D41" s="43" t="s">
        <v>462</v>
      </c>
      <c r="E41" s="44" t="s">
        <v>403</v>
      </c>
      <c r="F41" s="44" t="s">
        <v>63</v>
      </c>
      <c r="G41" s="44">
        <v>1</v>
      </c>
      <c r="H41" s="71">
        <v>260.39999999999998</v>
      </c>
      <c r="I41" s="71">
        <v>260.39999999999998</v>
      </c>
      <c r="J41" s="71"/>
      <c r="K41" s="71"/>
      <c r="L41" s="71"/>
      <c r="M41" s="71"/>
      <c r="N41" s="71"/>
      <c r="O41" s="71"/>
      <c r="P41" s="71">
        <v>8.5221818181818172</v>
      </c>
      <c r="Q41" s="71">
        <v>268.9221818181818</v>
      </c>
      <c r="R41" s="71">
        <v>53.78443636363636</v>
      </c>
      <c r="S41" s="71">
        <v>4.0338327272727268</v>
      </c>
      <c r="T41" s="71">
        <v>2.6892218181818182</v>
      </c>
      <c r="U41" s="71">
        <v>0.53784436363636356</v>
      </c>
      <c r="V41" s="71">
        <v>6.723054545454545</v>
      </c>
      <c r="W41" s="71">
        <v>21.513774545454545</v>
      </c>
      <c r="X41" s="71">
        <v>8.0676654545454536</v>
      </c>
      <c r="Y41" s="71">
        <v>1.6135330909090908</v>
      </c>
      <c r="Z41" s="71">
        <v>98.96336290909089</v>
      </c>
      <c r="AA41" s="71">
        <v>22.410181818181815</v>
      </c>
      <c r="AB41" s="71">
        <v>29.877254399999998</v>
      </c>
      <c r="AC41" s="71">
        <v>19.241776528290913</v>
      </c>
      <c r="AD41" s="71">
        <v>71.529212746472723</v>
      </c>
      <c r="AE41" s="71">
        <v>146.376</v>
      </c>
      <c r="AF41" s="71">
        <v>397</v>
      </c>
      <c r="AG41" s="71">
        <v>0</v>
      </c>
      <c r="AH41" s="71">
        <v>0</v>
      </c>
      <c r="AI41" s="71">
        <v>0</v>
      </c>
      <c r="AJ41" s="71">
        <v>0</v>
      </c>
      <c r="AK41" s="71">
        <v>4.72</v>
      </c>
      <c r="AL41" s="71">
        <v>0</v>
      </c>
      <c r="AM41" s="71">
        <v>548.096</v>
      </c>
      <c r="AN41" s="71">
        <v>718.58857565556355</v>
      </c>
      <c r="AO41" s="71">
        <v>1.349539074074074</v>
      </c>
      <c r="AP41" s="71">
        <v>0.10796312592592593</v>
      </c>
      <c r="AQ41" s="71">
        <v>5.3981562962962963E-2</v>
      </c>
      <c r="AR41" s="71">
        <v>0.94122763636363638</v>
      </c>
      <c r="AS41" s="71">
        <v>0.34637177018181831</v>
      </c>
      <c r="AT41" s="71">
        <v>11.563653818181816</v>
      </c>
      <c r="AU41" s="71">
        <v>0.44820363636363636</v>
      </c>
      <c r="AV41" s="71">
        <v>14.81094062405387</v>
      </c>
      <c r="AW41" s="71">
        <v>3.7350303030303027</v>
      </c>
      <c r="AX41" s="71">
        <v>2.2111379393939394</v>
      </c>
      <c r="AY41" s="71">
        <v>5.6025454545454538E-2</v>
      </c>
      <c r="AZ41" s="71">
        <v>0.89640727272727272</v>
      </c>
      <c r="BA41" s="71">
        <v>0.34860282828282824</v>
      </c>
      <c r="BB41" s="71">
        <v>2.6669709976565659</v>
      </c>
      <c r="BC41" s="71">
        <v>9.9141747956363648</v>
      </c>
      <c r="BD41" s="71"/>
      <c r="BE41" s="71">
        <v>0</v>
      </c>
      <c r="BF41" s="71">
        <v>9.9141747956363648</v>
      </c>
      <c r="BG41" s="71">
        <v>30.371766666666673</v>
      </c>
      <c r="BH41" s="71">
        <v>1.9820451626931808</v>
      </c>
      <c r="BI41" s="71">
        <v>0.61315114159891593</v>
      </c>
      <c r="BJ41" s="71">
        <v>260.75073581813524</v>
      </c>
      <c r="BK41" s="71"/>
      <c r="BL41" s="71">
        <v>293.71769878909402</v>
      </c>
      <c r="BM41" s="71">
        <v>1305.9535716825296</v>
      </c>
      <c r="BN41" s="71">
        <f t="shared" si="5"/>
        <v>-3.3261939705504169E-7</v>
      </c>
      <c r="BO41" s="71">
        <f t="shared" si="0"/>
        <v>-2.3505104058556091E-7</v>
      </c>
      <c r="BP41" s="72">
        <f t="shared" si="1"/>
        <v>8.6609686609686669</v>
      </c>
      <c r="BQ41" s="72">
        <f t="shared" si="2"/>
        <v>1.8803418803418819</v>
      </c>
      <c r="BR41" s="73">
        <v>3</v>
      </c>
      <c r="BS41" s="72">
        <f t="shared" si="6"/>
        <v>3.4188034188034218</v>
      </c>
      <c r="BT41" s="72">
        <f t="shared" si="9"/>
        <v>12.25</v>
      </c>
      <c r="BU41" s="72">
        <f t="shared" si="10"/>
        <v>13.960113960113972</v>
      </c>
      <c r="BV41" s="71">
        <f t="shared" si="7"/>
        <v>182.31260679381242</v>
      </c>
      <c r="BW41" s="71">
        <f t="shared" si="3"/>
        <v>182.31260622614198</v>
      </c>
      <c r="BX41" s="71">
        <f t="shared" si="4"/>
        <v>1488.2661779086716</v>
      </c>
      <c r="BY41" s="71">
        <f t="shared" si="8"/>
        <v>17859.194134904057</v>
      </c>
      <c r="BZ41" s="49">
        <f>VLOOKUP($C41,[1]PARAMETROS!$A:$I,7,0)</f>
        <v>43101</v>
      </c>
      <c r="CA41" s="74"/>
      <c r="CB41" s="74"/>
    </row>
    <row r="42" spans="1:80" s="75" customFormat="1">
      <c r="A42" s="43" t="s">
        <v>463</v>
      </c>
      <c r="B42" s="43" t="s">
        <v>2</v>
      </c>
      <c r="C42" s="43" t="s">
        <v>67</v>
      </c>
      <c r="D42" s="43" t="s">
        <v>464</v>
      </c>
      <c r="E42" s="44" t="s">
        <v>403</v>
      </c>
      <c r="F42" s="44" t="s">
        <v>63</v>
      </c>
      <c r="G42" s="44">
        <v>1</v>
      </c>
      <c r="H42" s="71">
        <v>260.39999999999998</v>
      </c>
      <c r="I42" s="71">
        <v>260.39999999999998</v>
      </c>
      <c r="J42" s="71"/>
      <c r="K42" s="71"/>
      <c r="L42" s="71"/>
      <c r="M42" s="71"/>
      <c r="N42" s="71"/>
      <c r="O42" s="71"/>
      <c r="P42" s="71">
        <v>8.5221818181818172</v>
      </c>
      <c r="Q42" s="71">
        <v>268.9221818181818</v>
      </c>
      <c r="R42" s="71">
        <v>53.78443636363636</v>
      </c>
      <c r="S42" s="71">
        <v>4.0338327272727268</v>
      </c>
      <c r="T42" s="71">
        <v>2.6892218181818182</v>
      </c>
      <c r="U42" s="71">
        <v>0.53784436363636356</v>
      </c>
      <c r="V42" s="71">
        <v>6.723054545454545</v>
      </c>
      <c r="W42" s="71">
        <v>21.513774545454545</v>
      </c>
      <c r="X42" s="71">
        <v>8.0676654545454536</v>
      </c>
      <c r="Y42" s="71">
        <v>1.6135330909090908</v>
      </c>
      <c r="Z42" s="71">
        <v>98.96336290909089</v>
      </c>
      <c r="AA42" s="71">
        <v>22.410181818181815</v>
      </c>
      <c r="AB42" s="71">
        <v>29.877254399999998</v>
      </c>
      <c r="AC42" s="71">
        <v>19.241776528290913</v>
      </c>
      <c r="AD42" s="71">
        <v>71.529212746472723</v>
      </c>
      <c r="AE42" s="71">
        <v>146.376</v>
      </c>
      <c r="AF42" s="71">
        <v>397</v>
      </c>
      <c r="AG42" s="71">
        <v>0</v>
      </c>
      <c r="AH42" s="71">
        <v>0</v>
      </c>
      <c r="AI42" s="71">
        <v>9.84</v>
      </c>
      <c r="AJ42" s="71">
        <v>0</v>
      </c>
      <c r="AK42" s="71">
        <v>4.72</v>
      </c>
      <c r="AL42" s="71">
        <v>0</v>
      </c>
      <c r="AM42" s="71">
        <v>557.93600000000004</v>
      </c>
      <c r="AN42" s="71">
        <v>728.42857565556358</v>
      </c>
      <c r="AO42" s="71">
        <v>1.349539074074074</v>
      </c>
      <c r="AP42" s="71">
        <v>0.10796312592592593</v>
      </c>
      <c r="AQ42" s="71">
        <v>5.3981562962962963E-2</v>
      </c>
      <c r="AR42" s="71">
        <v>0.94122763636363638</v>
      </c>
      <c r="AS42" s="71">
        <v>0.34637177018181831</v>
      </c>
      <c r="AT42" s="71">
        <v>11.563653818181816</v>
      </c>
      <c r="AU42" s="71">
        <v>0.44820363636363636</v>
      </c>
      <c r="AV42" s="71">
        <v>14.81094062405387</v>
      </c>
      <c r="AW42" s="71">
        <v>3.7350303030303027</v>
      </c>
      <c r="AX42" s="71">
        <v>2.2111379393939394</v>
      </c>
      <c r="AY42" s="71">
        <v>5.6025454545454538E-2</v>
      </c>
      <c r="AZ42" s="71">
        <v>0.89640727272727272</v>
      </c>
      <c r="BA42" s="71">
        <v>0.34860282828282824</v>
      </c>
      <c r="BB42" s="71">
        <v>2.6669709976565659</v>
      </c>
      <c r="BC42" s="71">
        <v>9.9141747956363648</v>
      </c>
      <c r="BD42" s="71"/>
      <c r="BE42" s="71">
        <v>0</v>
      </c>
      <c r="BF42" s="71">
        <v>9.9141747956363648</v>
      </c>
      <c r="BG42" s="71">
        <v>30.371766666666673</v>
      </c>
      <c r="BH42" s="71">
        <v>1.9820451626931808</v>
      </c>
      <c r="BI42" s="71">
        <v>0.61315114159891593</v>
      </c>
      <c r="BJ42" s="71">
        <v>260.75073581813524</v>
      </c>
      <c r="BK42" s="71"/>
      <c r="BL42" s="71">
        <v>293.71769878909402</v>
      </c>
      <c r="BM42" s="71">
        <v>1315.7935716825295</v>
      </c>
      <c r="BN42" s="71">
        <f t="shared" si="5"/>
        <v>-3.3261939705504169E-7</v>
      </c>
      <c r="BO42" s="71">
        <f t="shared" si="0"/>
        <v>-2.3505104058556091E-7</v>
      </c>
      <c r="BP42" s="72">
        <f t="shared" si="1"/>
        <v>8.8629737609329435</v>
      </c>
      <c r="BQ42" s="72">
        <f t="shared" si="2"/>
        <v>1.9241982507288626</v>
      </c>
      <c r="BR42" s="73">
        <v>5</v>
      </c>
      <c r="BS42" s="72">
        <f t="shared" si="6"/>
        <v>5.8309037900874632</v>
      </c>
      <c r="BT42" s="72">
        <f t="shared" si="9"/>
        <v>14.25</v>
      </c>
      <c r="BU42" s="72">
        <f t="shared" si="10"/>
        <v>16.618075801749271</v>
      </c>
      <c r="BV42" s="71">
        <f t="shared" si="7"/>
        <v>218.65957304241098</v>
      </c>
      <c r="BW42" s="71">
        <f t="shared" si="3"/>
        <v>218.65957247474054</v>
      </c>
      <c r="BX42" s="71">
        <f t="shared" si="4"/>
        <v>1534.4531441572701</v>
      </c>
      <c r="BY42" s="71">
        <f t="shared" si="8"/>
        <v>18413.437729887242</v>
      </c>
      <c r="BZ42" s="49">
        <f>VLOOKUP($C42,[1]PARAMETROS!$A:$I,7,0)</f>
        <v>43101</v>
      </c>
      <c r="CA42" s="74"/>
      <c r="CB42" s="74"/>
    </row>
    <row r="43" spans="1:80" s="75" customFormat="1">
      <c r="A43" s="43" t="s">
        <v>465</v>
      </c>
      <c r="B43" s="43" t="s">
        <v>0</v>
      </c>
      <c r="C43" s="43" t="s">
        <v>67</v>
      </c>
      <c r="D43" s="43" t="s">
        <v>466</v>
      </c>
      <c r="E43" s="44" t="s">
        <v>403</v>
      </c>
      <c r="F43" s="44" t="s">
        <v>63</v>
      </c>
      <c r="G43" s="44">
        <v>1</v>
      </c>
      <c r="H43" s="71">
        <v>1041.5999999999999</v>
      </c>
      <c r="I43" s="71">
        <v>1041.5999999999999</v>
      </c>
      <c r="J43" s="71"/>
      <c r="K43" s="71"/>
      <c r="L43" s="71"/>
      <c r="M43" s="71"/>
      <c r="N43" s="71"/>
      <c r="O43" s="71"/>
      <c r="P43" s="71">
        <v>34.088727272727269</v>
      </c>
      <c r="Q43" s="71">
        <v>1075.6887272727272</v>
      </c>
      <c r="R43" s="71">
        <v>215.13774545454544</v>
      </c>
      <c r="S43" s="71">
        <v>16.135330909090907</v>
      </c>
      <c r="T43" s="71">
        <v>10.756887272727273</v>
      </c>
      <c r="U43" s="71">
        <v>2.1513774545454543</v>
      </c>
      <c r="V43" s="71">
        <v>26.89221818181818</v>
      </c>
      <c r="W43" s="71">
        <v>86.055098181818181</v>
      </c>
      <c r="X43" s="71">
        <v>32.270661818181814</v>
      </c>
      <c r="Y43" s="71">
        <v>6.4541323636363632</v>
      </c>
      <c r="Z43" s="71">
        <v>395.85345163636356</v>
      </c>
      <c r="AA43" s="71">
        <v>89.640727272727261</v>
      </c>
      <c r="AB43" s="71">
        <v>119.50901759999999</v>
      </c>
      <c r="AC43" s="71">
        <v>76.967106113163652</v>
      </c>
      <c r="AD43" s="71">
        <v>286.11685098589089</v>
      </c>
      <c r="AE43" s="71">
        <v>99.504000000000005</v>
      </c>
      <c r="AF43" s="71">
        <v>397</v>
      </c>
      <c r="AG43" s="71">
        <v>0</v>
      </c>
      <c r="AH43" s="71">
        <v>0</v>
      </c>
      <c r="AI43" s="71">
        <v>9.84</v>
      </c>
      <c r="AJ43" s="71">
        <v>0</v>
      </c>
      <c r="AK43" s="71">
        <v>4.72</v>
      </c>
      <c r="AL43" s="71">
        <v>0</v>
      </c>
      <c r="AM43" s="71">
        <v>511.06400000000002</v>
      </c>
      <c r="AN43" s="71">
        <v>1193.0343026222545</v>
      </c>
      <c r="AO43" s="71">
        <v>5.3981562962962961</v>
      </c>
      <c r="AP43" s="71">
        <v>0.43185250370370371</v>
      </c>
      <c r="AQ43" s="71">
        <v>0.21592625185185185</v>
      </c>
      <c r="AR43" s="71">
        <v>3.7649105454545455</v>
      </c>
      <c r="AS43" s="71">
        <v>1.3854870807272732</v>
      </c>
      <c r="AT43" s="71">
        <v>46.254615272727264</v>
      </c>
      <c r="AU43" s="71">
        <v>1.7928145454545454</v>
      </c>
      <c r="AV43" s="71">
        <v>59.243762496215481</v>
      </c>
      <c r="AW43" s="71">
        <v>14.940121212121211</v>
      </c>
      <c r="AX43" s="71">
        <v>8.8445517575757577</v>
      </c>
      <c r="AY43" s="71">
        <v>0.22410181818181815</v>
      </c>
      <c r="AZ43" s="71">
        <v>3.5856290909090909</v>
      </c>
      <c r="BA43" s="71">
        <v>1.3944113131313129</v>
      </c>
      <c r="BB43" s="71">
        <v>10.667883990626263</v>
      </c>
      <c r="BC43" s="71">
        <v>39.656699182545459</v>
      </c>
      <c r="BD43" s="71"/>
      <c r="BE43" s="71">
        <v>0</v>
      </c>
      <c r="BF43" s="71">
        <v>39.656699182545459</v>
      </c>
      <c r="BG43" s="71">
        <v>55.485199999999999</v>
      </c>
      <c r="BH43" s="71">
        <v>7.928180650772723</v>
      </c>
      <c r="BI43" s="71">
        <v>2.4526045663956633</v>
      </c>
      <c r="BJ43" s="71">
        <v>1043.0029432725412</v>
      </c>
      <c r="BK43" s="71"/>
      <c r="BL43" s="71">
        <v>1108.8689284897096</v>
      </c>
      <c r="BM43" s="71">
        <v>3476.4924200634523</v>
      </c>
      <c r="BN43" s="71">
        <f t="shared" si="5"/>
        <v>-3.3261939705504169E-7</v>
      </c>
      <c r="BO43" s="71">
        <f t="shared" si="0"/>
        <v>-2.3505104058556091E-7</v>
      </c>
      <c r="BP43" s="72">
        <f t="shared" si="1"/>
        <v>8.6609686609686669</v>
      </c>
      <c r="BQ43" s="72">
        <f t="shared" si="2"/>
        <v>1.8803418803418819</v>
      </c>
      <c r="BR43" s="73">
        <v>3</v>
      </c>
      <c r="BS43" s="72">
        <f t="shared" si="6"/>
        <v>3.4188034188034218</v>
      </c>
      <c r="BT43" s="72">
        <f t="shared" si="9"/>
        <v>12.25</v>
      </c>
      <c r="BU43" s="72">
        <f t="shared" si="10"/>
        <v>13.960113960113972</v>
      </c>
      <c r="BV43" s="71">
        <f t="shared" si="7"/>
        <v>485.32230357633466</v>
      </c>
      <c r="BW43" s="71">
        <f t="shared" si="3"/>
        <v>485.32230300866422</v>
      </c>
      <c r="BX43" s="71">
        <f t="shared" si="4"/>
        <v>3961.8147230721165</v>
      </c>
      <c r="BY43" s="71">
        <f t="shared" si="8"/>
        <v>47541.776676865396</v>
      </c>
      <c r="BZ43" s="49">
        <f>VLOOKUP($C43,[1]PARAMETROS!$A:$I,7,0)</f>
        <v>43101</v>
      </c>
      <c r="CA43" s="74"/>
      <c r="CB43" s="74"/>
    </row>
    <row r="44" spans="1:80" s="75" customFormat="1">
      <c r="A44" s="43" t="s">
        <v>373</v>
      </c>
      <c r="B44" s="43" t="s">
        <v>2</v>
      </c>
      <c r="C44" s="43" t="s">
        <v>373</v>
      </c>
      <c r="D44" s="43" t="s">
        <v>467</v>
      </c>
      <c r="E44" s="44" t="s">
        <v>403</v>
      </c>
      <c r="F44" s="44" t="s">
        <v>63</v>
      </c>
      <c r="G44" s="44">
        <v>1</v>
      </c>
      <c r="H44" s="71">
        <v>260.39999999999998</v>
      </c>
      <c r="I44" s="71">
        <v>260.39999999999998</v>
      </c>
      <c r="J44" s="71"/>
      <c r="K44" s="71"/>
      <c r="L44" s="71"/>
      <c r="M44" s="71"/>
      <c r="N44" s="71"/>
      <c r="O44" s="71"/>
      <c r="P44" s="71">
        <v>8.5221818181818172</v>
      </c>
      <c r="Q44" s="71">
        <v>268.9221818181818</v>
      </c>
      <c r="R44" s="71">
        <v>53.78443636363636</v>
      </c>
      <c r="S44" s="71">
        <v>4.0338327272727268</v>
      </c>
      <c r="T44" s="71">
        <v>2.6892218181818182</v>
      </c>
      <c r="U44" s="71">
        <v>0.53784436363636356</v>
      </c>
      <c r="V44" s="71">
        <v>6.723054545454545</v>
      </c>
      <c r="W44" s="71">
        <v>21.513774545454545</v>
      </c>
      <c r="X44" s="71">
        <v>8.0676654545454536</v>
      </c>
      <c r="Y44" s="71">
        <v>1.6135330909090908</v>
      </c>
      <c r="Z44" s="71">
        <v>98.96336290909089</v>
      </c>
      <c r="AA44" s="71">
        <v>22.410181818181815</v>
      </c>
      <c r="AB44" s="71">
        <v>29.877254399999998</v>
      </c>
      <c r="AC44" s="71">
        <v>19.241776528290913</v>
      </c>
      <c r="AD44" s="71">
        <v>71.529212746472723</v>
      </c>
      <c r="AE44" s="71">
        <v>146.376</v>
      </c>
      <c r="AF44" s="71">
        <v>397</v>
      </c>
      <c r="AG44" s="71">
        <v>0</v>
      </c>
      <c r="AH44" s="71">
        <v>35.89</v>
      </c>
      <c r="AI44" s="71">
        <v>0</v>
      </c>
      <c r="AJ44" s="71">
        <v>0</v>
      </c>
      <c r="AK44" s="71">
        <v>4.72</v>
      </c>
      <c r="AL44" s="71">
        <v>0</v>
      </c>
      <c r="AM44" s="71">
        <v>583.98599999999999</v>
      </c>
      <c r="AN44" s="71">
        <v>754.47857565556353</v>
      </c>
      <c r="AO44" s="71">
        <v>1.349539074074074</v>
      </c>
      <c r="AP44" s="71">
        <v>0.10796312592592593</v>
      </c>
      <c r="AQ44" s="71">
        <v>5.3981562962962963E-2</v>
      </c>
      <c r="AR44" s="71">
        <v>0.94122763636363638</v>
      </c>
      <c r="AS44" s="71">
        <v>0.34637177018181831</v>
      </c>
      <c r="AT44" s="71">
        <v>11.563653818181816</v>
      </c>
      <c r="AU44" s="71">
        <v>0.44820363636363636</v>
      </c>
      <c r="AV44" s="71">
        <v>14.81094062405387</v>
      </c>
      <c r="AW44" s="71">
        <v>3.7350303030303027</v>
      </c>
      <c r="AX44" s="71">
        <v>2.2111379393939394</v>
      </c>
      <c r="AY44" s="71">
        <v>5.6025454545454538E-2</v>
      </c>
      <c r="AZ44" s="71">
        <v>0.89640727272727272</v>
      </c>
      <c r="BA44" s="71">
        <v>0.34860282828282824</v>
      </c>
      <c r="BB44" s="71">
        <v>2.6669709976565659</v>
      </c>
      <c r="BC44" s="71">
        <v>9.9141747956363648</v>
      </c>
      <c r="BD44" s="71"/>
      <c r="BE44" s="71">
        <v>0</v>
      </c>
      <c r="BF44" s="71">
        <v>9.9141747956363648</v>
      </c>
      <c r="BG44" s="71">
        <v>30.371766666666673</v>
      </c>
      <c r="BH44" s="71">
        <v>1.9820451626931808</v>
      </c>
      <c r="BI44" s="71">
        <v>0.61315114159891593</v>
      </c>
      <c r="BJ44" s="71">
        <v>260.75073581813524</v>
      </c>
      <c r="BK44" s="71"/>
      <c r="BL44" s="71">
        <v>293.71769878909402</v>
      </c>
      <c r="BM44" s="71">
        <v>1341.8435716825297</v>
      </c>
      <c r="BN44" s="71">
        <f t="shared" si="5"/>
        <v>-3.3261939705504169E-7</v>
      </c>
      <c r="BO44" s="71">
        <f t="shared" si="0"/>
        <v>-2.3505104058556091E-7</v>
      </c>
      <c r="BP44" s="72">
        <f t="shared" si="1"/>
        <v>8.6609686609686669</v>
      </c>
      <c r="BQ44" s="72">
        <f t="shared" si="2"/>
        <v>1.8803418803418819</v>
      </c>
      <c r="BR44" s="73">
        <v>3</v>
      </c>
      <c r="BS44" s="72">
        <f t="shared" si="6"/>
        <v>3.4188034188034218</v>
      </c>
      <c r="BT44" s="72">
        <f t="shared" si="9"/>
        <v>12.25</v>
      </c>
      <c r="BU44" s="72">
        <f t="shared" si="10"/>
        <v>13.960113960113972</v>
      </c>
      <c r="BV44" s="71">
        <f t="shared" si="7"/>
        <v>187.32289169409734</v>
      </c>
      <c r="BW44" s="71">
        <f t="shared" si="3"/>
        <v>187.3228911264269</v>
      </c>
      <c r="BX44" s="71">
        <f t="shared" si="4"/>
        <v>1529.1664628089566</v>
      </c>
      <c r="BY44" s="71">
        <f t="shared" si="8"/>
        <v>18349.997553707479</v>
      </c>
      <c r="BZ44" s="49">
        <f>VLOOKUP($C44,[1]PARAMETROS!$A:$I,7,0)</f>
        <v>43101</v>
      </c>
      <c r="CA44" s="74"/>
      <c r="CB44" s="74"/>
    </row>
    <row r="45" spans="1:80" s="75" customFormat="1">
      <c r="A45" s="43" t="s">
        <v>468</v>
      </c>
      <c r="B45" s="43" t="s">
        <v>2</v>
      </c>
      <c r="C45" s="43" t="s">
        <v>67</v>
      </c>
      <c r="D45" s="43" t="s">
        <v>469</v>
      </c>
      <c r="E45" s="44" t="s">
        <v>403</v>
      </c>
      <c r="F45" s="44" t="s">
        <v>63</v>
      </c>
      <c r="G45" s="44">
        <v>1</v>
      </c>
      <c r="H45" s="71">
        <v>260.39999999999998</v>
      </c>
      <c r="I45" s="71">
        <v>260.39999999999998</v>
      </c>
      <c r="J45" s="71"/>
      <c r="K45" s="71"/>
      <c r="L45" s="71"/>
      <c r="M45" s="71"/>
      <c r="N45" s="71"/>
      <c r="O45" s="71"/>
      <c r="P45" s="71">
        <v>8.5221818181818172</v>
      </c>
      <c r="Q45" s="71">
        <v>268.9221818181818</v>
      </c>
      <c r="R45" s="71">
        <v>53.78443636363636</v>
      </c>
      <c r="S45" s="71">
        <v>4.0338327272727268</v>
      </c>
      <c r="T45" s="71">
        <v>2.6892218181818182</v>
      </c>
      <c r="U45" s="71">
        <v>0.53784436363636356</v>
      </c>
      <c r="V45" s="71">
        <v>6.723054545454545</v>
      </c>
      <c r="W45" s="71">
        <v>21.513774545454545</v>
      </c>
      <c r="X45" s="71">
        <v>8.0676654545454536</v>
      </c>
      <c r="Y45" s="71">
        <v>1.6135330909090908</v>
      </c>
      <c r="Z45" s="71">
        <v>98.96336290909089</v>
      </c>
      <c r="AA45" s="71">
        <v>22.410181818181815</v>
      </c>
      <c r="AB45" s="71">
        <v>29.877254399999998</v>
      </c>
      <c r="AC45" s="71">
        <v>19.241776528290913</v>
      </c>
      <c r="AD45" s="71">
        <v>71.529212746472723</v>
      </c>
      <c r="AE45" s="71">
        <v>146.376</v>
      </c>
      <c r="AF45" s="71">
        <v>397</v>
      </c>
      <c r="AG45" s="71">
        <v>0</v>
      </c>
      <c r="AH45" s="71">
        <v>0</v>
      </c>
      <c r="AI45" s="71">
        <v>9.84</v>
      </c>
      <c r="AJ45" s="71">
        <v>0</v>
      </c>
      <c r="AK45" s="71">
        <v>4.72</v>
      </c>
      <c r="AL45" s="71">
        <v>0</v>
      </c>
      <c r="AM45" s="71">
        <v>557.93600000000004</v>
      </c>
      <c r="AN45" s="71">
        <v>728.42857565556358</v>
      </c>
      <c r="AO45" s="71">
        <v>1.349539074074074</v>
      </c>
      <c r="AP45" s="71">
        <v>0.10796312592592593</v>
      </c>
      <c r="AQ45" s="71">
        <v>5.3981562962962963E-2</v>
      </c>
      <c r="AR45" s="71">
        <v>0.94122763636363638</v>
      </c>
      <c r="AS45" s="71">
        <v>0.34637177018181831</v>
      </c>
      <c r="AT45" s="71">
        <v>11.563653818181816</v>
      </c>
      <c r="AU45" s="71">
        <v>0.44820363636363636</v>
      </c>
      <c r="AV45" s="71">
        <v>14.81094062405387</v>
      </c>
      <c r="AW45" s="71">
        <v>3.7350303030303027</v>
      </c>
      <c r="AX45" s="71">
        <v>2.2111379393939394</v>
      </c>
      <c r="AY45" s="71">
        <v>5.6025454545454538E-2</v>
      </c>
      <c r="AZ45" s="71">
        <v>0.89640727272727272</v>
      </c>
      <c r="BA45" s="71">
        <v>0.34860282828282824</v>
      </c>
      <c r="BB45" s="71">
        <v>2.6669709976565659</v>
      </c>
      <c r="BC45" s="71">
        <v>9.9141747956363648</v>
      </c>
      <c r="BD45" s="71"/>
      <c r="BE45" s="71">
        <v>0</v>
      </c>
      <c r="BF45" s="71">
        <v>9.9141747956363648</v>
      </c>
      <c r="BG45" s="71">
        <v>30.371766666666673</v>
      </c>
      <c r="BH45" s="71">
        <v>1.9820451626931808</v>
      </c>
      <c r="BI45" s="71">
        <v>0.61315114159891593</v>
      </c>
      <c r="BJ45" s="71">
        <v>260.75073581813524</v>
      </c>
      <c r="BK45" s="71"/>
      <c r="BL45" s="71">
        <v>293.71769878909402</v>
      </c>
      <c r="BM45" s="71">
        <v>1315.7935716825295</v>
      </c>
      <c r="BN45" s="71">
        <f t="shared" si="5"/>
        <v>-3.3261939705504169E-7</v>
      </c>
      <c r="BO45" s="71">
        <f t="shared" si="0"/>
        <v>-2.3505104058556091E-7</v>
      </c>
      <c r="BP45" s="72">
        <f t="shared" si="1"/>
        <v>8.6609686609686669</v>
      </c>
      <c r="BQ45" s="72">
        <f t="shared" si="2"/>
        <v>1.8803418803418819</v>
      </c>
      <c r="BR45" s="73">
        <v>3</v>
      </c>
      <c r="BS45" s="72">
        <f t="shared" si="6"/>
        <v>3.4188034188034218</v>
      </c>
      <c r="BT45" s="72">
        <f t="shared" si="9"/>
        <v>12.25</v>
      </c>
      <c r="BU45" s="72">
        <f t="shared" si="10"/>
        <v>13.960113960113972</v>
      </c>
      <c r="BV45" s="71">
        <f t="shared" si="7"/>
        <v>183.68628200748762</v>
      </c>
      <c r="BW45" s="71">
        <f t="shared" si="3"/>
        <v>183.68628143981718</v>
      </c>
      <c r="BX45" s="71">
        <f t="shared" si="4"/>
        <v>1499.4798531223466</v>
      </c>
      <c r="BY45" s="71">
        <f t="shared" si="8"/>
        <v>17993.758237468159</v>
      </c>
      <c r="BZ45" s="49">
        <f>VLOOKUP($C45,[1]PARAMETROS!$A:$I,7,0)</f>
        <v>43101</v>
      </c>
      <c r="CA45" s="74"/>
      <c r="CB45" s="74"/>
    </row>
    <row r="46" spans="1:80" s="75" customFormat="1">
      <c r="A46" s="43" t="s">
        <v>470</v>
      </c>
      <c r="B46" s="43" t="s">
        <v>2</v>
      </c>
      <c r="C46" s="43" t="s">
        <v>471</v>
      </c>
      <c r="D46" s="43" t="s">
        <v>472</v>
      </c>
      <c r="E46" s="44" t="s">
        <v>403</v>
      </c>
      <c r="F46" s="44" t="s">
        <v>63</v>
      </c>
      <c r="G46" s="44">
        <v>1</v>
      </c>
      <c r="H46" s="71">
        <v>260.39999999999998</v>
      </c>
      <c r="I46" s="71">
        <v>260.39999999999998</v>
      </c>
      <c r="J46" s="71"/>
      <c r="K46" s="71"/>
      <c r="L46" s="71"/>
      <c r="M46" s="71"/>
      <c r="N46" s="71"/>
      <c r="O46" s="71"/>
      <c r="P46" s="71">
        <v>8.5221818181818172</v>
      </c>
      <c r="Q46" s="71">
        <v>268.9221818181818</v>
      </c>
      <c r="R46" s="71">
        <v>53.78443636363636</v>
      </c>
      <c r="S46" s="71">
        <v>4.0338327272727268</v>
      </c>
      <c r="T46" s="71">
        <v>2.6892218181818182</v>
      </c>
      <c r="U46" s="71">
        <v>0.53784436363636356</v>
      </c>
      <c r="V46" s="71">
        <v>6.723054545454545</v>
      </c>
      <c r="W46" s="71">
        <v>21.513774545454545</v>
      </c>
      <c r="X46" s="71">
        <v>8.0676654545454536</v>
      </c>
      <c r="Y46" s="71">
        <v>1.6135330909090908</v>
      </c>
      <c r="Z46" s="71">
        <v>98.96336290909089</v>
      </c>
      <c r="AA46" s="71">
        <v>22.410181818181815</v>
      </c>
      <c r="AB46" s="71">
        <v>29.877254399999998</v>
      </c>
      <c r="AC46" s="71">
        <v>19.241776528290913</v>
      </c>
      <c r="AD46" s="71">
        <v>71.529212746472723</v>
      </c>
      <c r="AE46" s="71">
        <v>146.376</v>
      </c>
      <c r="AF46" s="71">
        <v>397</v>
      </c>
      <c r="AG46" s="71">
        <v>0</v>
      </c>
      <c r="AH46" s="71">
        <v>0</v>
      </c>
      <c r="AI46" s="71">
        <v>0</v>
      </c>
      <c r="AJ46" s="71">
        <v>0</v>
      </c>
      <c r="AK46" s="71">
        <v>4.72</v>
      </c>
      <c r="AL46" s="71">
        <v>0</v>
      </c>
      <c r="AM46" s="71">
        <v>548.096</v>
      </c>
      <c r="AN46" s="71">
        <v>718.58857565556355</v>
      </c>
      <c r="AO46" s="71">
        <v>1.349539074074074</v>
      </c>
      <c r="AP46" s="71">
        <v>0.10796312592592593</v>
      </c>
      <c r="AQ46" s="71">
        <v>5.3981562962962963E-2</v>
      </c>
      <c r="AR46" s="71">
        <v>0.94122763636363638</v>
      </c>
      <c r="AS46" s="71">
        <v>0.34637177018181831</v>
      </c>
      <c r="AT46" s="71">
        <v>11.563653818181816</v>
      </c>
      <c r="AU46" s="71">
        <v>0.44820363636363636</v>
      </c>
      <c r="AV46" s="71">
        <v>14.81094062405387</v>
      </c>
      <c r="AW46" s="71">
        <v>3.7350303030303027</v>
      </c>
      <c r="AX46" s="71">
        <v>2.2111379393939394</v>
      </c>
      <c r="AY46" s="71">
        <v>5.6025454545454538E-2</v>
      </c>
      <c r="AZ46" s="71">
        <v>0.89640727272727272</v>
      </c>
      <c r="BA46" s="71">
        <v>0.34860282828282824</v>
      </c>
      <c r="BB46" s="71">
        <v>2.6669709976565659</v>
      </c>
      <c r="BC46" s="71">
        <v>9.9141747956363648</v>
      </c>
      <c r="BD46" s="71"/>
      <c r="BE46" s="71">
        <v>0</v>
      </c>
      <c r="BF46" s="71">
        <v>9.9141747956363648</v>
      </c>
      <c r="BG46" s="71">
        <v>30.371766666666673</v>
      </c>
      <c r="BH46" s="71">
        <v>1.9820451626931808</v>
      </c>
      <c r="BI46" s="71">
        <v>0.61315114159891593</v>
      </c>
      <c r="BJ46" s="71">
        <v>260.75073581813524</v>
      </c>
      <c r="BK46" s="71"/>
      <c r="BL46" s="71">
        <v>293.71769878909402</v>
      </c>
      <c r="BM46" s="71">
        <v>1305.9535716825296</v>
      </c>
      <c r="BN46" s="71">
        <f t="shared" si="5"/>
        <v>-3.3261939705504169E-7</v>
      </c>
      <c r="BO46" s="71">
        <f t="shared" si="0"/>
        <v>-2.3505104058556091E-7</v>
      </c>
      <c r="BP46" s="72">
        <f t="shared" si="1"/>
        <v>8.5633802816901436</v>
      </c>
      <c r="BQ46" s="72">
        <f t="shared" si="2"/>
        <v>1.8591549295774654</v>
      </c>
      <c r="BR46" s="73">
        <v>2</v>
      </c>
      <c r="BS46" s="72">
        <f t="shared" si="6"/>
        <v>2.2535211267605644</v>
      </c>
      <c r="BT46" s="72">
        <f t="shared" si="9"/>
        <v>11.25</v>
      </c>
      <c r="BU46" s="72">
        <f t="shared" si="10"/>
        <v>12.676056338028173</v>
      </c>
      <c r="BV46" s="71">
        <f t="shared" si="7"/>
        <v>165.54341042301039</v>
      </c>
      <c r="BW46" s="71">
        <f t="shared" si="3"/>
        <v>165.54340985533995</v>
      </c>
      <c r="BX46" s="71">
        <f t="shared" si="4"/>
        <v>1471.4969815378695</v>
      </c>
      <c r="BY46" s="71">
        <f t="shared" si="8"/>
        <v>17657.963778454432</v>
      </c>
      <c r="BZ46" s="49">
        <f>VLOOKUP($C46,[1]PARAMETROS!$A:$I,7,0)</f>
        <v>43101</v>
      </c>
      <c r="CA46" s="74"/>
      <c r="CB46" s="74"/>
    </row>
    <row r="47" spans="1:80" s="75" customFormat="1">
      <c r="A47" s="43" t="s">
        <v>182</v>
      </c>
      <c r="B47" s="43" t="s">
        <v>0</v>
      </c>
      <c r="C47" s="43" t="s">
        <v>183</v>
      </c>
      <c r="D47" s="43" t="s">
        <v>473</v>
      </c>
      <c r="E47" s="44" t="s">
        <v>403</v>
      </c>
      <c r="F47" s="44" t="s">
        <v>63</v>
      </c>
      <c r="G47" s="44">
        <v>1</v>
      </c>
      <c r="H47" s="71">
        <v>1041.5999999999999</v>
      </c>
      <c r="I47" s="71">
        <v>1041.5999999999999</v>
      </c>
      <c r="J47" s="71"/>
      <c r="K47" s="71"/>
      <c r="L47" s="71"/>
      <c r="M47" s="71"/>
      <c r="N47" s="71"/>
      <c r="O47" s="71"/>
      <c r="P47" s="71">
        <v>34.088727272727269</v>
      </c>
      <c r="Q47" s="71">
        <v>1075.6887272727272</v>
      </c>
      <c r="R47" s="71">
        <v>215.13774545454544</v>
      </c>
      <c r="S47" s="71">
        <v>16.135330909090907</v>
      </c>
      <c r="T47" s="71">
        <v>10.756887272727273</v>
      </c>
      <c r="U47" s="71">
        <v>2.1513774545454543</v>
      </c>
      <c r="V47" s="71">
        <v>26.89221818181818</v>
      </c>
      <c r="W47" s="71">
        <v>86.055098181818181</v>
      </c>
      <c r="X47" s="71">
        <v>32.270661818181814</v>
      </c>
      <c r="Y47" s="71">
        <v>6.4541323636363632</v>
      </c>
      <c r="Z47" s="71">
        <v>395.85345163636356</v>
      </c>
      <c r="AA47" s="71">
        <v>89.640727272727261</v>
      </c>
      <c r="AB47" s="71">
        <v>119.50901759999999</v>
      </c>
      <c r="AC47" s="71">
        <v>76.967106113163652</v>
      </c>
      <c r="AD47" s="71">
        <v>286.11685098589089</v>
      </c>
      <c r="AE47" s="71">
        <v>99.504000000000005</v>
      </c>
      <c r="AF47" s="71">
        <v>397</v>
      </c>
      <c r="AG47" s="71">
        <v>0</v>
      </c>
      <c r="AH47" s="71">
        <v>32.619999999999997</v>
      </c>
      <c r="AI47" s="71">
        <v>0</v>
      </c>
      <c r="AJ47" s="71">
        <v>0</v>
      </c>
      <c r="AK47" s="71">
        <v>4.72</v>
      </c>
      <c r="AL47" s="71">
        <v>0</v>
      </c>
      <c r="AM47" s="71">
        <v>533.84400000000005</v>
      </c>
      <c r="AN47" s="71">
        <v>1215.8143026222544</v>
      </c>
      <c r="AO47" s="71">
        <v>5.3981562962962961</v>
      </c>
      <c r="AP47" s="71">
        <v>0.43185250370370371</v>
      </c>
      <c r="AQ47" s="71">
        <v>0.21592625185185185</v>
      </c>
      <c r="AR47" s="71">
        <v>3.7649105454545455</v>
      </c>
      <c r="AS47" s="71">
        <v>1.3854870807272732</v>
      </c>
      <c r="AT47" s="71">
        <v>46.254615272727264</v>
      </c>
      <c r="AU47" s="71">
        <v>1.7928145454545454</v>
      </c>
      <c r="AV47" s="71">
        <v>59.243762496215481</v>
      </c>
      <c r="AW47" s="71">
        <v>14.940121212121211</v>
      </c>
      <c r="AX47" s="71">
        <v>8.8445517575757577</v>
      </c>
      <c r="AY47" s="71">
        <v>0.22410181818181815</v>
      </c>
      <c r="AZ47" s="71">
        <v>3.5856290909090909</v>
      </c>
      <c r="BA47" s="71">
        <v>1.3944113131313129</v>
      </c>
      <c r="BB47" s="71">
        <v>10.667883990626263</v>
      </c>
      <c r="BC47" s="71">
        <v>39.656699182545459</v>
      </c>
      <c r="BD47" s="71"/>
      <c r="BE47" s="71">
        <v>0</v>
      </c>
      <c r="BF47" s="71">
        <v>39.656699182545459</v>
      </c>
      <c r="BG47" s="71">
        <v>55.485199999999999</v>
      </c>
      <c r="BH47" s="71">
        <v>7.928180650772723</v>
      </c>
      <c r="BI47" s="71">
        <v>2.4526045663956633</v>
      </c>
      <c r="BJ47" s="71">
        <v>1043.0029432725412</v>
      </c>
      <c r="BK47" s="71"/>
      <c r="BL47" s="71">
        <v>1108.8689284897096</v>
      </c>
      <c r="BM47" s="71">
        <v>3499.272420063452</v>
      </c>
      <c r="BN47" s="71">
        <f t="shared" si="5"/>
        <v>-3.3261939705504169E-7</v>
      </c>
      <c r="BO47" s="71">
        <f t="shared" si="0"/>
        <v>-2.3505104058556091E-7</v>
      </c>
      <c r="BP47" s="72">
        <f t="shared" si="1"/>
        <v>8.8629737609329435</v>
      </c>
      <c r="BQ47" s="72">
        <f t="shared" si="2"/>
        <v>1.9241982507288626</v>
      </c>
      <c r="BR47" s="73">
        <v>5</v>
      </c>
      <c r="BS47" s="72">
        <f t="shared" si="6"/>
        <v>5.8309037900874632</v>
      </c>
      <c r="BT47" s="72">
        <f t="shared" si="9"/>
        <v>14.25</v>
      </c>
      <c r="BU47" s="72">
        <f t="shared" si="10"/>
        <v>16.618075801749271</v>
      </c>
      <c r="BV47" s="71">
        <f t="shared" si="7"/>
        <v>581.5117431815147</v>
      </c>
      <c r="BW47" s="71">
        <f t="shared" si="3"/>
        <v>581.51174261384426</v>
      </c>
      <c r="BX47" s="71">
        <f t="shared" si="4"/>
        <v>4080.7841626772961</v>
      </c>
      <c r="BY47" s="71">
        <f t="shared" si="8"/>
        <v>48969.409952127549</v>
      </c>
      <c r="BZ47" s="49">
        <f>VLOOKUP($C47,[1]PARAMETROS!$A:$I,7,0)</f>
        <v>43101</v>
      </c>
      <c r="CA47" s="74"/>
      <c r="CB47" s="74"/>
    </row>
    <row r="48" spans="1:80" s="75" customFormat="1">
      <c r="A48" s="43" t="s">
        <v>474</v>
      </c>
      <c r="B48" s="43" t="s">
        <v>2</v>
      </c>
      <c r="C48" s="43" t="s">
        <v>74</v>
      </c>
      <c r="D48" s="43" t="s">
        <v>475</v>
      </c>
      <c r="E48" s="44" t="s">
        <v>403</v>
      </c>
      <c r="F48" s="44" t="s">
        <v>63</v>
      </c>
      <c r="G48" s="44">
        <v>1</v>
      </c>
      <c r="H48" s="71">
        <v>260.39999999999998</v>
      </c>
      <c r="I48" s="71">
        <v>260.39999999999998</v>
      </c>
      <c r="J48" s="71"/>
      <c r="K48" s="71"/>
      <c r="L48" s="71"/>
      <c r="M48" s="71"/>
      <c r="N48" s="71"/>
      <c r="O48" s="71"/>
      <c r="P48" s="71">
        <v>8.5221818181818172</v>
      </c>
      <c r="Q48" s="71">
        <v>268.9221818181818</v>
      </c>
      <c r="R48" s="71">
        <v>53.78443636363636</v>
      </c>
      <c r="S48" s="71">
        <v>4.0338327272727268</v>
      </c>
      <c r="T48" s="71">
        <v>2.6892218181818182</v>
      </c>
      <c r="U48" s="71">
        <v>0.53784436363636356</v>
      </c>
      <c r="V48" s="71">
        <v>6.723054545454545</v>
      </c>
      <c r="W48" s="71">
        <v>21.513774545454545</v>
      </c>
      <c r="X48" s="71">
        <v>8.0676654545454536</v>
      </c>
      <c r="Y48" s="71">
        <v>1.6135330909090908</v>
      </c>
      <c r="Z48" s="71">
        <v>98.96336290909089</v>
      </c>
      <c r="AA48" s="71">
        <v>22.410181818181815</v>
      </c>
      <c r="AB48" s="71">
        <v>29.877254399999998</v>
      </c>
      <c r="AC48" s="71">
        <v>19.241776528290913</v>
      </c>
      <c r="AD48" s="71">
        <v>71.529212746472723</v>
      </c>
      <c r="AE48" s="71">
        <v>146.376</v>
      </c>
      <c r="AF48" s="71">
        <v>0</v>
      </c>
      <c r="AG48" s="71">
        <v>264.83999999999997</v>
      </c>
      <c r="AH48" s="71">
        <v>27.01</v>
      </c>
      <c r="AI48" s="71">
        <v>0</v>
      </c>
      <c r="AJ48" s="71">
        <v>0</v>
      </c>
      <c r="AK48" s="71">
        <v>4.72</v>
      </c>
      <c r="AL48" s="71">
        <v>0</v>
      </c>
      <c r="AM48" s="71">
        <v>442.94600000000003</v>
      </c>
      <c r="AN48" s="71">
        <v>613.43857565556357</v>
      </c>
      <c r="AO48" s="71">
        <v>1.349539074074074</v>
      </c>
      <c r="AP48" s="71">
        <v>0.10796312592592593</v>
      </c>
      <c r="AQ48" s="71">
        <v>5.3981562962962963E-2</v>
      </c>
      <c r="AR48" s="71">
        <v>0.94122763636363638</v>
      </c>
      <c r="AS48" s="71">
        <v>0.34637177018181831</v>
      </c>
      <c r="AT48" s="71">
        <v>11.563653818181816</v>
      </c>
      <c r="AU48" s="71">
        <v>0.44820363636363636</v>
      </c>
      <c r="AV48" s="71">
        <v>14.81094062405387</v>
      </c>
      <c r="AW48" s="71">
        <v>3.7350303030303027</v>
      </c>
      <c r="AX48" s="71">
        <v>2.2111379393939394</v>
      </c>
      <c r="AY48" s="71">
        <v>5.6025454545454538E-2</v>
      </c>
      <c r="AZ48" s="71">
        <v>0.89640727272727272</v>
      </c>
      <c r="BA48" s="71">
        <v>0.34860282828282824</v>
      </c>
      <c r="BB48" s="71">
        <v>2.6669709976565659</v>
      </c>
      <c r="BC48" s="71">
        <v>9.9141747956363648</v>
      </c>
      <c r="BD48" s="71"/>
      <c r="BE48" s="71">
        <v>0</v>
      </c>
      <c r="BF48" s="71">
        <v>9.9141747956363648</v>
      </c>
      <c r="BG48" s="71">
        <v>30.371766666666673</v>
      </c>
      <c r="BH48" s="71">
        <v>1.9820451626931808</v>
      </c>
      <c r="BI48" s="71">
        <v>0.61315114159891593</v>
      </c>
      <c r="BJ48" s="71">
        <v>260.75073581813524</v>
      </c>
      <c r="BK48" s="71"/>
      <c r="BL48" s="71">
        <v>293.71769878909402</v>
      </c>
      <c r="BM48" s="71">
        <v>1200.8035716825298</v>
      </c>
      <c r="BN48" s="71">
        <f t="shared" si="5"/>
        <v>-3.3261939705504169E-7</v>
      </c>
      <c r="BO48" s="71">
        <f t="shared" si="0"/>
        <v>-2.3505104058556091E-7</v>
      </c>
      <c r="BP48" s="72">
        <f t="shared" si="1"/>
        <v>8.8629737609329435</v>
      </c>
      <c r="BQ48" s="72">
        <f t="shared" si="2"/>
        <v>1.9241982507288626</v>
      </c>
      <c r="BR48" s="73">
        <v>5</v>
      </c>
      <c r="BS48" s="72">
        <f t="shared" si="6"/>
        <v>5.8309037900874632</v>
      </c>
      <c r="BT48" s="72">
        <f t="shared" si="9"/>
        <v>14.25</v>
      </c>
      <c r="BU48" s="72">
        <f t="shared" si="10"/>
        <v>16.618075801749271</v>
      </c>
      <c r="BV48" s="71">
        <f t="shared" si="7"/>
        <v>199.55044767797955</v>
      </c>
      <c r="BW48" s="71">
        <f t="shared" si="3"/>
        <v>199.55044711030911</v>
      </c>
      <c r="BX48" s="71">
        <f t="shared" si="4"/>
        <v>1400.3540187928388</v>
      </c>
      <c r="BY48" s="71">
        <f t="shared" si="8"/>
        <v>16804.248225514064</v>
      </c>
      <c r="BZ48" s="49">
        <f>VLOOKUP($C48,[1]PARAMETROS!$A:$I,7,0)</f>
        <v>43101</v>
      </c>
      <c r="CA48" s="74"/>
      <c r="CB48" s="74"/>
    </row>
    <row r="49" spans="1:80" s="75" customFormat="1">
      <c r="A49" s="43" t="s">
        <v>186</v>
      </c>
      <c r="B49" s="43" t="s">
        <v>1</v>
      </c>
      <c r="C49" s="43" t="s">
        <v>189</v>
      </c>
      <c r="D49" s="43" t="s">
        <v>476</v>
      </c>
      <c r="E49" s="44" t="s">
        <v>403</v>
      </c>
      <c r="F49" s="44" t="s">
        <v>63</v>
      </c>
      <c r="G49" s="44">
        <v>1</v>
      </c>
      <c r="H49" s="71">
        <v>520.79999999999995</v>
      </c>
      <c r="I49" s="71">
        <v>520.79999999999995</v>
      </c>
      <c r="J49" s="71"/>
      <c r="K49" s="71"/>
      <c r="L49" s="71"/>
      <c r="M49" s="71"/>
      <c r="N49" s="71"/>
      <c r="O49" s="71"/>
      <c r="P49" s="71">
        <v>17.044363636363634</v>
      </c>
      <c r="Q49" s="71">
        <v>537.8443636363636</v>
      </c>
      <c r="R49" s="71">
        <v>107.56887272727272</v>
      </c>
      <c r="S49" s="71">
        <v>8.0676654545454536</v>
      </c>
      <c r="T49" s="71">
        <v>5.3784436363636363</v>
      </c>
      <c r="U49" s="71">
        <v>1.0756887272727271</v>
      </c>
      <c r="V49" s="71">
        <v>13.44610909090909</v>
      </c>
      <c r="W49" s="71">
        <v>43.027549090909091</v>
      </c>
      <c r="X49" s="71">
        <v>16.135330909090907</v>
      </c>
      <c r="Y49" s="71">
        <v>3.2270661818181816</v>
      </c>
      <c r="Z49" s="71">
        <v>197.92672581818178</v>
      </c>
      <c r="AA49" s="71">
        <v>44.820363636363631</v>
      </c>
      <c r="AB49" s="71">
        <v>59.754508799999996</v>
      </c>
      <c r="AC49" s="71">
        <v>38.483553056581826</v>
      </c>
      <c r="AD49" s="71">
        <v>143.05842549294545</v>
      </c>
      <c r="AE49" s="71">
        <v>130.75200000000001</v>
      </c>
      <c r="AF49" s="71">
        <v>397</v>
      </c>
      <c r="AG49" s="71">
        <v>0</v>
      </c>
      <c r="AH49" s="71">
        <v>0</v>
      </c>
      <c r="AI49" s="71">
        <v>0</v>
      </c>
      <c r="AJ49" s="71">
        <v>0</v>
      </c>
      <c r="AK49" s="71">
        <v>4.72</v>
      </c>
      <c r="AL49" s="71">
        <v>0</v>
      </c>
      <c r="AM49" s="71">
        <v>532.47199999999998</v>
      </c>
      <c r="AN49" s="71">
        <v>873.45715131112718</v>
      </c>
      <c r="AO49" s="71">
        <v>2.6990781481481481</v>
      </c>
      <c r="AP49" s="71">
        <v>0.21592625185185185</v>
      </c>
      <c r="AQ49" s="71">
        <v>0.10796312592592593</v>
      </c>
      <c r="AR49" s="71">
        <v>1.8824552727272728</v>
      </c>
      <c r="AS49" s="71">
        <v>0.69274354036363661</v>
      </c>
      <c r="AT49" s="71">
        <v>23.127307636363632</v>
      </c>
      <c r="AU49" s="71">
        <v>0.89640727272727272</v>
      </c>
      <c r="AV49" s="71">
        <v>29.621881248107741</v>
      </c>
      <c r="AW49" s="71">
        <v>7.4700606060606054</v>
      </c>
      <c r="AX49" s="71">
        <v>4.4222758787878789</v>
      </c>
      <c r="AY49" s="71">
        <v>0.11205090909090908</v>
      </c>
      <c r="AZ49" s="71">
        <v>1.7928145454545454</v>
      </c>
      <c r="BA49" s="71">
        <v>0.69720565656565647</v>
      </c>
      <c r="BB49" s="71">
        <v>5.3339419953131317</v>
      </c>
      <c r="BC49" s="71">
        <v>19.82834959127273</v>
      </c>
      <c r="BD49" s="71"/>
      <c r="BE49" s="71">
        <v>0</v>
      </c>
      <c r="BF49" s="71">
        <v>19.82834959127273</v>
      </c>
      <c r="BG49" s="71">
        <v>30.371766666666673</v>
      </c>
      <c r="BH49" s="71">
        <v>3.9640903253863615</v>
      </c>
      <c r="BI49" s="71">
        <v>1.2263022831978319</v>
      </c>
      <c r="BJ49" s="71">
        <v>521.50147163627059</v>
      </c>
      <c r="BK49" s="71"/>
      <c r="BL49" s="71">
        <v>557.0636309115215</v>
      </c>
      <c r="BM49" s="71">
        <v>2017.8153766983928</v>
      </c>
      <c r="BN49" s="71">
        <f t="shared" si="5"/>
        <v>-3.3261939705504169E-7</v>
      </c>
      <c r="BO49" s="71">
        <f t="shared" si="0"/>
        <v>-2.3505104058556091E-7</v>
      </c>
      <c r="BP49" s="72">
        <f t="shared" si="1"/>
        <v>8.6609686609686669</v>
      </c>
      <c r="BQ49" s="72">
        <f t="shared" si="2"/>
        <v>1.8803418803418819</v>
      </c>
      <c r="BR49" s="73">
        <v>3</v>
      </c>
      <c r="BS49" s="72">
        <f t="shared" si="6"/>
        <v>3.4188034188034218</v>
      </c>
      <c r="BT49" s="72">
        <f t="shared" si="9"/>
        <v>12.25</v>
      </c>
      <c r="BU49" s="72">
        <f t="shared" si="10"/>
        <v>13.960113960113972</v>
      </c>
      <c r="BV49" s="71">
        <f t="shared" si="7"/>
        <v>281.68932601255125</v>
      </c>
      <c r="BW49" s="71">
        <f t="shared" si="3"/>
        <v>281.68932544488081</v>
      </c>
      <c r="BX49" s="71">
        <f t="shared" si="4"/>
        <v>2299.5047021432738</v>
      </c>
      <c r="BY49" s="71">
        <f t="shared" si="8"/>
        <v>27594.056425719285</v>
      </c>
      <c r="BZ49" s="49">
        <f>VLOOKUP($C49,[1]PARAMETROS!$A:$I,7,0)</f>
        <v>43101</v>
      </c>
      <c r="CA49" s="74"/>
      <c r="CB49" s="74"/>
    </row>
    <row r="50" spans="1:80" s="75" customFormat="1">
      <c r="A50" s="43" t="s">
        <v>186</v>
      </c>
      <c r="B50" s="43" t="s">
        <v>0</v>
      </c>
      <c r="C50" s="43" t="s">
        <v>189</v>
      </c>
      <c r="D50" s="43" t="s">
        <v>477</v>
      </c>
      <c r="E50" s="44" t="s">
        <v>403</v>
      </c>
      <c r="F50" s="44" t="s">
        <v>63</v>
      </c>
      <c r="G50" s="44">
        <v>1</v>
      </c>
      <c r="H50" s="71">
        <v>1041.5999999999999</v>
      </c>
      <c r="I50" s="71">
        <v>1041.5999999999999</v>
      </c>
      <c r="J50" s="71"/>
      <c r="K50" s="71"/>
      <c r="L50" s="71"/>
      <c r="M50" s="71"/>
      <c r="N50" s="71"/>
      <c r="O50" s="71"/>
      <c r="P50" s="71">
        <v>34.088727272727269</v>
      </c>
      <c r="Q50" s="71">
        <v>1075.6887272727272</v>
      </c>
      <c r="R50" s="71">
        <v>215.13774545454544</v>
      </c>
      <c r="S50" s="71">
        <v>16.135330909090907</v>
      </c>
      <c r="T50" s="71">
        <v>10.756887272727273</v>
      </c>
      <c r="U50" s="71">
        <v>2.1513774545454543</v>
      </c>
      <c r="V50" s="71">
        <v>26.89221818181818</v>
      </c>
      <c r="W50" s="71">
        <v>86.055098181818181</v>
      </c>
      <c r="X50" s="71">
        <v>32.270661818181814</v>
      </c>
      <c r="Y50" s="71">
        <v>6.4541323636363632</v>
      </c>
      <c r="Z50" s="71">
        <v>395.85345163636356</v>
      </c>
      <c r="AA50" s="71">
        <v>89.640727272727261</v>
      </c>
      <c r="AB50" s="71">
        <v>119.50901759999999</v>
      </c>
      <c r="AC50" s="71">
        <v>76.967106113163652</v>
      </c>
      <c r="AD50" s="71">
        <v>286.11685098589089</v>
      </c>
      <c r="AE50" s="71">
        <v>99.504000000000005</v>
      </c>
      <c r="AF50" s="71">
        <v>397</v>
      </c>
      <c r="AG50" s="71">
        <v>0</v>
      </c>
      <c r="AH50" s="71">
        <v>0</v>
      </c>
      <c r="AI50" s="71">
        <v>0</v>
      </c>
      <c r="AJ50" s="71">
        <v>0</v>
      </c>
      <c r="AK50" s="71">
        <v>4.72</v>
      </c>
      <c r="AL50" s="71">
        <v>0</v>
      </c>
      <c r="AM50" s="71">
        <v>501.22400000000005</v>
      </c>
      <c r="AN50" s="71">
        <v>1183.1943026222546</v>
      </c>
      <c r="AO50" s="71">
        <v>5.3981562962962961</v>
      </c>
      <c r="AP50" s="71">
        <v>0.43185250370370371</v>
      </c>
      <c r="AQ50" s="71">
        <v>0.21592625185185185</v>
      </c>
      <c r="AR50" s="71">
        <v>3.7649105454545455</v>
      </c>
      <c r="AS50" s="71">
        <v>1.3854870807272732</v>
      </c>
      <c r="AT50" s="71">
        <v>46.254615272727264</v>
      </c>
      <c r="AU50" s="71">
        <v>1.7928145454545454</v>
      </c>
      <c r="AV50" s="71">
        <v>59.243762496215481</v>
      </c>
      <c r="AW50" s="71">
        <v>14.940121212121211</v>
      </c>
      <c r="AX50" s="71">
        <v>8.8445517575757577</v>
      </c>
      <c r="AY50" s="71">
        <v>0.22410181818181815</v>
      </c>
      <c r="AZ50" s="71">
        <v>3.5856290909090909</v>
      </c>
      <c r="BA50" s="71">
        <v>1.3944113131313129</v>
      </c>
      <c r="BB50" s="71">
        <v>10.667883990626263</v>
      </c>
      <c r="BC50" s="71">
        <v>39.656699182545459</v>
      </c>
      <c r="BD50" s="71"/>
      <c r="BE50" s="71">
        <v>0</v>
      </c>
      <c r="BF50" s="71">
        <v>39.656699182545459</v>
      </c>
      <c r="BG50" s="71">
        <v>55.485199999999999</v>
      </c>
      <c r="BH50" s="71">
        <v>7.928180650772723</v>
      </c>
      <c r="BI50" s="71">
        <v>2.4526045663956633</v>
      </c>
      <c r="BJ50" s="71">
        <v>1043.0029432725412</v>
      </c>
      <c r="BK50" s="71"/>
      <c r="BL50" s="71">
        <v>1108.8689284897096</v>
      </c>
      <c r="BM50" s="71">
        <v>3466.6524200634522</v>
      </c>
      <c r="BN50" s="71">
        <f t="shared" si="5"/>
        <v>-3.3261939705504169E-7</v>
      </c>
      <c r="BO50" s="71">
        <f t="shared" si="0"/>
        <v>-2.3505104058556091E-7</v>
      </c>
      <c r="BP50" s="72">
        <f t="shared" si="1"/>
        <v>8.6609686609686669</v>
      </c>
      <c r="BQ50" s="72">
        <f t="shared" si="2"/>
        <v>1.8803418803418819</v>
      </c>
      <c r="BR50" s="73">
        <v>3</v>
      </c>
      <c r="BS50" s="72">
        <f t="shared" si="6"/>
        <v>3.4188034188034218</v>
      </c>
      <c r="BT50" s="72">
        <f t="shared" si="9"/>
        <v>12.25</v>
      </c>
      <c r="BU50" s="72">
        <f t="shared" si="10"/>
        <v>13.960113960113972</v>
      </c>
      <c r="BV50" s="71">
        <f t="shared" si="7"/>
        <v>483.94862836265946</v>
      </c>
      <c r="BW50" s="71">
        <f t="shared" si="3"/>
        <v>483.94862779498902</v>
      </c>
      <c r="BX50" s="71">
        <f t="shared" si="4"/>
        <v>3950.6010478584412</v>
      </c>
      <c r="BY50" s="71">
        <f t="shared" si="8"/>
        <v>47407.212574301295</v>
      </c>
      <c r="BZ50" s="49">
        <f>VLOOKUP($C50,[1]PARAMETROS!$A:$I,7,0)</f>
        <v>43101</v>
      </c>
      <c r="CA50" s="74"/>
      <c r="CB50" s="74"/>
    </row>
    <row r="51" spans="1:80" s="75" customFormat="1">
      <c r="A51" s="43" t="s">
        <v>193</v>
      </c>
      <c r="B51" s="43" t="s">
        <v>2</v>
      </c>
      <c r="C51" s="43" t="s">
        <v>67</v>
      </c>
      <c r="D51" s="43" t="s">
        <v>478</v>
      </c>
      <c r="E51" s="44" t="s">
        <v>403</v>
      </c>
      <c r="F51" s="44" t="s">
        <v>63</v>
      </c>
      <c r="G51" s="44">
        <v>1</v>
      </c>
      <c r="H51" s="71">
        <v>260.39999999999998</v>
      </c>
      <c r="I51" s="71">
        <v>260.39999999999998</v>
      </c>
      <c r="J51" s="71"/>
      <c r="K51" s="71"/>
      <c r="L51" s="71"/>
      <c r="M51" s="71"/>
      <c r="N51" s="71"/>
      <c r="O51" s="71"/>
      <c r="P51" s="71">
        <v>8.5221818181818172</v>
      </c>
      <c r="Q51" s="71">
        <v>268.9221818181818</v>
      </c>
      <c r="R51" s="71">
        <v>53.78443636363636</v>
      </c>
      <c r="S51" s="71">
        <v>4.0338327272727268</v>
      </c>
      <c r="T51" s="71">
        <v>2.6892218181818182</v>
      </c>
      <c r="U51" s="71">
        <v>0.53784436363636356</v>
      </c>
      <c r="V51" s="71">
        <v>6.723054545454545</v>
      </c>
      <c r="W51" s="71">
        <v>21.513774545454545</v>
      </c>
      <c r="X51" s="71">
        <v>8.0676654545454536</v>
      </c>
      <c r="Y51" s="71">
        <v>1.6135330909090908</v>
      </c>
      <c r="Z51" s="71">
        <v>98.96336290909089</v>
      </c>
      <c r="AA51" s="71">
        <v>22.410181818181815</v>
      </c>
      <c r="AB51" s="71">
        <v>29.877254399999998</v>
      </c>
      <c r="AC51" s="71">
        <v>19.241776528290913</v>
      </c>
      <c r="AD51" s="71">
        <v>71.529212746472723</v>
      </c>
      <c r="AE51" s="71">
        <v>146.376</v>
      </c>
      <c r="AF51" s="71">
        <v>397</v>
      </c>
      <c r="AG51" s="71">
        <v>0</v>
      </c>
      <c r="AH51" s="71">
        <v>0</v>
      </c>
      <c r="AI51" s="71">
        <v>9.84</v>
      </c>
      <c r="AJ51" s="71">
        <v>0</v>
      </c>
      <c r="AK51" s="71">
        <v>4.72</v>
      </c>
      <c r="AL51" s="71">
        <v>0</v>
      </c>
      <c r="AM51" s="71">
        <v>557.93600000000004</v>
      </c>
      <c r="AN51" s="71">
        <v>728.42857565556358</v>
      </c>
      <c r="AO51" s="71">
        <v>1.349539074074074</v>
      </c>
      <c r="AP51" s="71">
        <v>0.10796312592592593</v>
      </c>
      <c r="AQ51" s="71">
        <v>5.3981562962962963E-2</v>
      </c>
      <c r="AR51" s="71">
        <v>0.94122763636363638</v>
      </c>
      <c r="AS51" s="71">
        <v>0.34637177018181831</v>
      </c>
      <c r="AT51" s="71">
        <v>11.563653818181816</v>
      </c>
      <c r="AU51" s="71">
        <v>0.44820363636363636</v>
      </c>
      <c r="AV51" s="71">
        <v>14.81094062405387</v>
      </c>
      <c r="AW51" s="71">
        <v>3.7350303030303027</v>
      </c>
      <c r="AX51" s="71">
        <v>2.2111379393939394</v>
      </c>
      <c r="AY51" s="71">
        <v>5.6025454545454538E-2</v>
      </c>
      <c r="AZ51" s="71">
        <v>0.89640727272727272</v>
      </c>
      <c r="BA51" s="71">
        <v>0.34860282828282824</v>
      </c>
      <c r="BB51" s="71">
        <v>2.6669709976565659</v>
      </c>
      <c r="BC51" s="71">
        <v>9.9141747956363648</v>
      </c>
      <c r="BD51" s="71"/>
      <c r="BE51" s="71">
        <v>0</v>
      </c>
      <c r="BF51" s="71">
        <v>9.9141747956363648</v>
      </c>
      <c r="BG51" s="71">
        <v>30.371766666666673</v>
      </c>
      <c r="BH51" s="71">
        <v>1.9820451626931808</v>
      </c>
      <c r="BI51" s="71">
        <v>0.61315114159891593</v>
      </c>
      <c r="BJ51" s="71">
        <v>260.75073581813524</v>
      </c>
      <c r="BK51" s="71"/>
      <c r="BL51" s="71">
        <v>293.71769878909402</v>
      </c>
      <c r="BM51" s="71">
        <v>1315.7935716825295</v>
      </c>
      <c r="BN51" s="71">
        <f t="shared" si="5"/>
        <v>-3.3261939705504169E-7</v>
      </c>
      <c r="BO51" s="71">
        <f t="shared" si="0"/>
        <v>-2.3505104058556091E-7</v>
      </c>
      <c r="BP51" s="72">
        <f t="shared" si="1"/>
        <v>8.6609686609686669</v>
      </c>
      <c r="BQ51" s="72">
        <f t="shared" si="2"/>
        <v>1.8803418803418819</v>
      </c>
      <c r="BR51" s="73">
        <v>3</v>
      </c>
      <c r="BS51" s="72">
        <f t="shared" si="6"/>
        <v>3.4188034188034218</v>
      </c>
      <c r="BT51" s="72">
        <f t="shared" si="9"/>
        <v>12.25</v>
      </c>
      <c r="BU51" s="72">
        <f t="shared" si="10"/>
        <v>13.960113960113972</v>
      </c>
      <c r="BV51" s="71">
        <f t="shared" si="7"/>
        <v>183.68628200748762</v>
      </c>
      <c r="BW51" s="71">
        <f t="shared" si="3"/>
        <v>183.68628143981718</v>
      </c>
      <c r="BX51" s="71">
        <f t="shared" si="4"/>
        <v>1499.4798531223466</v>
      </c>
      <c r="BY51" s="71">
        <f t="shared" si="8"/>
        <v>17993.758237468159</v>
      </c>
      <c r="BZ51" s="49">
        <f>VLOOKUP($C51,[1]PARAMETROS!$A:$I,7,0)</f>
        <v>43101</v>
      </c>
      <c r="CA51" s="74"/>
      <c r="CB51" s="74"/>
    </row>
    <row r="52" spans="1:80" s="75" customFormat="1">
      <c r="A52" s="43" t="s">
        <v>195</v>
      </c>
      <c r="B52" s="43" t="s">
        <v>0</v>
      </c>
      <c r="C52" s="43" t="s">
        <v>161</v>
      </c>
      <c r="D52" s="43" t="s">
        <v>479</v>
      </c>
      <c r="E52" s="44" t="s">
        <v>403</v>
      </c>
      <c r="F52" s="44" t="s">
        <v>63</v>
      </c>
      <c r="G52" s="44">
        <v>5</v>
      </c>
      <c r="H52" s="71">
        <v>1076.08</v>
      </c>
      <c r="I52" s="71">
        <v>5380.4</v>
      </c>
      <c r="J52" s="71"/>
      <c r="K52" s="71"/>
      <c r="L52" s="71"/>
      <c r="M52" s="71"/>
      <c r="N52" s="71"/>
      <c r="O52" s="71"/>
      <c r="P52" s="71">
        <v>176.08581818181818</v>
      </c>
      <c r="Q52" s="71">
        <v>5556.4858181818181</v>
      </c>
      <c r="R52" s="71">
        <v>1111.2971636363636</v>
      </c>
      <c r="S52" s="71">
        <v>83.347287272727272</v>
      </c>
      <c r="T52" s="71">
        <v>55.564858181818181</v>
      </c>
      <c r="U52" s="71">
        <v>11.112971636363637</v>
      </c>
      <c r="V52" s="71">
        <v>138.91214545454545</v>
      </c>
      <c r="W52" s="71">
        <v>444.51886545454545</v>
      </c>
      <c r="X52" s="71">
        <v>166.69457454545454</v>
      </c>
      <c r="Y52" s="71">
        <v>33.33891490909091</v>
      </c>
      <c r="Z52" s="71">
        <v>2044.786781090909</v>
      </c>
      <c r="AA52" s="71">
        <v>463.04048484848482</v>
      </c>
      <c r="AB52" s="71">
        <v>617.32557440000005</v>
      </c>
      <c r="AC52" s="71">
        <v>397.57470980344254</v>
      </c>
      <c r="AD52" s="71">
        <v>1477.9407690519274</v>
      </c>
      <c r="AE52" s="71">
        <v>487.17600000000004</v>
      </c>
      <c r="AF52" s="71">
        <v>1985</v>
      </c>
      <c r="AG52" s="71">
        <v>0</v>
      </c>
      <c r="AH52" s="71">
        <v>242.89999999999998</v>
      </c>
      <c r="AI52" s="71">
        <v>0</v>
      </c>
      <c r="AJ52" s="71">
        <v>0</v>
      </c>
      <c r="AK52" s="71">
        <v>23.599999999999998</v>
      </c>
      <c r="AL52" s="71">
        <v>0</v>
      </c>
      <c r="AM52" s="71">
        <v>2738.6759999999999</v>
      </c>
      <c r="AN52" s="71">
        <v>6261.4035501428361</v>
      </c>
      <c r="AO52" s="71">
        <v>27.884255123456793</v>
      </c>
      <c r="AP52" s="71">
        <v>2.2307404098765433</v>
      </c>
      <c r="AQ52" s="71">
        <v>1.1153702049382717</v>
      </c>
      <c r="AR52" s="71">
        <v>19.447700363636365</v>
      </c>
      <c r="AS52" s="71">
        <v>7.156753733818185</v>
      </c>
      <c r="AT52" s="71">
        <v>238.92889018181816</v>
      </c>
      <c r="AU52" s="71">
        <v>9.260809696969698</v>
      </c>
      <c r="AV52" s="71">
        <v>306.02451971451404</v>
      </c>
      <c r="AW52" s="71">
        <v>77.173414141414142</v>
      </c>
      <c r="AX52" s="71">
        <v>45.686661171717176</v>
      </c>
      <c r="AY52" s="71">
        <v>1.157601212121212</v>
      </c>
      <c r="AZ52" s="71">
        <v>18.521619393939396</v>
      </c>
      <c r="BA52" s="71">
        <v>7.2028519865319867</v>
      </c>
      <c r="BB52" s="71">
        <v>55.105110429306407</v>
      </c>
      <c r="BC52" s="71">
        <v>204.84725833503029</v>
      </c>
      <c r="BD52" s="71"/>
      <c r="BE52" s="71">
        <v>0</v>
      </c>
      <c r="BF52" s="71">
        <v>204.84725833503029</v>
      </c>
      <c r="BG52" s="71">
        <v>277.42599999999999</v>
      </c>
      <c r="BH52" s="71">
        <v>39.640903253863613</v>
      </c>
      <c r="BI52" s="71">
        <v>12.263022831978317</v>
      </c>
      <c r="BJ52" s="71">
        <v>5215.0147163627062</v>
      </c>
      <c r="BK52" s="71"/>
      <c r="BL52" s="71">
        <v>5544.3446424485483</v>
      </c>
      <c r="BM52" s="71">
        <v>17873.105788822744</v>
      </c>
      <c r="BN52" s="71">
        <f t="shared" si="5"/>
        <v>-1.6630969852752084E-6</v>
      </c>
      <c r="BO52" s="71">
        <f t="shared" si="0"/>
        <v>-1.1752552029278046E-6</v>
      </c>
      <c r="BP52" s="72">
        <f t="shared" si="1"/>
        <v>8.5633802816901436</v>
      </c>
      <c r="BQ52" s="72">
        <f t="shared" si="2"/>
        <v>1.8591549295774654</v>
      </c>
      <c r="BR52" s="73">
        <v>2</v>
      </c>
      <c r="BS52" s="72">
        <f t="shared" si="6"/>
        <v>2.2535211267605644</v>
      </c>
      <c r="BT52" s="72">
        <f t="shared" si="9"/>
        <v>11.25</v>
      </c>
      <c r="BU52" s="72">
        <f t="shared" si="10"/>
        <v>12.676056338028173</v>
      </c>
      <c r="BV52" s="71">
        <f t="shared" si="7"/>
        <v>2265.6049587867547</v>
      </c>
      <c r="BW52" s="71">
        <f t="shared" si="3"/>
        <v>2265.6049559484022</v>
      </c>
      <c r="BX52" s="71">
        <f t="shared" si="4"/>
        <v>20138.710744771146</v>
      </c>
      <c r="BY52" s="71">
        <f t="shared" si="8"/>
        <v>241664.52893725375</v>
      </c>
      <c r="BZ52" s="49">
        <f>VLOOKUP($C52,[1]PARAMETROS!$A:$I,7,0)</f>
        <v>43101</v>
      </c>
      <c r="CA52" s="74"/>
      <c r="CB52" s="74"/>
    </row>
    <row r="53" spans="1:80" s="75" customFormat="1">
      <c r="A53" s="43" t="s">
        <v>480</v>
      </c>
      <c r="B53" s="43" t="s">
        <v>2</v>
      </c>
      <c r="C53" s="43" t="s">
        <v>481</v>
      </c>
      <c r="D53" s="43" t="s">
        <v>482</v>
      </c>
      <c r="E53" s="44" t="s">
        <v>403</v>
      </c>
      <c r="F53" s="44" t="s">
        <v>63</v>
      </c>
      <c r="G53" s="44">
        <v>1</v>
      </c>
      <c r="H53" s="71">
        <v>260.39999999999998</v>
      </c>
      <c r="I53" s="71">
        <v>260.39999999999998</v>
      </c>
      <c r="J53" s="71"/>
      <c r="K53" s="71"/>
      <c r="L53" s="71"/>
      <c r="M53" s="71"/>
      <c r="N53" s="71"/>
      <c r="O53" s="71"/>
      <c r="P53" s="71">
        <v>8.5221818181818172</v>
      </c>
      <c r="Q53" s="71">
        <v>268.9221818181818</v>
      </c>
      <c r="R53" s="71">
        <v>53.78443636363636</v>
      </c>
      <c r="S53" s="71">
        <v>4.0338327272727268</v>
      </c>
      <c r="T53" s="71">
        <v>2.6892218181818182</v>
      </c>
      <c r="U53" s="71">
        <v>0.53784436363636356</v>
      </c>
      <c r="V53" s="71">
        <v>6.723054545454545</v>
      </c>
      <c r="W53" s="71">
        <v>21.513774545454545</v>
      </c>
      <c r="X53" s="71">
        <v>8.0676654545454536</v>
      </c>
      <c r="Y53" s="71">
        <v>1.6135330909090908</v>
      </c>
      <c r="Z53" s="71">
        <v>98.96336290909089</v>
      </c>
      <c r="AA53" s="71">
        <v>22.410181818181815</v>
      </c>
      <c r="AB53" s="71">
        <v>29.877254399999998</v>
      </c>
      <c r="AC53" s="71">
        <v>19.241776528290913</v>
      </c>
      <c r="AD53" s="71">
        <v>71.529212746472723</v>
      </c>
      <c r="AE53" s="71">
        <v>146.376</v>
      </c>
      <c r="AF53" s="71">
        <v>397</v>
      </c>
      <c r="AG53" s="71">
        <v>0</v>
      </c>
      <c r="AH53" s="71">
        <v>0</v>
      </c>
      <c r="AI53" s="71">
        <v>0</v>
      </c>
      <c r="AJ53" s="71">
        <v>0</v>
      </c>
      <c r="AK53" s="71">
        <v>4.72</v>
      </c>
      <c r="AL53" s="71">
        <v>0</v>
      </c>
      <c r="AM53" s="71">
        <v>548.096</v>
      </c>
      <c r="AN53" s="71">
        <v>718.58857565556355</v>
      </c>
      <c r="AO53" s="71">
        <v>1.349539074074074</v>
      </c>
      <c r="AP53" s="71">
        <v>0.10796312592592593</v>
      </c>
      <c r="AQ53" s="71">
        <v>5.3981562962962963E-2</v>
      </c>
      <c r="AR53" s="71">
        <v>0.94122763636363638</v>
      </c>
      <c r="AS53" s="71">
        <v>0.34637177018181831</v>
      </c>
      <c r="AT53" s="71">
        <v>11.563653818181816</v>
      </c>
      <c r="AU53" s="71">
        <v>0.44820363636363636</v>
      </c>
      <c r="AV53" s="71">
        <v>14.81094062405387</v>
      </c>
      <c r="AW53" s="71">
        <v>3.7350303030303027</v>
      </c>
      <c r="AX53" s="71">
        <v>2.2111379393939394</v>
      </c>
      <c r="AY53" s="71">
        <v>5.6025454545454538E-2</v>
      </c>
      <c r="AZ53" s="71">
        <v>0.89640727272727272</v>
      </c>
      <c r="BA53" s="71">
        <v>0.34860282828282824</v>
      </c>
      <c r="BB53" s="71">
        <v>2.6669709976565659</v>
      </c>
      <c r="BC53" s="71">
        <v>9.9141747956363648</v>
      </c>
      <c r="BD53" s="71"/>
      <c r="BE53" s="71">
        <v>0</v>
      </c>
      <c r="BF53" s="71">
        <v>9.9141747956363648</v>
      </c>
      <c r="BG53" s="71">
        <v>30.371766666666673</v>
      </c>
      <c r="BH53" s="71">
        <v>1.9820451626931808</v>
      </c>
      <c r="BI53" s="71">
        <v>0.61315114159891593</v>
      </c>
      <c r="BJ53" s="71">
        <v>260.75073581813524</v>
      </c>
      <c r="BK53" s="71"/>
      <c r="BL53" s="71">
        <v>293.71769878909402</v>
      </c>
      <c r="BM53" s="71">
        <v>1305.9535716825296</v>
      </c>
      <c r="BN53" s="71">
        <f t="shared" si="5"/>
        <v>-3.3261939705504169E-7</v>
      </c>
      <c r="BO53" s="71">
        <f t="shared" si="0"/>
        <v>-2.3505104058556091E-7</v>
      </c>
      <c r="BP53" s="72">
        <f t="shared" si="1"/>
        <v>8.6609686609686669</v>
      </c>
      <c r="BQ53" s="72">
        <f t="shared" si="2"/>
        <v>1.8803418803418819</v>
      </c>
      <c r="BR53" s="73">
        <v>3</v>
      </c>
      <c r="BS53" s="72">
        <f t="shared" si="6"/>
        <v>3.4188034188034218</v>
      </c>
      <c r="BT53" s="72">
        <f t="shared" si="9"/>
        <v>12.25</v>
      </c>
      <c r="BU53" s="72">
        <f t="shared" si="10"/>
        <v>13.960113960113972</v>
      </c>
      <c r="BV53" s="71">
        <f t="shared" si="7"/>
        <v>182.31260679381242</v>
      </c>
      <c r="BW53" s="71">
        <f t="shared" si="3"/>
        <v>182.31260622614198</v>
      </c>
      <c r="BX53" s="71">
        <f t="shared" si="4"/>
        <v>1488.2661779086716</v>
      </c>
      <c r="BY53" s="71">
        <f t="shared" si="8"/>
        <v>17859.194134904057</v>
      </c>
      <c r="BZ53" s="49">
        <f>VLOOKUP($C53,[1]PARAMETROS!$A:$I,7,0)</f>
        <v>43101</v>
      </c>
      <c r="CA53" s="74"/>
      <c r="CB53" s="74"/>
    </row>
    <row r="54" spans="1:80" s="75" customFormat="1">
      <c r="A54" s="43" t="s">
        <v>483</v>
      </c>
      <c r="B54" s="43" t="s">
        <v>2</v>
      </c>
      <c r="C54" s="43" t="s">
        <v>74</v>
      </c>
      <c r="D54" s="43" t="s">
        <v>484</v>
      </c>
      <c r="E54" s="44" t="s">
        <v>403</v>
      </c>
      <c r="F54" s="44" t="s">
        <v>63</v>
      </c>
      <c r="G54" s="44">
        <v>1</v>
      </c>
      <c r="H54" s="71">
        <v>260.39999999999998</v>
      </c>
      <c r="I54" s="71">
        <v>260.39999999999998</v>
      </c>
      <c r="J54" s="71"/>
      <c r="K54" s="71"/>
      <c r="L54" s="71"/>
      <c r="M54" s="71"/>
      <c r="N54" s="71"/>
      <c r="O54" s="71"/>
      <c r="P54" s="71">
        <v>8.5221818181818172</v>
      </c>
      <c r="Q54" s="71">
        <v>268.9221818181818</v>
      </c>
      <c r="R54" s="71">
        <v>53.78443636363636</v>
      </c>
      <c r="S54" s="71">
        <v>4.0338327272727268</v>
      </c>
      <c r="T54" s="71">
        <v>2.6892218181818182</v>
      </c>
      <c r="U54" s="71">
        <v>0.53784436363636356</v>
      </c>
      <c r="V54" s="71">
        <v>6.723054545454545</v>
      </c>
      <c r="W54" s="71">
        <v>21.513774545454545</v>
      </c>
      <c r="X54" s="71">
        <v>8.0676654545454536</v>
      </c>
      <c r="Y54" s="71">
        <v>1.6135330909090908</v>
      </c>
      <c r="Z54" s="71">
        <v>98.96336290909089</v>
      </c>
      <c r="AA54" s="71">
        <v>22.410181818181815</v>
      </c>
      <c r="AB54" s="71">
        <v>29.877254399999998</v>
      </c>
      <c r="AC54" s="71">
        <v>19.241776528290913</v>
      </c>
      <c r="AD54" s="71">
        <v>71.529212746472723</v>
      </c>
      <c r="AE54" s="71">
        <v>146.376</v>
      </c>
      <c r="AF54" s="71">
        <v>0</v>
      </c>
      <c r="AG54" s="71">
        <v>264.83999999999997</v>
      </c>
      <c r="AH54" s="71">
        <v>27.01</v>
      </c>
      <c r="AI54" s="71">
        <v>0</v>
      </c>
      <c r="AJ54" s="71">
        <v>0</v>
      </c>
      <c r="AK54" s="71">
        <v>4.72</v>
      </c>
      <c r="AL54" s="71">
        <v>0</v>
      </c>
      <c r="AM54" s="71">
        <v>442.94600000000003</v>
      </c>
      <c r="AN54" s="71">
        <v>613.43857565556357</v>
      </c>
      <c r="AO54" s="71">
        <v>1.349539074074074</v>
      </c>
      <c r="AP54" s="71">
        <v>0.10796312592592593</v>
      </c>
      <c r="AQ54" s="71">
        <v>5.3981562962962963E-2</v>
      </c>
      <c r="AR54" s="71">
        <v>0.94122763636363638</v>
      </c>
      <c r="AS54" s="71">
        <v>0.34637177018181831</v>
      </c>
      <c r="AT54" s="71">
        <v>11.563653818181816</v>
      </c>
      <c r="AU54" s="71">
        <v>0.44820363636363636</v>
      </c>
      <c r="AV54" s="71">
        <v>14.81094062405387</v>
      </c>
      <c r="AW54" s="71">
        <v>3.7350303030303027</v>
      </c>
      <c r="AX54" s="71">
        <v>2.2111379393939394</v>
      </c>
      <c r="AY54" s="71">
        <v>5.6025454545454538E-2</v>
      </c>
      <c r="AZ54" s="71">
        <v>0.89640727272727272</v>
      </c>
      <c r="BA54" s="71">
        <v>0.34860282828282824</v>
      </c>
      <c r="BB54" s="71">
        <v>2.6669709976565659</v>
      </c>
      <c r="BC54" s="71">
        <v>9.9141747956363648</v>
      </c>
      <c r="BD54" s="71"/>
      <c r="BE54" s="71">
        <v>0</v>
      </c>
      <c r="BF54" s="71">
        <v>9.9141747956363648</v>
      </c>
      <c r="BG54" s="71">
        <v>30.371766666666673</v>
      </c>
      <c r="BH54" s="71">
        <v>1.9820451626931808</v>
      </c>
      <c r="BI54" s="71">
        <v>0.61315114159891593</v>
      </c>
      <c r="BJ54" s="71">
        <v>260.75073581813524</v>
      </c>
      <c r="BK54" s="71"/>
      <c r="BL54" s="71">
        <v>293.71769878909402</v>
      </c>
      <c r="BM54" s="71">
        <v>1200.8035716825298</v>
      </c>
      <c r="BN54" s="71">
        <f t="shared" si="5"/>
        <v>-3.3261939705504169E-7</v>
      </c>
      <c r="BO54" s="71">
        <f t="shared" si="0"/>
        <v>-2.3505104058556091E-7</v>
      </c>
      <c r="BP54" s="72">
        <f t="shared" si="1"/>
        <v>8.8629737609329435</v>
      </c>
      <c r="BQ54" s="72">
        <f t="shared" si="2"/>
        <v>1.9241982507288626</v>
      </c>
      <c r="BR54" s="73">
        <v>5</v>
      </c>
      <c r="BS54" s="72">
        <f t="shared" si="6"/>
        <v>5.8309037900874632</v>
      </c>
      <c r="BT54" s="72">
        <f t="shared" si="9"/>
        <v>14.25</v>
      </c>
      <c r="BU54" s="72">
        <f t="shared" si="10"/>
        <v>16.618075801749271</v>
      </c>
      <c r="BV54" s="71">
        <f t="shared" si="7"/>
        <v>199.55044767797955</v>
      </c>
      <c r="BW54" s="71">
        <f t="shared" si="3"/>
        <v>199.55044711030911</v>
      </c>
      <c r="BX54" s="71">
        <f t="shared" si="4"/>
        <v>1400.3540187928388</v>
      </c>
      <c r="BY54" s="71">
        <f t="shared" si="8"/>
        <v>16804.248225514064</v>
      </c>
      <c r="BZ54" s="49">
        <f>VLOOKUP($C54,[1]PARAMETROS!$A:$I,7,0)</f>
        <v>43101</v>
      </c>
      <c r="CA54" s="74"/>
      <c r="CB54" s="74"/>
    </row>
    <row r="55" spans="1:80" s="75" customFormat="1">
      <c r="A55" s="43" t="s">
        <v>202</v>
      </c>
      <c r="B55" s="43" t="s">
        <v>0</v>
      </c>
      <c r="C55" s="43" t="s">
        <v>178</v>
      </c>
      <c r="D55" s="43" t="s">
        <v>485</v>
      </c>
      <c r="E55" s="44" t="s">
        <v>403</v>
      </c>
      <c r="F55" s="44" t="s">
        <v>63</v>
      </c>
      <c r="G55" s="44">
        <v>1</v>
      </c>
      <c r="H55" s="71">
        <v>1041.5999999999999</v>
      </c>
      <c r="I55" s="71">
        <v>1041.5999999999999</v>
      </c>
      <c r="J55" s="71"/>
      <c r="K55" s="71"/>
      <c r="L55" s="71"/>
      <c r="M55" s="71"/>
      <c r="N55" s="71"/>
      <c r="O55" s="71"/>
      <c r="P55" s="71">
        <v>34.088727272727269</v>
      </c>
      <c r="Q55" s="71">
        <v>1075.6887272727272</v>
      </c>
      <c r="R55" s="71">
        <v>215.13774545454544</v>
      </c>
      <c r="S55" s="71">
        <v>16.135330909090907</v>
      </c>
      <c r="T55" s="71">
        <v>10.756887272727273</v>
      </c>
      <c r="U55" s="71">
        <v>2.1513774545454543</v>
      </c>
      <c r="V55" s="71">
        <v>26.89221818181818</v>
      </c>
      <c r="W55" s="71">
        <v>86.055098181818181</v>
      </c>
      <c r="X55" s="71">
        <v>32.270661818181814</v>
      </c>
      <c r="Y55" s="71">
        <v>6.4541323636363632</v>
      </c>
      <c r="Z55" s="71">
        <v>395.85345163636356</v>
      </c>
      <c r="AA55" s="71">
        <v>89.640727272727261</v>
      </c>
      <c r="AB55" s="71">
        <v>119.50901759999999</v>
      </c>
      <c r="AC55" s="71">
        <v>76.967106113163652</v>
      </c>
      <c r="AD55" s="71">
        <v>286.11685098589089</v>
      </c>
      <c r="AE55" s="71">
        <v>99.504000000000005</v>
      </c>
      <c r="AF55" s="71">
        <v>397</v>
      </c>
      <c r="AG55" s="71">
        <v>0</v>
      </c>
      <c r="AH55" s="71">
        <v>32.619999999999997</v>
      </c>
      <c r="AI55" s="71">
        <v>0</v>
      </c>
      <c r="AJ55" s="71">
        <v>0</v>
      </c>
      <c r="AK55" s="71">
        <v>4.72</v>
      </c>
      <c r="AL55" s="71">
        <v>0</v>
      </c>
      <c r="AM55" s="71">
        <v>533.84400000000005</v>
      </c>
      <c r="AN55" s="71">
        <v>1215.8143026222544</v>
      </c>
      <c r="AO55" s="71">
        <v>5.3981562962962961</v>
      </c>
      <c r="AP55" s="71">
        <v>0.43185250370370371</v>
      </c>
      <c r="AQ55" s="71">
        <v>0.21592625185185185</v>
      </c>
      <c r="AR55" s="71">
        <v>3.7649105454545455</v>
      </c>
      <c r="AS55" s="71">
        <v>1.3854870807272732</v>
      </c>
      <c r="AT55" s="71">
        <v>46.254615272727264</v>
      </c>
      <c r="AU55" s="71">
        <v>1.7928145454545454</v>
      </c>
      <c r="AV55" s="71">
        <v>59.243762496215481</v>
      </c>
      <c r="AW55" s="71">
        <v>14.940121212121211</v>
      </c>
      <c r="AX55" s="71">
        <v>8.8445517575757577</v>
      </c>
      <c r="AY55" s="71">
        <v>0.22410181818181815</v>
      </c>
      <c r="AZ55" s="71">
        <v>3.5856290909090909</v>
      </c>
      <c r="BA55" s="71">
        <v>1.3944113131313129</v>
      </c>
      <c r="BB55" s="71">
        <v>10.667883990626263</v>
      </c>
      <c r="BC55" s="71">
        <v>39.656699182545459</v>
      </c>
      <c r="BD55" s="71"/>
      <c r="BE55" s="71">
        <v>0</v>
      </c>
      <c r="BF55" s="71">
        <v>39.656699182545459</v>
      </c>
      <c r="BG55" s="71">
        <v>55.485199999999999</v>
      </c>
      <c r="BH55" s="71">
        <v>7.928180650772723</v>
      </c>
      <c r="BI55" s="71">
        <v>2.4526045663956633</v>
      </c>
      <c r="BJ55" s="71">
        <v>1043.0029432725412</v>
      </c>
      <c r="BK55" s="71"/>
      <c r="BL55" s="71">
        <v>1108.8689284897096</v>
      </c>
      <c r="BM55" s="71">
        <v>3499.272420063452</v>
      </c>
      <c r="BN55" s="71">
        <f t="shared" si="5"/>
        <v>-3.3261939705504169E-7</v>
      </c>
      <c r="BO55" s="71">
        <f t="shared" si="0"/>
        <v>-2.3505104058556091E-7</v>
      </c>
      <c r="BP55" s="72">
        <f t="shared" si="1"/>
        <v>8.8629737609329435</v>
      </c>
      <c r="BQ55" s="72">
        <f t="shared" si="2"/>
        <v>1.9241982507288626</v>
      </c>
      <c r="BR55" s="73">
        <v>5</v>
      </c>
      <c r="BS55" s="72">
        <f t="shared" si="6"/>
        <v>5.8309037900874632</v>
      </c>
      <c r="BT55" s="72">
        <f t="shared" si="9"/>
        <v>14.25</v>
      </c>
      <c r="BU55" s="72">
        <f t="shared" si="10"/>
        <v>16.618075801749271</v>
      </c>
      <c r="BV55" s="71">
        <f t="shared" si="7"/>
        <v>581.5117431815147</v>
      </c>
      <c r="BW55" s="71">
        <f t="shared" si="3"/>
        <v>581.51174261384426</v>
      </c>
      <c r="BX55" s="71">
        <f t="shared" si="4"/>
        <v>4080.7841626772961</v>
      </c>
      <c r="BY55" s="71">
        <f t="shared" si="8"/>
        <v>48969.409952127549</v>
      </c>
      <c r="BZ55" s="49">
        <f>VLOOKUP($C55,[1]PARAMETROS!$A:$I,7,0)</f>
        <v>43101</v>
      </c>
      <c r="CA55" s="74"/>
      <c r="CB55" s="74"/>
    </row>
    <row r="56" spans="1:80" s="75" customFormat="1">
      <c r="A56" s="43" t="s">
        <v>486</v>
      </c>
      <c r="B56" s="43" t="s">
        <v>2</v>
      </c>
      <c r="C56" s="43" t="s">
        <v>165</v>
      </c>
      <c r="D56" s="43" t="s">
        <v>487</v>
      </c>
      <c r="E56" s="44" t="s">
        <v>403</v>
      </c>
      <c r="F56" s="44" t="s">
        <v>63</v>
      </c>
      <c r="G56" s="44">
        <v>1</v>
      </c>
      <c r="H56" s="71">
        <v>260.39999999999998</v>
      </c>
      <c r="I56" s="71">
        <v>260.39999999999998</v>
      </c>
      <c r="J56" s="71"/>
      <c r="K56" s="71"/>
      <c r="L56" s="71"/>
      <c r="M56" s="71"/>
      <c r="N56" s="71"/>
      <c r="O56" s="71"/>
      <c r="P56" s="71">
        <v>8.5221818181818172</v>
      </c>
      <c r="Q56" s="71">
        <v>268.9221818181818</v>
      </c>
      <c r="R56" s="71">
        <v>53.78443636363636</v>
      </c>
      <c r="S56" s="71">
        <v>4.0338327272727268</v>
      </c>
      <c r="T56" s="71">
        <v>2.6892218181818182</v>
      </c>
      <c r="U56" s="71">
        <v>0.53784436363636356</v>
      </c>
      <c r="V56" s="71">
        <v>6.723054545454545</v>
      </c>
      <c r="W56" s="71">
        <v>21.513774545454545</v>
      </c>
      <c r="X56" s="71">
        <v>8.0676654545454536</v>
      </c>
      <c r="Y56" s="71">
        <v>1.6135330909090908</v>
      </c>
      <c r="Z56" s="71">
        <v>98.96336290909089</v>
      </c>
      <c r="AA56" s="71">
        <v>22.410181818181815</v>
      </c>
      <c r="AB56" s="71">
        <v>29.877254399999998</v>
      </c>
      <c r="AC56" s="71">
        <v>19.241776528290913</v>
      </c>
      <c r="AD56" s="71">
        <v>71.529212746472723</v>
      </c>
      <c r="AE56" s="71">
        <v>146.376</v>
      </c>
      <c r="AF56" s="71">
        <v>397</v>
      </c>
      <c r="AG56" s="71">
        <v>0</v>
      </c>
      <c r="AH56" s="71">
        <v>0</v>
      </c>
      <c r="AI56" s="71">
        <v>0</v>
      </c>
      <c r="AJ56" s="71">
        <v>0</v>
      </c>
      <c r="AK56" s="71">
        <v>4.72</v>
      </c>
      <c r="AL56" s="71">
        <v>0</v>
      </c>
      <c r="AM56" s="71">
        <v>548.096</v>
      </c>
      <c r="AN56" s="71">
        <v>718.58857565556355</v>
      </c>
      <c r="AO56" s="71">
        <v>1.349539074074074</v>
      </c>
      <c r="AP56" s="71">
        <v>0.10796312592592593</v>
      </c>
      <c r="AQ56" s="71">
        <v>5.3981562962962963E-2</v>
      </c>
      <c r="AR56" s="71">
        <v>0.94122763636363638</v>
      </c>
      <c r="AS56" s="71">
        <v>0.34637177018181831</v>
      </c>
      <c r="AT56" s="71">
        <v>11.563653818181816</v>
      </c>
      <c r="AU56" s="71">
        <v>0.44820363636363636</v>
      </c>
      <c r="AV56" s="71">
        <v>14.81094062405387</v>
      </c>
      <c r="AW56" s="71">
        <v>3.7350303030303027</v>
      </c>
      <c r="AX56" s="71">
        <v>2.2111379393939394</v>
      </c>
      <c r="AY56" s="71">
        <v>5.6025454545454538E-2</v>
      </c>
      <c r="AZ56" s="71">
        <v>0.89640727272727272</v>
      </c>
      <c r="BA56" s="71">
        <v>0.34860282828282824</v>
      </c>
      <c r="BB56" s="71">
        <v>2.6669709976565659</v>
      </c>
      <c r="BC56" s="71">
        <v>9.9141747956363648</v>
      </c>
      <c r="BD56" s="71"/>
      <c r="BE56" s="71">
        <v>0</v>
      </c>
      <c r="BF56" s="71">
        <v>9.9141747956363648</v>
      </c>
      <c r="BG56" s="71">
        <v>30.371766666666673</v>
      </c>
      <c r="BH56" s="71">
        <v>1.9820451626931808</v>
      </c>
      <c r="BI56" s="71">
        <v>0.61315114159891593</v>
      </c>
      <c r="BJ56" s="71">
        <v>260.75073581813524</v>
      </c>
      <c r="BK56" s="71"/>
      <c r="BL56" s="71">
        <v>293.71769878909402</v>
      </c>
      <c r="BM56" s="71">
        <v>1305.9535716825296</v>
      </c>
      <c r="BN56" s="71">
        <f t="shared" si="5"/>
        <v>-3.3261939705504169E-7</v>
      </c>
      <c r="BO56" s="71">
        <f t="shared" si="0"/>
        <v>-2.3505104058556091E-7</v>
      </c>
      <c r="BP56" s="72">
        <f t="shared" si="1"/>
        <v>8.6609686609686669</v>
      </c>
      <c r="BQ56" s="72">
        <f t="shared" si="2"/>
        <v>1.8803418803418819</v>
      </c>
      <c r="BR56" s="73">
        <v>3</v>
      </c>
      <c r="BS56" s="72">
        <f t="shared" si="6"/>
        <v>3.4188034188034218</v>
      </c>
      <c r="BT56" s="72">
        <f t="shared" si="9"/>
        <v>12.25</v>
      </c>
      <c r="BU56" s="72">
        <f t="shared" si="10"/>
        <v>13.960113960113972</v>
      </c>
      <c r="BV56" s="71">
        <f t="shared" si="7"/>
        <v>182.31260679381242</v>
      </c>
      <c r="BW56" s="71">
        <f t="shared" si="3"/>
        <v>182.31260622614198</v>
      </c>
      <c r="BX56" s="71">
        <f t="shared" si="4"/>
        <v>1488.2661779086716</v>
      </c>
      <c r="BY56" s="71">
        <f t="shared" si="8"/>
        <v>17859.194134904057</v>
      </c>
      <c r="BZ56" s="49">
        <f>VLOOKUP($C56,[1]PARAMETROS!$A:$I,7,0)</f>
        <v>43101</v>
      </c>
      <c r="CA56" s="74"/>
      <c r="CB56" s="74"/>
    </row>
    <row r="57" spans="1:80" s="75" customFormat="1">
      <c r="A57" s="43" t="s">
        <v>207</v>
      </c>
      <c r="B57" s="43" t="s">
        <v>2</v>
      </c>
      <c r="C57" s="43" t="s">
        <v>207</v>
      </c>
      <c r="D57" s="43" t="s">
        <v>488</v>
      </c>
      <c r="E57" s="44" t="s">
        <v>403</v>
      </c>
      <c r="F57" s="44" t="s">
        <v>63</v>
      </c>
      <c r="G57" s="44">
        <v>1</v>
      </c>
      <c r="H57" s="71">
        <v>260.39999999999998</v>
      </c>
      <c r="I57" s="71">
        <v>260.39999999999998</v>
      </c>
      <c r="J57" s="71"/>
      <c r="K57" s="71"/>
      <c r="L57" s="71"/>
      <c r="M57" s="71"/>
      <c r="N57" s="71"/>
      <c r="O57" s="71"/>
      <c r="P57" s="71">
        <v>8.5221818181818172</v>
      </c>
      <c r="Q57" s="71">
        <v>268.9221818181818</v>
      </c>
      <c r="R57" s="71">
        <v>53.78443636363636</v>
      </c>
      <c r="S57" s="71">
        <v>4.0338327272727268</v>
      </c>
      <c r="T57" s="71">
        <v>2.6892218181818182</v>
      </c>
      <c r="U57" s="71">
        <v>0.53784436363636356</v>
      </c>
      <c r="V57" s="71">
        <v>6.723054545454545</v>
      </c>
      <c r="W57" s="71">
        <v>21.513774545454545</v>
      </c>
      <c r="X57" s="71">
        <v>8.0676654545454536</v>
      </c>
      <c r="Y57" s="71">
        <v>1.6135330909090908</v>
      </c>
      <c r="Z57" s="71">
        <v>98.96336290909089</v>
      </c>
      <c r="AA57" s="71">
        <v>22.410181818181815</v>
      </c>
      <c r="AB57" s="71">
        <v>29.877254399999998</v>
      </c>
      <c r="AC57" s="71">
        <v>19.241776528290913</v>
      </c>
      <c r="AD57" s="71">
        <v>71.529212746472723</v>
      </c>
      <c r="AE57" s="71">
        <v>146.376</v>
      </c>
      <c r="AF57" s="71">
        <v>397</v>
      </c>
      <c r="AG57" s="71">
        <v>0</v>
      </c>
      <c r="AH57" s="71">
        <v>32.54</v>
      </c>
      <c r="AI57" s="71">
        <v>0</v>
      </c>
      <c r="AJ57" s="71">
        <v>0</v>
      </c>
      <c r="AK57" s="71">
        <v>4.72</v>
      </c>
      <c r="AL57" s="71">
        <v>0</v>
      </c>
      <c r="AM57" s="71">
        <v>580.63599999999997</v>
      </c>
      <c r="AN57" s="71">
        <v>751.12857565556351</v>
      </c>
      <c r="AO57" s="71">
        <v>1.349539074074074</v>
      </c>
      <c r="AP57" s="71">
        <v>0.10796312592592593</v>
      </c>
      <c r="AQ57" s="71">
        <v>5.3981562962962963E-2</v>
      </c>
      <c r="AR57" s="71">
        <v>0.94122763636363638</v>
      </c>
      <c r="AS57" s="71">
        <v>0.34637177018181831</v>
      </c>
      <c r="AT57" s="71">
        <v>11.563653818181816</v>
      </c>
      <c r="AU57" s="71">
        <v>0.44820363636363636</v>
      </c>
      <c r="AV57" s="71">
        <v>14.81094062405387</v>
      </c>
      <c r="AW57" s="71">
        <v>3.7350303030303027</v>
      </c>
      <c r="AX57" s="71">
        <v>2.2111379393939394</v>
      </c>
      <c r="AY57" s="71">
        <v>5.6025454545454538E-2</v>
      </c>
      <c r="AZ57" s="71">
        <v>0.89640727272727272</v>
      </c>
      <c r="BA57" s="71">
        <v>0.34860282828282824</v>
      </c>
      <c r="BB57" s="71">
        <v>2.6669709976565659</v>
      </c>
      <c r="BC57" s="71">
        <v>9.9141747956363648</v>
      </c>
      <c r="BD57" s="71"/>
      <c r="BE57" s="71">
        <v>0</v>
      </c>
      <c r="BF57" s="71">
        <v>9.9141747956363648</v>
      </c>
      <c r="BG57" s="71">
        <v>30.371766666666673</v>
      </c>
      <c r="BH57" s="71">
        <v>1.9820451626931808</v>
      </c>
      <c r="BI57" s="71">
        <v>0.61315114159891593</v>
      </c>
      <c r="BJ57" s="71">
        <v>260.75073581813524</v>
      </c>
      <c r="BK57" s="71"/>
      <c r="BL57" s="71">
        <v>293.71769878909402</v>
      </c>
      <c r="BM57" s="71">
        <v>1338.4935716825296</v>
      </c>
      <c r="BN57" s="71">
        <f t="shared" si="5"/>
        <v>-3.3261939705504169E-7</v>
      </c>
      <c r="BO57" s="71">
        <f t="shared" si="0"/>
        <v>-2.3505104058556091E-7</v>
      </c>
      <c r="BP57" s="72">
        <f t="shared" si="1"/>
        <v>8.5633802816901436</v>
      </c>
      <c r="BQ57" s="72">
        <f t="shared" si="2"/>
        <v>1.8591549295774654</v>
      </c>
      <c r="BR57" s="73">
        <v>2</v>
      </c>
      <c r="BS57" s="72">
        <f t="shared" si="6"/>
        <v>2.2535211267605644</v>
      </c>
      <c r="BT57" s="72">
        <f t="shared" si="9"/>
        <v>11.25</v>
      </c>
      <c r="BU57" s="72">
        <f t="shared" si="10"/>
        <v>12.676056338028173</v>
      </c>
      <c r="BV57" s="71">
        <f t="shared" si="7"/>
        <v>169.66819915540472</v>
      </c>
      <c r="BW57" s="71">
        <f t="shared" si="3"/>
        <v>169.66819858773428</v>
      </c>
      <c r="BX57" s="71">
        <f t="shared" si="4"/>
        <v>1508.1617702702638</v>
      </c>
      <c r="BY57" s="71">
        <f t="shared" si="8"/>
        <v>18097.941243243164</v>
      </c>
      <c r="BZ57" s="49">
        <f>VLOOKUP($C57,[1]PARAMETROS!$A:$I,7,0)</f>
        <v>43101</v>
      </c>
      <c r="CA57" s="74"/>
      <c r="CB57" s="74"/>
    </row>
    <row r="58" spans="1:80" s="75" customFormat="1">
      <c r="A58" s="43" t="s">
        <v>204</v>
      </c>
      <c r="B58" s="43" t="s">
        <v>0</v>
      </c>
      <c r="C58" s="43" t="s">
        <v>207</v>
      </c>
      <c r="D58" s="43" t="s">
        <v>489</v>
      </c>
      <c r="E58" s="44" t="s">
        <v>403</v>
      </c>
      <c r="F58" s="44" t="s">
        <v>63</v>
      </c>
      <c r="G58" s="44">
        <v>1</v>
      </c>
      <c r="H58" s="71">
        <v>1041.5999999999999</v>
      </c>
      <c r="I58" s="71">
        <v>1041.5999999999999</v>
      </c>
      <c r="J58" s="71"/>
      <c r="K58" s="71"/>
      <c r="L58" s="71"/>
      <c r="M58" s="71"/>
      <c r="N58" s="71"/>
      <c r="O58" s="71"/>
      <c r="P58" s="71">
        <v>34.088727272727269</v>
      </c>
      <c r="Q58" s="71">
        <v>1075.6887272727272</v>
      </c>
      <c r="R58" s="71">
        <v>215.13774545454544</v>
      </c>
      <c r="S58" s="71">
        <v>16.135330909090907</v>
      </c>
      <c r="T58" s="71">
        <v>10.756887272727273</v>
      </c>
      <c r="U58" s="71">
        <v>2.1513774545454543</v>
      </c>
      <c r="V58" s="71">
        <v>26.89221818181818</v>
      </c>
      <c r="W58" s="71">
        <v>86.055098181818181</v>
      </c>
      <c r="X58" s="71">
        <v>32.270661818181814</v>
      </c>
      <c r="Y58" s="71">
        <v>6.4541323636363632</v>
      </c>
      <c r="Z58" s="71">
        <v>395.85345163636356</v>
      </c>
      <c r="AA58" s="71">
        <v>89.640727272727261</v>
      </c>
      <c r="AB58" s="71">
        <v>119.50901759999999</v>
      </c>
      <c r="AC58" s="71">
        <v>76.967106113163652</v>
      </c>
      <c r="AD58" s="71">
        <v>286.11685098589089</v>
      </c>
      <c r="AE58" s="71">
        <v>99.504000000000005</v>
      </c>
      <c r="AF58" s="71">
        <v>397</v>
      </c>
      <c r="AG58" s="71">
        <v>0</v>
      </c>
      <c r="AH58" s="71">
        <v>32.54</v>
      </c>
      <c r="AI58" s="71">
        <v>0</v>
      </c>
      <c r="AJ58" s="71">
        <v>0</v>
      </c>
      <c r="AK58" s="71">
        <v>4.72</v>
      </c>
      <c r="AL58" s="71">
        <v>0</v>
      </c>
      <c r="AM58" s="71">
        <v>533.76400000000001</v>
      </c>
      <c r="AN58" s="71">
        <v>1215.7343026222545</v>
      </c>
      <c r="AO58" s="71">
        <v>5.3981562962962961</v>
      </c>
      <c r="AP58" s="71">
        <v>0.43185250370370371</v>
      </c>
      <c r="AQ58" s="71">
        <v>0.21592625185185185</v>
      </c>
      <c r="AR58" s="71">
        <v>3.7649105454545455</v>
      </c>
      <c r="AS58" s="71">
        <v>1.3854870807272732</v>
      </c>
      <c r="AT58" s="71">
        <v>46.254615272727264</v>
      </c>
      <c r="AU58" s="71">
        <v>1.7928145454545454</v>
      </c>
      <c r="AV58" s="71">
        <v>59.243762496215481</v>
      </c>
      <c r="AW58" s="71">
        <v>14.940121212121211</v>
      </c>
      <c r="AX58" s="71">
        <v>8.8445517575757577</v>
      </c>
      <c r="AY58" s="71">
        <v>0.22410181818181815</v>
      </c>
      <c r="AZ58" s="71">
        <v>3.5856290909090909</v>
      </c>
      <c r="BA58" s="71">
        <v>1.3944113131313129</v>
      </c>
      <c r="BB58" s="71">
        <v>10.667883990626263</v>
      </c>
      <c r="BC58" s="71">
        <v>39.656699182545459</v>
      </c>
      <c r="BD58" s="71"/>
      <c r="BE58" s="71">
        <v>0</v>
      </c>
      <c r="BF58" s="71">
        <v>39.656699182545459</v>
      </c>
      <c r="BG58" s="71">
        <v>55.485199999999999</v>
      </c>
      <c r="BH58" s="71">
        <v>7.928180650772723</v>
      </c>
      <c r="BI58" s="71">
        <v>2.4526045663956633</v>
      </c>
      <c r="BJ58" s="71">
        <v>1043.0029432725412</v>
      </c>
      <c r="BK58" s="71"/>
      <c r="BL58" s="71">
        <v>1108.8689284897096</v>
      </c>
      <c r="BM58" s="71">
        <v>3499.1924200634521</v>
      </c>
      <c r="BN58" s="71">
        <f t="shared" si="5"/>
        <v>-3.3261939705504169E-7</v>
      </c>
      <c r="BO58" s="71">
        <f t="shared" si="0"/>
        <v>-2.3505104058556091E-7</v>
      </c>
      <c r="BP58" s="72">
        <f t="shared" si="1"/>
        <v>8.6609686609686669</v>
      </c>
      <c r="BQ58" s="72">
        <f t="shared" si="2"/>
        <v>1.8803418803418819</v>
      </c>
      <c r="BR58" s="73">
        <v>3</v>
      </c>
      <c r="BS58" s="72">
        <f t="shared" si="6"/>
        <v>3.4188034188034218</v>
      </c>
      <c r="BT58" s="72">
        <f t="shared" si="9"/>
        <v>12.25</v>
      </c>
      <c r="BU58" s="72">
        <f t="shared" si="10"/>
        <v>13.960113960113972</v>
      </c>
      <c r="BV58" s="71">
        <f t="shared" si="7"/>
        <v>488.49124944528046</v>
      </c>
      <c r="BW58" s="71">
        <f t="shared" si="3"/>
        <v>488.49124887761002</v>
      </c>
      <c r="BX58" s="71">
        <f t="shared" si="4"/>
        <v>3987.683668941062</v>
      </c>
      <c r="BY58" s="71">
        <f t="shared" si="8"/>
        <v>47852.204027292741</v>
      </c>
      <c r="BZ58" s="49">
        <f>VLOOKUP($C58,[1]PARAMETROS!$A:$I,7,0)</f>
        <v>43101</v>
      </c>
      <c r="CA58" s="74"/>
      <c r="CB58" s="74"/>
    </row>
    <row r="59" spans="1:80" s="75" customFormat="1">
      <c r="A59" s="43" t="s">
        <v>210</v>
      </c>
      <c r="B59" s="43" t="s">
        <v>2</v>
      </c>
      <c r="C59" s="43" t="s">
        <v>210</v>
      </c>
      <c r="D59" s="43" t="s">
        <v>490</v>
      </c>
      <c r="E59" s="44" t="s">
        <v>403</v>
      </c>
      <c r="F59" s="44" t="s">
        <v>63</v>
      </c>
      <c r="G59" s="44">
        <v>1</v>
      </c>
      <c r="H59" s="71">
        <v>269.02</v>
      </c>
      <c r="I59" s="71">
        <v>269.02</v>
      </c>
      <c r="J59" s="71"/>
      <c r="K59" s="71"/>
      <c r="L59" s="71"/>
      <c r="M59" s="71"/>
      <c r="N59" s="71"/>
      <c r="O59" s="71"/>
      <c r="P59" s="71">
        <v>8.8042909090909092</v>
      </c>
      <c r="Q59" s="71">
        <v>277.82429090909091</v>
      </c>
      <c r="R59" s="71">
        <v>55.564858181818181</v>
      </c>
      <c r="S59" s="71">
        <v>4.1673643636363638</v>
      </c>
      <c r="T59" s="71">
        <v>2.7782429090909093</v>
      </c>
      <c r="U59" s="71">
        <v>0.55564858181818177</v>
      </c>
      <c r="V59" s="71">
        <v>6.9456072727272726</v>
      </c>
      <c r="W59" s="71">
        <v>22.225943272727275</v>
      </c>
      <c r="X59" s="71">
        <v>8.3347287272727275</v>
      </c>
      <c r="Y59" s="71">
        <v>1.6669457454545455</v>
      </c>
      <c r="Z59" s="71">
        <v>102.23933905454547</v>
      </c>
      <c r="AA59" s="71">
        <v>23.15202424242424</v>
      </c>
      <c r="AB59" s="71">
        <v>30.86627872</v>
      </c>
      <c r="AC59" s="71">
        <v>19.878735490172126</v>
      </c>
      <c r="AD59" s="71">
        <v>73.897038452596377</v>
      </c>
      <c r="AE59" s="71">
        <v>145.8588</v>
      </c>
      <c r="AF59" s="71">
        <v>397</v>
      </c>
      <c r="AG59" s="71">
        <v>0</v>
      </c>
      <c r="AH59" s="71">
        <v>32.619999999999997</v>
      </c>
      <c r="AI59" s="71">
        <v>0</v>
      </c>
      <c r="AJ59" s="71">
        <v>0</v>
      </c>
      <c r="AK59" s="71">
        <v>4.72</v>
      </c>
      <c r="AL59" s="71">
        <v>0</v>
      </c>
      <c r="AM59" s="71">
        <v>580.19880000000001</v>
      </c>
      <c r="AN59" s="71">
        <v>756.33517750714179</v>
      </c>
      <c r="AO59" s="71">
        <v>1.3942127561728397</v>
      </c>
      <c r="AP59" s="71">
        <v>0.11153702049382716</v>
      </c>
      <c r="AQ59" s="71">
        <v>5.576851024691358E-2</v>
      </c>
      <c r="AR59" s="71">
        <v>0.97238501818181833</v>
      </c>
      <c r="AS59" s="71">
        <v>0.35783768669090921</v>
      </c>
      <c r="AT59" s="71">
        <v>11.946444509090908</v>
      </c>
      <c r="AU59" s="71">
        <v>0.46304048484848487</v>
      </c>
      <c r="AV59" s="71">
        <v>15.301225985725701</v>
      </c>
      <c r="AW59" s="71">
        <v>3.8586707070707069</v>
      </c>
      <c r="AX59" s="71">
        <v>2.2843330585858586</v>
      </c>
      <c r="AY59" s="71">
        <v>5.7880060606060602E-2</v>
      </c>
      <c r="AZ59" s="71">
        <v>0.92608096969696974</v>
      </c>
      <c r="BA59" s="71">
        <v>0.36014259932659931</v>
      </c>
      <c r="BB59" s="71">
        <v>2.7552555214653203</v>
      </c>
      <c r="BC59" s="71">
        <v>10.242362916751516</v>
      </c>
      <c r="BD59" s="71"/>
      <c r="BE59" s="71">
        <v>0</v>
      </c>
      <c r="BF59" s="71">
        <v>10.242362916751516</v>
      </c>
      <c r="BG59" s="71">
        <v>30.371766666666673</v>
      </c>
      <c r="BH59" s="71">
        <v>1.9820451626931808</v>
      </c>
      <c r="BI59" s="71">
        <v>0.61315114159891593</v>
      </c>
      <c r="BJ59" s="71">
        <v>260.75073581813524</v>
      </c>
      <c r="BK59" s="71"/>
      <c r="BL59" s="71">
        <v>293.71769878909402</v>
      </c>
      <c r="BM59" s="71">
        <v>1353.420756107804</v>
      </c>
      <c r="BN59" s="71">
        <f t="shared" si="5"/>
        <v>-3.3261939705504169E-7</v>
      </c>
      <c r="BO59" s="71">
        <f t="shared" si="0"/>
        <v>-2.3505104058556091E-7</v>
      </c>
      <c r="BP59" s="72">
        <f t="shared" si="1"/>
        <v>8.6609686609686669</v>
      </c>
      <c r="BQ59" s="72">
        <f t="shared" si="2"/>
        <v>1.8803418803418819</v>
      </c>
      <c r="BR59" s="73">
        <v>3</v>
      </c>
      <c r="BS59" s="72">
        <f t="shared" si="6"/>
        <v>3.4188034188034218</v>
      </c>
      <c r="BT59" s="72">
        <f t="shared" si="9"/>
        <v>12.25</v>
      </c>
      <c r="BU59" s="72">
        <f t="shared" si="10"/>
        <v>13.960113960113972</v>
      </c>
      <c r="BV59" s="71">
        <f t="shared" si="7"/>
        <v>188.93907983323817</v>
      </c>
      <c r="BW59" s="71">
        <f t="shared" si="3"/>
        <v>188.93907926556773</v>
      </c>
      <c r="BX59" s="71">
        <f t="shared" si="4"/>
        <v>1542.3598353733717</v>
      </c>
      <c r="BY59" s="71">
        <f t="shared" si="8"/>
        <v>18508.318024480461</v>
      </c>
      <c r="BZ59" s="49">
        <f>VLOOKUP($C59,[1]PARAMETROS!$A:$I,7,0)</f>
        <v>43101</v>
      </c>
      <c r="CA59" s="74"/>
      <c r="CB59" s="74"/>
    </row>
    <row r="60" spans="1:80" s="75" customFormat="1">
      <c r="A60" s="43" t="s">
        <v>210</v>
      </c>
      <c r="B60" s="43" t="s">
        <v>0</v>
      </c>
      <c r="C60" s="43" t="s">
        <v>210</v>
      </c>
      <c r="D60" s="43" t="s">
        <v>491</v>
      </c>
      <c r="E60" s="44" t="s">
        <v>403</v>
      </c>
      <c r="F60" s="44" t="s">
        <v>63</v>
      </c>
      <c r="G60" s="44">
        <v>2</v>
      </c>
      <c r="H60" s="71">
        <v>1076.08</v>
      </c>
      <c r="I60" s="71">
        <v>2152.16</v>
      </c>
      <c r="J60" s="71"/>
      <c r="K60" s="71"/>
      <c r="L60" s="71"/>
      <c r="M60" s="71"/>
      <c r="N60" s="71"/>
      <c r="O60" s="71"/>
      <c r="P60" s="71">
        <v>70.434327272727273</v>
      </c>
      <c r="Q60" s="71">
        <v>2222.5943272727272</v>
      </c>
      <c r="R60" s="71">
        <v>444.51886545454545</v>
      </c>
      <c r="S60" s="71">
        <v>33.33891490909091</v>
      </c>
      <c r="T60" s="71">
        <v>22.225943272727275</v>
      </c>
      <c r="U60" s="71">
        <v>4.4451886545454542</v>
      </c>
      <c r="V60" s="71">
        <v>55.564858181818181</v>
      </c>
      <c r="W60" s="71">
        <v>177.8075461818182</v>
      </c>
      <c r="X60" s="71">
        <v>66.67782981818182</v>
      </c>
      <c r="Y60" s="71">
        <v>13.335565963636364</v>
      </c>
      <c r="Z60" s="71">
        <v>817.91471243636374</v>
      </c>
      <c r="AA60" s="71">
        <v>185.21619393939392</v>
      </c>
      <c r="AB60" s="71">
        <v>246.93022976</v>
      </c>
      <c r="AC60" s="71">
        <v>159.02988392137701</v>
      </c>
      <c r="AD60" s="71">
        <v>591.17630762077101</v>
      </c>
      <c r="AE60" s="71">
        <v>194.87040000000002</v>
      </c>
      <c r="AF60" s="71">
        <v>794</v>
      </c>
      <c r="AG60" s="71">
        <v>0</v>
      </c>
      <c r="AH60" s="71">
        <v>65.239999999999995</v>
      </c>
      <c r="AI60" s="71">
        <v>0</v>
      </c>
      <c r="AJ60" s="71">
        <v>0</v>
      </c>
      <c r="AK60" s="71">
        <v>9.44</v>
      </c>
      <c r="AL60" s="71">
        <v>0</v>
      </c>
      <c r="AM60" s="71">
        <v>1063.5504000000001</v>
      </c>
      <c r="AN60" s="71">
        <v>2472.6414200571348</v>
      </c>
      <c r="AO60" s="71">
        <v>11.153702049382717</v>
      </c>
      <c r="AP60" s="71">
        <v>0.89229616395061728</v>
      </c>
      <c r="AQ60" s="71">
        <v>0.44614808197530864</v>
      </c>
      <c r="AR60" s="71">
        <v>7.7790801454545466</v>
      </c>
      <c r="AS60" s="71">
        <v>2.8627014935272737</v>
      </c>
      <c r="AT60" s="71">
        <v>95.571556072727262</v>
      </c>
      <c r="AU60" s="71">
        <v>3.7043238787878789</v>
      </c>
      <c r="AV60" s="71">
        <v>122.40980788580561</v>
      </c>
      <c r="AW60" s="71">
        <v>30.869365656565655</v>
      </c>
      <c r="AX60" s="71">
        <v>18.274664468686868</v>
      </c>
      <c r="AY60" s="71">
        <v>0.46304048484848481</v>
      </c>
      <c r="AZ60" s="71">
        <v>7.4086477575757579</v>
      </c>
      <c r="BA60" s="71">
        <v>2.8811407946127945</v>
      </c>
      <c r="BB60" s="71">
        <v>22.042044171722562</v>
      </c>
      <c r="BC60" s="71">
        <v>81.938903334012124</v>
      </c>
      <c r="BD60" s="71"/>
      <c r="BE60" s="71">
        <v>0</v>
      </c>
      <c r="BF60" s="71">
        <v>81.938903334012124</v>
      </c>
      <c r="BG60" s="71">
        <v>110.9704</v>
      </c>
      <c r="BH60" s="71">
        <v>15.856361301545446</v>
      </c>
      <c r="BI60" s="71">
        <v>4.9052091327913265</v>
      </c>
      <c r="BJ60" s="71">
        <v>2086.0058865450824</v>
      </c>
      <c r="BK60" s="71"/>
      <c r="BL60" s="71">
        <v>2217.7378569794191</v>
      </c>
      <c r="BM60" s="71">
        <v>7117.3223155290989</v>
      </c>
      <c r="BN60" s="71">
        <f t="shared" si="5"/>
        <v>-6.6523879411008338E-7</v>
      </c>
      <c r="BO60" s="71">
        <f t="shared" si="0"/>
        <v>-4.7010208117112182E-7</v>
      </c>
      <c r="BP60" s="72">
        <f t="shared" si="1"/>
        <v>8.6609686609686669</v>
      </c>
      <c r="BQ60" s="72">
        <f t="shared" si="2"/>
        <v>1.8803418803418819</v>
      </c>
      <c r="BR60" s="73">
        <v>3</v>
      </c>
      <c r="BS60" s="72">
        <f t="shared" si="6"/>
        <v>3.4188034188034218</v>
      </c>
      <c r="BT60" s="72">
        <f t="shared" si="9"/>
        <v>12.25</v>
      </c>
      <c r="BU60" s="72">
        <f t="shared" si="10"/>
        <v>13.960113960113972</v>
      </c>
      <c r="BV60" s="71">
        <f t="shared" si="7"/>
        <v>993.58630599798994</v>
      </c>
      <c r="BW60" s="71">
        <f t="shared" si="3"/>
        <v>993.58630486264906</v>
      </c>
      <c r="BX60" s="71">
        <f t="shared" si="4"/>
        <v>8110.9086203917477</v>
      </c>
      <c r="BY60" s="71">
        <f t="shared" si="8"/>
        <v>97330.903444700976</v>
      </c>
      <c r="BZ60" s="49">
        <f>VLOOKUP($C60,[1]PARAMETROS!$A:$I,7,0)</f>
        <v>43101</v>
      </c>
      <c r="CA60" s="74"/>
      <c r="CB60" s="74"/>
    </row>
    <row r="61" spans="1:80" s="75" customFormat="1">
      <c r="A61" s="43" t="s">
        <v>492</v>
      </c>
      <c r="B61" s="43" t="s">
        <v>2</v>
      </c>
      <c r="C61" s="43" t="s">
        <v>315</v>
      </c>
      <c r="D61" s="43" t="s">
        <v>493</v>
      </c>
      <c r="E61" s="44" t="s">
        <v>403</v>
      </c>
      <c r="F61" s="44" t="s">
        <v>63</v>
      </c>
      <c r="G61" s="44">
        <v>1</v>
      </c>
      <c r="H61" s="71">
        <v>260.39999999999998</v>
      </c>
      <c r="I61" s="71">
        <v>260.39999999999998</v>
      </c>
      <c r="J61" s="71"/>
      <c r="K61" s="71"/>
      <c r="L61" s="71"/>
      <c r="M61" s="71"/>
      <c r="N61" s="71"/>
      <c r="O61" s="71"/>
      <c r="P61" s="71">
        <v>8.5221818181818172</v>
      </c>
      <c r="Q61" s="71">
        <v>268.9221818181818</v>
      </c>
      <c r="R61" s="71">
        <v>53.78443636363636</v>
      </c>
      <c r="S61" s="71">
        <v>4.0338327272727268</v>
      </c>
      <c r="T61" s="71">
        <v>2.6892218181818182</v>
      </c>
      <c r="U61" s="71">
        <v>0.53784436363636356</v>
      </c>
      <c r="V61" s="71">
        <v>6.723054545454545</v>
      </c>
      <c r="W61" s="71">
        <v>21.513774545454545</v>
      </c>
      <c r="X61" s="71">
        <v>8.0676654545454536</v>
      </c>
      <c r="Y61" s="71">
        <v>1.6135330909090908</v>
      </c>
      <c r="Z61" s="71">
        <v>98.96336290909089</v>
      </c>
      <c r="AA61" s="71">
        <v>22.410181818181815</v>
      </c>
      <c r="AB61" s="71">
        <v>29.877254399999998</v>
      </c>
      <c r="AC61" s="71">
        <v>19.241776528290913</v>
      </c>
      <c r="AD61" s="71">
        <v>71.529212746472723</v>
      </c>
      <c r="AE61" s="71">
        <v>146.376</v>
      </c>
      <c r="AF61" s="71">
        <v>397</v>
      </c>
      <c r="AG61" s="71">
        <v>0</v>
      </c>
      <c r="AH61" s="71">
        <v>0</v>
      </c>
      <c r="AI61" s="71">
        <v>0</v>
      </c>
      <c r="AJ61" s="71">
        <v>0</v>
      </c>
      <c r="AK61" s="71">
        <v>4.72</v>
      </c>
      <c r="AL61" s="71">
        <v>0</v>
      </c>
      <c r="AM61" s="71">
        <v>548.096</v>
      </c>
      <c r="AN61" s="71">
        <v>718.58857565556355</v>
      </c>
      <c r="AO61" s="71">
        <v>1.349539074074074</v>
      </c>
      <c r="AP61" s="71">
        <v>0.10796312592592593</v>
      </c>
      <c r="AQ61" s="71">
        <v>5.3981562962962963E-2</v>
      </c>
      <c r="AR61" s="71">
        <v>0.94122763636363638</v>
      </c>
      <c r="AS61" s="71">
        <v>0.34637177018181831</v>
      </c>
      <c r="AT61" s="71">
        <v>11.563653818181816</v>
      </c>
      <c r="AU61" s="71">
        <v>0.44820363636363636</v>
      </c>
      <c r="AV61" s="71">
        <v>14.81094062405387</v>
      </c>
      <c r="AW61" s="71">
        <v>3.7350303030303027</v>
      </c>
      <c r="AX61" s="71">
        <v>2.2111379393939394</v>
      </c>
      <c r="AY61" s="71">
        <v>5.6025454545454538E-2</v>
      </c>
      <c r="AZ61" s="71">
        <v>0.89640727272727272</v>
      </c>
      <c r="BA61" s="71">
        <v>0.34860282828282824</v>
      </c>
      <c r="BB61" s="71">
        <v>2.6669709976565659</v>
      </c>
      <c r="BC61" s="71">
        <v>9.9141747956363648</v>
      </c>
      <c r="BD61" s="71"/>
      <c r="BE61" s="71">
        <v>0</v>
      </c>
      <c r="BF61" s="71">
        <v>9.9141747956363648</v>
      </c>
      <c r="BG61" s="71">
        <v>30.371766666666673</v>
      </c>
      <c r="BH61" s="71">
        <v>1.9820451626931808</v>
      </c>
      <c r="BI61" s="71">
        <v>0.61315114159891593</v>
      </c>
      <c r="BJ61" s="71">
        <v>260.75073581813524</v>
      </c>
      <c r="BK61" s="71"/>
      <c r="BL61" s="71">
        <v>293.71769878909402</v>
      </c>
      <c r="BM61" s="71">
        <v>1305.9535716825296</v>
      </c>
      <c r="BN61" s="71">
        <f t="shared" si="5"/>
        <v>-3.3261939705504169E-7</v>
      </c>
      <c r="BO61" s="71">
        <f t="shared" si="0"/>
        <v>-2.3505104058556091E-7</v>
      </c>
      <c r="BP61" s="72">
        <f t="shared" si="1"/>
        <v>8.5633802816901436</v>
      </c>
      <c r="BQ61" s="72">
        <f t="shared" si="2"/>
        <v>1.8591549295774654</v>
      </c>
      <c r="BR61" s="73">
        <v>2</v>
      </c>
      <c r="BS61" s="72">
        <f t="shared" si="6"/>
        <v>2.2535211267605644</v>
      </c>
      <c r="BT61" s="72">
        <f t="shared" si="9"/>
        <v>11.25</v>
      </c>
      <c r="BU61" s="72">
        <f t="shared" si="10"/>
        <v>12.676056338028173</v>
      </c>
      <c r="BV61" s="71">
        <f t="shared" si="7"/>
        <v>165.54341042301039</v>
      </c>
      <c r="BW61" s="71">
        <f t="shared" si="3"/>
        <v>165.54340985533995</v>
      </c>
      <c r="BX61" s="71">
        <f t="shared" si="4"/>
        <v>1471.4969815378695</v>
      </c>
      <c r="BY61" s="71">
        <f t="shared" si="8"/>
        <v>17657.963778454432</v>
      </c>
      <c r="BZ61" s="49">
        <f>VLOOKUP($C61,[1]PARAMETROS!$A:$I,7,0)</f>
        <v>43101</v>
      </c>
      <c r="CA61" s="74"/>
      <c r="CB61" s="74"/>
    </row>
    <row r="62" spans="1:80" s="75" customFormat="1">
      <c r="A62" s="43" t="s">
        <v>494</v>
      </c>
      <c r="B62" s="43" t="s">
        <v>2</v>
      </c>
      <c r="C62" s="43" t="s">
        <v>170</v>
      </c>
      <c r="D62" s="43" t="s">
        <v>495</v>
      </c>
      <c r="E62" s="44" t="s">
        <v>403</v>
      </c>
      <c r="F62" s="44" t="s">
        <v>63</v>
      </c>
      <c r="G62" s="44">
        <v>1</v>
      </c>
      <c r="H62" s="71">
        <v>269.02</v>
      </c>
      <c r="I62" s="71">
        <v>269.02</v>
      </c>
      <c r="J62" s="71"/>
      <c r="K62" s="71"/>
      <c r="L62" s="71"/>
      <c r="M62" s="71"/>
      <c r="N62" s="71"/>
      <c r="O62" s="71"/>
      <c r="P62" s="71">
        <v>8.8042909090909092</v>
      </c>
      <c r="Q62" s="71">
        <v>277.82429090909091</v>
      </c>
      <c r="R62" s="71">
        <v>55.564858181818181</v>
      </c>
      <c r="S62" s="71">
        <v>4.1673643636363638</v>
      </c>
      <c r="T62" s="71">
        <v>2.7782429090909093</v>
      </c>
      <c r="U62" s="71">
        <v>0.55564858181818177</v>
      </c>
      <c r="V62" s="71">
        <v>6.9456072727272726</v>
      </c>
      <c r="W62" s="71">
        <v>22.225943272727275</v>
      </c>
      <c r="X62" s="71">
        <v>8.3347287272727275</v>
      </c>
      <c r="Y62" s="71">
        <v>1.6669457454545455</v>
      </c>
      <c r="Z62" s="71">
        <v>102.23933905454547</v>
      </c>
      <c r="AA62" s="71">
        <v>23.15202424242424</v>
      </c>
      <c r="AB62" s="71">
        <v>30.86627872</v>
      </c>
      <c r="AC62" s="71">
        <v>19.878735490172126</v>
      </c>
      <c r="AD62" s="71">
        <v>73.897038452596377</v>
      </c>
      <c r="AE62" s="71">
        <v>145.8588</v>
      </c>
      <c r="AF62" s="71">
        <v>397</v>
      </c>
      <c r="AG62" s="71">
        <v>0</v>
      </c>
      <c r="AH62" s="71">
        <v>0</v>
      </c>
      <c r="AI62" s="71">
        <v>9.84</v>
      </c>
      <c r="AJ62" s="71">
        <v>0</v>
      </c>
      <c r="AK62" s="71">
        <v>4.72</v>
      </c>
      <c r="AL62" s="71">
        <v>0</v>
      </c>
      <c r="AM62" s="71">
        <v>557.41880000000003</v>
      </c>
      <c r="AN62" s="71">
        <v>733.55517750714182</v>
      </c>
      <c r="AO62" s="71">
        <v>1.3942127561728397</v>
      </c>
      <c r="AP62" s="71">
        <v>0.11153702049382716</v>
      </c>
      <c r="AQ62" s="71">
        <v>5.576851024691358E-2</v>
      </c>
      <c r="AR62" s="71">
        <v>0.97238501818181833</v>
      </c>
      <c r="AS62" s="71">
        <v>0.35783768669090921</v>
      </c>
      <c r="AT62" s="71">
        <v>11.946444509090908</v>
      </c>
      <c r="AU62" s="71">
        <v>0.46304048484848487</v>
      </c>
      <c r="AV62" s="71">
        <v>15.301225985725701</v>
      </c>
      <c r="AW62" s="71">
        <v>3.8586707070707069</v>
      </c>
      <c r="AX62" s="71">
        <v>2.2843330585858586</v>
      </c>
      <c r="AY62" s="71">
        <v>5.7880060606060602E-2</v>
      </c>
      <c r="AZ62" s="71">
        <v>0.92608096969696974</v>
      </c>
      <c r="BA62" s="71">
        <v>0.36014259932659931</v>
      </c>
      <c r="BB62" s="71">
        <v>2.7552555214653203</v>
      </c>
      <c r="BC62" s="71">
        <v>10.242362916751516</v>
      </c>
      <c r="BD62" s="71"/>
      <c r="BE62" s="71">
        <v>0</v>
      </c>
      <c r="BF62" s="71">
        <v>10.242362916751516</v>
      </c>
      <c r="BG62" s="71">
        <v>30.371766666666673</v>
      </c>
      <c r="BH62" s="71">
        <v>1.9820451626931808</v>
      </c>
      <c r="BI62" s="71">
        <v>0.61315114159891593</v>
      </c>
      <c r="BJ62" s="71">
        <v>260.75073581813524</v>
      </c>
      <c r="BK62" s="71"/>
      <c r="BL62" s="71">
        <v>293.71769878909402</v>
      </c>
      <c r="BM62" s="71">
        <v>1330.640756107804</v>
      </c>
      <c r="BN62" s="71">
        <f t="shared" si="5"/>
        <v>-3.3261939705504169E-7</v>
      </c>
      <c r="BO62" s="71">
        <f t="shared" si="0"/>
        <v>-2.3505104058556091E-7</v>
      </c>
      <c r="BP62" s="72">
        <f t="shared" si="1"/>
        <v>8.5633802816901436</v>
      </c>
      <c r="BQ62" s="72">
        <f t="shared" si="2"/>
        <v>1.8591549295774654</v>
      </c>
      <c r="BR62" s="73">
        <v>2</v>
      </c>
      <c r="BS62" s="72">
        <f t="shared" si="6"/>
        <v>2.2535211267605644</v>
      </c>
      <c r="BT62" s="72">
        <f t="shared" si="9"/>
        <v>11.25</v>
      </c>
      <c r="BU62" s="72">
        <f t="shared" si="10"/>
        <v>12.676056338028173</v>
      </c>
      <c r="BV62" s="71">
        <f t="shared" si="7"/>
        <v>168.67277182903109</v>
      </c>
      <c r="BW62" s="71">
        <f t="shared" si="3"/>
        <v>168.67277126136065</v>
      </c>
      <c r="BX62" s="71">
        <f t="shared" si="4"/>
        <v>1499.3135273691646</v>
      </c>
      <c r="BY62" s="71">
        <f t="shared" si="8"/>
        <v>17991.762328429977</v>
      </c>
      <c r="BZ62" s="49">
        <f>VLOOKUP($C62,[1]PARAMETROS!$A:$I,7,0)</f>
        <v>43101</v>
      </c>
      <c r="CA62" s="74"/>
      <c r="CB62" s="74"/>
    </row>
    <row r="63" spans="1:80" s="75" customFormat="1">
      <c r="A63" s="43" t="s">
        <v>496</v>
      </c>
      <c r="B63" s="43" t="s">
        <v>1</v>
      </c>
      <c r="C63" s="43" t="s">
        <v>165</v>
      </c>
      <c r="D63" s="43" t="s">
        <v>497</v>
      </c>
      <c r="E63" s="44" t="s">
        <v>403</v>
      </c>
      <c r="F63" s="44" t="s">
        <v>63</v>
      </c>
      <c r="G63" s="44">
        <v>1</v>
      </c>
      <c r="H63" s="71">
        <v>520.79999999999995</v>
      </c>
      <c r="I63" s="71">
        <v>520.79999999999995</v>
      </c>
      <c r="J63" s="71"/>
      <c r="K63" s="71"/>
      <c r="L63" s="71"/>
      <c r="M63" s="71"/>
      <c r="N63" s="71"/>
      <c r="O63" s="71"/>
      <c r="P63" s="71">
        <v>17.044363636363634</v>
      </c>
      <c r="Q63" s="71">
        <v>537.8443636363636</v>
      </c>
      <c r="R63" s="71">
        <v>107.56887272727272</v>
      </c>
      <c r="S63" s="71">
        <v>8.0676654545454536</v>
      </c>
      <c r="T63" s="71">
        <v>5.3784436363636363</v>
      </c>
      <c r="U63" s="71">
        <v>1.0756887272727271</v>
      </c>
      <c r="V63" s="71">
        <v>13.44610909090909</v>
      </c>
      <c r="W63" s="71">
        <v>43.027549090909091</v>
      </c>
      <c r="X63" s="71">
        <v>16.135330909090907</v>
      </c>
      <c r="Y63" s="71">
        <v>3.2270661818181816</v>
      </c>
      <c r="Z63" s="71">
        <v>197.92672581818178</v>
      </c>
      <c r="AA63" s="71">
        <v>44.820363636363631</v>
      </c>
      <c r="AB63" s="71">
        <v>59.754508799999996</v>
      </c>
      <c r="AC63" s="71">
        <v>38.483553056581826</v>
      </c>
      <c r="AD63" s="71">
        <v>143.05842549294545</v>
      </c>
      <c r="AE63" s="71">
        <v>130.75200000000001</v>
      </c>
      <c r="AF63" s="71">
        <v>397</v>
      </c>
      <c r="AG63" s="71">
        <v>0</v>
      </c>
      <c r="AH63" s="71">
        <v>0</v>
      </c>
      <c r="AI63" s="71">
        <v>0</v>
      </c>
      <c r="AJ63" s="71">
        <v>0</v>
      </c>
      <c r="AK63" s="71">
        <v>4.72</v>
      </c>
      <c r="AL63" s="71">
        <v>0</v>
      </c>
      <c r="AM63" s="71">
        <v>532.47199999999998</v>
      </c>
      <c r="AN63" s="71">
        <v>873.45715131112718</v>
      </c>
      <c r="AO63" s="71">
        <v>2.6990781481481481</v>
      </c>
      <c r="AP63" s="71">
        <v>0.21592625185185185</v>
      </c>
      <c r="AQ63" s="71">
        <v>0.10796312592592593</v>
      </c>
      <c r="AR63" s="71">
        <v>1.8824552727272728</v>
      </c>
      <c r="AS63" s="71">
        <v>0.69274354036363661</v>
      </c>
      <c r="AT63" s="71">
        <v>23.127307636363632</v>
      </c>
      <c r="AU63" s="71">
        <v>0.89640727272727272</v>
      </c>
      <c r="AV63" s="71">
        <v>29.621881248107741</v>
      </c>
      <c r="AW63" s="71">
        <v>7.4700606060606054</v>
      </c>
      <c r="AX63" s="71">
        <v>4.4222758787878789</v>
      </c>
      <c r="AY63" s="71">
        <v>0.11205090909090908</v>
      </c>
      <c r="AZ63" s="71">
        <v>1.7928145454545454</v>
      </c>
      <c r="BA63" s="71">
        <v>0.69720565656565647</v>
      </c>
      <c r="BB63" s="71">
        <v>5.3339419953131317</v>
      </c>
      <c r="BC63" s="71">
        <v>19.82834959127273</v>
      </c>
      <c r="BD63" s="71"/>
      <c r="BE63" s="71">
        <v>0</v>
      </c>
      <c r="BF63" s="71">
        <v>19.82834959127273</v>
      </c>
      <c r="BG63" s="71">
        <v>30.371766666666673</v>
      </c>
      <c r="BH63" s="71">
        <v>3.9640903253863615</v>
      </c>
      <c r="BI63" s="71">
        <v>1.2263022831978319</v>
      </c>
      <c r="BJ63" s="71">
        <v>521.50147163627059</v>
      </c>
      <c r="BK63" s="71"/>
      <c r="BL63" s="71">
        <v>557.0636309115215</v>
      </c>
      <c r="BM63" s="71">
        <v>2017.8153766983928</v>
      </c>
      <c r="BN63" s="71">
        <f t="shared" si="5"/>
        <v>-3.3261939705504169E-7</v>
      </c>
      <c r="BO63" s="71">
        <f t="shared" si="0"/>
        <v>-2.3505104058556091E-7</v>
      </c>
      <c r="BP63" s="72">
        <f t="shared" si="1"/>
        <v>8.5633802816901436</v>
      </c>
      <c r="BQ63" s="72">
        <f t="shared" si="2"/>
        <v>1.8591549295774654</v>
      </c>
      <c r="BR63" s="73">
        <v>2</v>
      </c>
      <c r="BS63" s="72">
        <f t="shared" si="6"/>
        <v>2.2535211267605644</v>
      </c>
      <c r="BT63" s="72">
        <f t="shared" si="9"/>
        <v>11.25</v>
      </c>
      <c r="BU63" s="72">
        <f t="shared" si="10"/>
        <v>12.676056338028173</v>
      </c>
      <c r="BV63" s="71">
        <f t="shared" si="7"/>
        <v>255.77941387572548</v>
      </c>
      <c r="BW63" s="71">
        <f t="shared" si="3"/>
        <v>255.77941330805504</v>
      </c>
      <c r="BX63" s="71">
        <f t="shared" si="4"/>
        <v>2273.594790006448</v>
      </c>
      <c r="BY63" s="71">
        <f t="shared" si="8"/>
        <v>27283.137480077377</v>
      </c>
      <c r="BZ63" s="49">
        <f>VLOOKUP($C63,[1]PARAMETROS!$A:$I,7,0)</f>
        <v>43101</v>
      </c>
      <c r="CA63" s="74"/>
      <c r="CB63" s="74"/>
    </row>
    <row r="64" spans="1:80" s="75" customFormat="1">
      <c r="A64" s="43" t="s">
        <v>496</v>
      </c>
      <c r="B64" s="43" t="s">
        <v>0</v>
      </c>
      <c r="C64" s="43" t="s">
        <v>165</v>
      </c>
      <c r="D64" s="43" t="s">
        <v>498</v>
      </c>
      <c r="E64" s="44" t="s">
        <v>403</v>
      </c>
      <c r="F64" s="44" t="s">
        <v>63</v>
      </c>
      <c r="G64" s="44">
        <v>1</v>
      </c>
      <c r="H64" s="71">
        <v>1041.5999999999999</v>
      </c>
      <c r="I64" s="71">
        <v>1041.5999999999999</v>
      </c>
      <c r="J64" s="71"/>
      <c r="K64" s="71"/>
      <c r="L64" s="71"/>
      <c r="M64" s="71"/>
      <c r="N64" s="71"/>
      <c r="O64" s="71"/>
      <c r="P64" s="71">
        <v>34.088727272727269</v>
      </c>
      <c r="Q64" s="71">
        <v>1075.6887272727272</v>
      </c>
      <c r="R64" s="71">
        <v>215.13774545454544</v>
      </c>
      <c r="S64" s="71">
        <v>16.135330909090907</v>
      </c>
      <c r="T64" s="71">
        <v>10.756887272727273</v>
      </c>
      <c r="U64" s="71">
        <v>2.1513774545454543</v>
      </c>
      <c r="V64" s="71">
        <v>26.89221818181818</v>
      </c>
      <c r="W64" s="71">
        <v>86.055098181818181</v>
      </c>
      <c r="X64" s="71">
        <v>32.270661818181814</v>
      </c>
      <c r="Y64" s="71">
        <v>6.4541323636363632</v>
      </c>
      <c r="Z64" s="71">
        <v>395.85345163636356</v>
      </c>
      <c r="AA64" s="71">
        <v>89.640727272727261</v>
      </c>
      <c r="AB64" s="71">
        <v>119.50901759999999</v>
      </c>
      <c r="AC64" s="71">
        <v>76.967106113163652</v>
      </c>
      <c r="AD64" s="71">
        <v>286.11685098589089</v>
      </c>
      <c r="AE64" s="71">
        <v>99.504000000000005</v>
      </c>
      <c r="AF64" s="71">
        <v>397</v>
      </c>
      <c r="AG64" s="71">
        <v>0</v>
      </c>
      <c r="AH64" s="71">
        <v>0</v>
      </c>
      <c r="AI64" s="71">
        <v>0</v>
      </c>
      <c r="AJ64" s="71">
        <v>0</v>
      </c>
      <c r="AK64" s="71">
        <v>4.72</v>
      </c>
      <c r="AL64" s="71">
        <v>0</v>
      </c>
      <c r="AM64" s="71">
        <v>501.22400000000005</v>
      </c>
      <c r="AN64" s="71">
        <v>1183.1943026222546</v>
      </c>
      <c r="AO64" s="71">
        <v>5.3981562962962961</v>
      </c>
      <c r="AP64" s="71">
        <v>0.43185250370370371</v>
      </c>
      <c r="AQ64" s="71">
        <v>0.21592625185185185</v>
      </c>
      <c r="AR64" s="71">
        <v>3.7649105454545455</v>
      </c>
      <c r="AS64" s="71">
        <v>1.3854870807272732</v>
      </c>
      <c r="AT64" s="71">
        <v>46.254615272727264</v>
      </c>
      <c r="AU64" s="71">
        <v>1.7928145454545454</v>
      </c>
      <c r="AV64" s="71">
        <v>59.243762496215481</v>
      </c>
      <c r="AW64" s="71">
        <v>14.940121212121211</v>
      </c>
      <c r="AX64" s="71">
        <v>8.8445517575757577</v>
      </c>
      <c r="AY64" s="71">
        <v>0.22410181818181815</v>
      </c>
      <c r="AZ64" s="71">
        <v>3.5856290909090909</v>
      </c>
      <c r="BA64" s="71">
        <v>1.3944113131313129</v>
      </c>
      <c r="BB64" s="71">
        <v>10.667883990626263</v>
      </c>
      <c r="BC64" s="71">
        <v>39.656699182545459</v>
      </c>
      <c r="BD64" s="71"/>
      <c r="BE64" s="71">
        <v>0</v>
      </c>
      <c r="BF64" s="71">
        <v>39.656699182545459</v>
      </c>
      <c r="BG64" s="71">
        <v>55.485199999999999</v>
      </c>
      <c r="BH64" s="71">
        <v>7.928180650772723</v>
      </c>
      <c r="BI64" s="71">
        <v>2.4526045663956633</v>
      </c>
      <c r="BJ64" s="71">
        <v>1043.0029432725412</v>
      </c>
      <c r="BK64" s="71"/>
      <c r="BL64" s="71">
        <v>1108.8689284897096</v>
      </c>
      <c r="BM64" s="71">
        <v>3466.6524200634522</v>
      </c>
      <c r="BN64" s="71">
        <f t="shared" si="5"/>
        <v>-3.3261939705504169E-7</v>
      </c>
      <c r="BO64" s="71">
        <f t="shared" si="0"/>
        <v>-2.3505104058556091E-7</v>
      </c>
      <c r="BP64" s="72">
        <f t="shared" si="1"/>
        <v>8.5633802816901436</v>
      </c>
      <c r="BQ64" s="72">
        <f t="shared" si="2"/>
        <v>1.8591549295774654</v>
      </c>
      <c r="BR64" s="73">
        <v>2</v>
      </c>
      <c r="BS64" s="72">
        <f t="shared" si="6"/>
        <v>2.2535211267605644</v>
      </c>
      <c r="BT64" s="72">
        <f t="shared" si="9"/>
        <v>11.25</v>
      </c>
      <c r="BU64" s="72">
        <f t="shared" si="10"/>
        <v>12.676056338028173</v>
      </c>
      <c r="BV64" s="71">
        <f t="shared" si="7"/>
        <v>439.43481373890211</v>
      </c>
      <c r="BW64" s="71">
        <f t="shared" si="3"/>
        <v>439.43481317123167</v>
      </c>
      <c r="BX64" s="71">
        <f t="shared" si="4"/>
        <v>3906.0872332346839</v>
      </c>
      <c r="BY64" s="71">
        <f t="shared" si="8"/>
        <v>46873.046798816205</v>
      </c>
      <c r="BZ64" s="49">
        <f>VLOOKUP($C64,[1]PARAMETROS!$A:$I,7,0)</f>
        <v>43101</v>
      </c>
      <c r="CA64" s="74"/>
      <c r="CB64" s="74"/>
    </row>
    <row r="65" spans="1:80" s="75" customFormat="1">
      <c r="A65" s="43" t="s">
        <v>499</v>
      </c>
      <c r="B65" s="43" t="s">
        <v>2</v>
      </c>
      <c r="C65" s="43" t="s">
        <v>500</v>
      </c>
      <c r="D65" s="43" t="s">
        <v>501</v>
      </c>
      <c r="E65" s="44" t="s">
        <v>403</v>
      </c>
      <c r="F65" s="44" t="s">
        <v>63</v>
      </c>
      <c r="G65" s="44">
        <v>1</v>
      </c>
      <c r="H65" s="71">
        <v>260.39999999999998</v>
      </c>
      <c r="I65" s="71">
        <v>260.39999999999998</v>
      </c>
      <c r="J65" s="71"/>
      <c r="K65" s="71"/>
      <c r="L65" s="71"/>
      <c r="M65" s="71"/>
      <c r="N65" s="71"/>
      <c r="O65" s="71"/>
      <c r="P65" s="71">
        <v>8.5221818181818172</v>
      </c>
      <c r="Q65" s="71">
        <v>268.9221818181818</v>
      </c>
      <c r="R65" s="71">
        <v>53.78443636363636</v>
      </c>
      <c r="S65" s="71">
        <v>4.0338327272727268</v>
      </c>
      <c r="T65" s="71">
        <v>2.6892218181818182</v>
      </c>
      <c r="U65" s="71">
        <v>0.53784436363636356</v>
      </c>
      <c r="V65" s="71">
        <v>6.723054545454545</v>
      </c>
      <c r="W65" s="71">
        <v>21.513774545454545</v>
      </c>
      <c r="X65" s="71">
        <v>8.0676654545454536</v>
      </c>
      <c r="Y65" s="71">
        <v>1.6135330909090908</v>
      </c>
      <c r="Z65" s="71">
        <v>98.96336290909089</v>
      </c>
      <c r="AA65" s="71">
        <v>22.410181818181815</v>
      </c>
      <c r="AB65" s="71">
        <v>29.877254399999998</v>
      </c>
      <c r="AC65" s="71">
        <v>19.241776528290913</v>
      </c>
      <c r="AD65" s="71">
        <v>71.529212746472723</v>
      </c>
      <c r="AE65" s="71">
        <v>146.376</v>
      </c>
      <c r="AF65" s="71">
        <v>397</v>
      </c>
      <c r="AG65" s="71">
        <v>0</v>
      </c>
      <c r="AH65" s="71">
        <v>32.619999999999997</v>
      </c>
      <c r="AI65" s="71">
        <v>0</v>
      </c>
      <c r="AJ65" s="71">
        <v>0</v>
      </c>
      <c r="AK65" s="71">
        <v>4.72</v>
      </c>
      <c r="AL65" s="71">
        <v>0</v>
      </c>
      <c r="AM65" s="71">
        <v>580.71600000000001</v>
      </c>
      <c r="AN65" s="71">
        <v>751.20857565556355</v>
      </c>
      <c r="AO65" s="71">
        <v>1.349539074074074</v>
      </c>
      <c r="AP65" s="71">
        <v>0.10796312592592593</v>
      </c>
      <c r="AQ65" s="71">
        <v>5.3981562962962963E-2</v>
      </c>
      <c r="AR65" s="71">
        <v>0.94122763636363638</v>
      </c>
      <c r="AS65" s="71">
        <v>0.34637177018181831</v>
      </c>
      <c r="AT65" s="71">
        <v>11.563653818181816</v>
      </c>
      <c r="AU65" s="71">
        <v>0.44820363636363636</v>
      </c>
      <c r="AV65" s="71">
        <v>14.81094062405387</v>
      </c>
      <c r="AW65" s="71">
        <v>3.7350303030303027</v>
      </c>
      <c r="AX65" s="71">
        <v>2.2111379393939394</v>
      </c>
      <c r="AY65" s="71">
        <v>5.6025454545454538E-2</v>
      </c>
      <c r="AZ65" s="71">
        <v>0.89640727272727272</v>
      </c>
      <c r="BA65" s="71">
        <v>0.34860282828282824</v>
      </c>
      <c r="BB65" s="71">
        <v>2.6669709976565659</v>
      </c>
      <c r="BC65" s="71">
        <v>9.9141747956363648</v>
      </c>
      <c r="BD65" s="71"/>
      <c r="BE65" s="71">
        <v>0</v>
      </c>
      <c r="BF65" s="71">
        <v>9.9141747956363648</v>
      </c>
      <c r="BG65" s="71">
        <v>30.371766666666673</v>
      </c>
      <c r="BH65" s="71">
        <v>1.9820451626931808</v>
      </c>
      <c r="BI65" s="71">
        <v>0.61315114159891593</v>
      </c>
      <c r="BJ65" s="71">
        <v>260.75073581813524</v>
      </c>
      <c r="BK65" s="71"/>
      <c r="BL65" s="71">
        <v>293.71769878909402</v>
      </c>
      <c r="BM65" s="71">
        <v>1338.5735716825297</v>
      </c>
      <c r="BN65" s="71">
        <f t="shared" si="5"/>
        <v>-3.3261939705504169E-7</v>
      </c>
      <c r="BO65" s="71">
        <f t="shared" si="0"/>
        <v>-2.3505104058556091E-7</v>
      </c>
      <c r="BP65" s="72">
        <f t="shared" si="1"/>
        <v>8.5633802816901436</v>
      </c>
      <c r="BQ65" s="72">
        <f t="shared" si="2"/>
        <v>1.8591549295774654</v>
      </c>
      <c r="BR65" s="73">
        <v>2</v>
      </c>
      <c r="BS65" s="72">
        <f t="shared" si="6"/>
        <v>2.2535211267605644</v>
      </c>
      <c r="BT65" s="72">
        <f t="shared" si="9"/>
        <v>11.25</v>
      </c>
      <c r="BU65" s="72">
        <f t="shared" si="10"/>
        <v>12.676056338028173</v>
      </c>
      <c r="BV65" s="71">
        <f t="shared" si="7"/>
        <v>169.67834000047517</v>
      </c>
      <c r="BW65" s="71">
        <f t="shared" si="3"/>
        <v>169.67833943280473</v>
      </c>
      <c r="BX65" s="71">
        <f t="shared" si="4"/>
        <v>1508.2519111153345</v>
      </c>
      <c r="BY65" s="71">
        <f t="shared" si="8"/>
        <v>18099.022933384014</v>
      </c>
      <c r="BZ65" s="49">
        <f>VLOOKUP($C65,[1]PARAMETROS!$A:$I,7,0)</f>
        <v>43101</v>
      </c>
      <c r="CA65" s="74"/>
      <c r="CB65" s="74"/>
    </row>
    <row r="66" spans="1:80" s="75" customFormat="1">
      <c r="A66" s="43" t="s">
        <v>216</v>
      </c>
      <c r="B66" s="43" t="s">
        <v>1</v>
      </c>
      <c r="C66" s="43" t="s">
        <v>217</v>
      </c>
      <c r="D66" s="43" t="s">
        <v>502</v>
      </c>
      <c r="E66" s="44" t="s">
        <v>403</v>
      </c>
      <c r="F66" s="44" t="s">
        <v>63</v>
      </c>
      <c r="G66" s="44">
        <v>1</v>
      </c>
      <c r="H66" s="71">
        <v>522.36</v>
      </c>
      <c r="I66" s="71">
        <v>522.36</v>
      </c>
      <c r="J66" s="71"/>
      <c r="K66" s="71"/>
      <c r="L66" s="71"/>
      <c r="M66" s="71"/>
      <c r="N66" s="71"/>
      <c r="O66" s="71"/>
      <c r="P66" s="71">
        <v>17.095418181818179</v>
      </c>
      <c r="Q66" s="71">
        <v>539.45541818181823</v>
      </c>
      <c r="R66" s="71">
        <v>107.89108363636365</v>
      </c>
      <c r="S66" s="71">
        <v>8.0918312727272728</v>
      </c>
      <c r="T66" s="71">
        <v>5.3945541818181821</v>
      </c>
      <c r="U66" s="71">
        <v>1.0789108363636364</v>
      </c>
      <c r="V66" s="71">
        <v>13.486385454545456</v>
      </c>
      <c r="W66" s="71">
        <v>43.156433454545457</v>
      </c>
      <c r="X66" s="71">
        <v>16.183662545454546</v>
      </c>
      <c r="Y66" s="71">
        <v>3.2367325090909094</v>
      </c>
      <c r="Z66" s="71">
        <v>198.51959389090911</v>
      </c>
      <c r="AA66" s="71">
        <v>44.954618181818184</v>
      </c>
      <c r="AB66" s="71">
        <v>59.933496960000006</v>
      </c>
      <c r="AC66" s="71">
        <v>38.598826372189109</v>
      </c>
      <c r="AD66" s="71">
        <v>143.4869415140073</v>
      </c>
      <c r="AE66" s="71">
        <v>130.6584</v>
      </c>
      <c r="AF66" s="71">
        <v>327.8</v>
      </c>
      <c r="AG66" s="71">
        <v>0</v>
      </c>
      <c r="AH66" s="71">
        <v>33.39</v>
      </c>
      <c r="AI66" s="71">
        <v>0</v>
      </c>
      <c r="AJ66" s="71">
        <v>0</v>
      </c>
      <c r="AK66" s="71">
        <v>4.72</v>
      </c>
      <c r="AL66" s="71">
        <v>0</v>
      </c>
      <c r="AM66" s="71">
        <v>496.5684</v>
      </c>
      <c r="AN66" s="71">
        <v>838.57493540491646</v>
      </c>
      <c r="AO66" s="71">
        <v>2.7071629444444452</v>
      </c>
      <c r="AP66" s="71">
        <v>0.2165730355555556</v>
      </c>
      <c r="AQ66" s="71">
        <v>0.1082865177777778</v>
      </c>
      <c r="AR66" s="71">
        <v>1.8880939636363641</v>
      </c>
      <c r="AS66" s="71">
        <v>0.69481857861818219</v>
      </c>
      <c r="AT66" s="71">
        <v>23.196582981818182</v>
      </c>
      <c r="AU66" s="71">
        <v>0.8990923636363638</v>
      </c>
      <c r="AV66" s="71">
        <v>29.71061038548687</v>
      </c>
      <c r="AW66" s="71">
        <v>7.4924363636363642</v>
      </c>
      <c r="AX66" s="71">
        <v>4.4355223272727278</v>
      </c>
      <c r="AY66" s="71">
        <v>0.11238654545454546</v>
      </c>
      <c r="AZ66" s="71">
        <v>1.7981847272727276</v>
      </c>
      <c r="BA66" s="71">
        <v>0.6992940606060607</v>
      </c>
      <c r="BB66" s="71">
        <v>5.3499192409212135</v>
      </c>
      <c r="BC66" s="71">
        <v>19.887743265163643</v>
      </c>
      <c r="BD66" s="71"/>
      <c r="BE66" s="71">
        <v>0</v>
      </c>
      <c r="BF66" s="71">
        <v>19.887743265163643</v>
      </c>
      <c r="BG66" s="71">
        <v>30.371766666666673</v>
      </c>
      <c r="BH66" s="71">
        <v>3.9640903253863615</v>
      </c>
      <c r="BI66" s="71">
        <v>1.2263022831978319</v>
      </c>
      <c r="BJ66" s="71">
        <v>521.50147163627059</v>
      </c>
      <c r="BK66" s="71"/>
      <c r="BL66" s="71">
        <v>557.0636309115215</v>
      </c>
      <c r="BM66" s="71">
        <v>1984.6923381489066</v>
      </c>
      <c r="BN66" s="71">
        <f t="shared" si="5"/>
        <v>-3.3261939705504169E-7</v>
      </c>
      <c r="BO66" s="71">
        <f t="shared" si="0"/>
        <v>-2.3505104058556091E-7</v>
      </c>
      <c r="BP66" s="72">
        <f t="shared" si="1"/>
        <v>8.8629737609329435</v>
      </c>
      <c r="BQ66" s="72">
        <f t="shared" si="2"/>
        <v>1.9241982507288626</v>
      </c>
      <c r="BR66" s="73">
        <v>5</v>
      </c>
      <c r="BS66" s="72">
        <f t="shared" si="6"/>
        <v>5.8309037900874632</v>
      </c>
      <c r="BT66" s="72">
        <f t="shared" si="9"/>
        <v>14.25</v>
      </c>
      <c r="BU66" s="72">
        <f t="shared" si="10"/>
        <v>16.618075801749271</v>
      </c>
      <c r="BV66" s="71">
        <f t="shared" si="7"/>
        <v>329.81767709075939</v>
      </c>
      <c r="BW66" s="71">
        <f t="shared" si="3"/>
        <v>329.81767652308895</v>
      </c>
      <c r="BX66" s="71">
        <f t="shared" si="4"/>
        <v>2314.5100146719956</v>
      </c>
      <c r="BY66" s="71">
        <f t="shared" si="8"/>
        <v>27774.120176063945</v>
      </c>
      <c r="BZ66" s="77">
        <f>VLOOKUP($C66,[1]PARAMETROS!$A:$I,7,0)</f>
        <v>42736</v>
      </c>
      <c r="CA66" s="74"/>
      <c r="CB66" s="74"/>
    </row>
    <row r="67" spans="1:80" s="75" customFormat="1">
      <c r="A67" s="43" t="s">
        <v>216</v>
      </c>
      <c r="B67" s="43" t="s">
        <v>0</v>
      </c>
      <c r="C67" s="43" t="s">
        <v>217</v>
      </c>
      <c r="D67" s="43" t="s">
        <v>503</v>
      </c>
      <c r="E67" s="44" t="s">
        <v>403</v>
      </c>
      <c r="F67" s="44" t="s">
        <v>63</v>
      </c>
      <c r="G67" s="44">
        <v>3</v>
      </c>
      <c r="H67" s="71">
        <v>1044.73</v>
      </c>
      <c r="I67" s="71">
        <v>3134.19</v>
      </c>
      <c r="J67" s="71"/>
      <c r="K67" s="71"/>
      <c r="L67" s="71"/>
      <c r="M67" s="71"/>
      <c r="N67" s="71"/>
      <c r="O67" s="71"/>
      <c r="P67" s="71">
        <v>102.57349090909091</v>
      </c>
      <c r="Q67" s="71">
        <v>3236.7634909090912</v>
      </c>
      <c r="R67" s="71">
        <v>647.35269818181825</v>
      </c>
      <c r="S67" s="71">
        <v>48.551452363636365</v>
      </c>
      <c r="T67" s="71">
        <v>32.36763490909091</v>
      </c>
      <c r="U67" s="71">
        <v>6.4735269818181829</v>
      </c>
      <c r="V67" s="71">
        <v>80.919087272727282</v>
      </c>
      <c r="W67" s="71">
        <v>258.94107927272728</v>
      </c>
      <c r="X67" s="71">
        <v>97.10290472727273</v>
      </c>
      <c r="Y67" s="71">
        <v>19.420580945454546</v>
      </c>
      <c r="Z67" s="71">
        <v>1191.1289646545456</v>
      </c>
      <c r="AA67" s="71">
        <v>269.73029090909091</v>
      </c>
      <c r="AB67" s="71">
        <v>359.60442384000004</v>
      </c>
      <c r="AC67" s="71">
        <v>231.59517502766553</v>
      </c>
      <c r="AD67" s="71">
        <v>860.92988977675645</v>
      </c>
      <c r="AE67" s="71">
        <v>297.9486</v>
      </c>
      <c r="AF67" s="71">
        <v>983.40000000000009</v>
      </c>
      <c r="AG67" s="71">
        <v>0</v>
      </c>
      <c r="AH67" s="71">
        <v>100.17</v>
      </c>
      <c r="AI67" s="71">
        <v>0</v>
      </c>
      <c r="AJ67" s="71">
        <v>0</v>
      </c>
      <c r="AK67" s="71">
        <v>14.16</v>
      </c>
      <c r="AL67" s="71">
        <v>0</v>
      </c>
      <c r="AM67" s="71">
        <v>1395.6786000000002</v>
      </c>
      <c r="AN67" s="71">
        <v>3447.7374544313025</v>
      </c>
      <c r="AO67" s="71">
        <v>16.24313314351852</v>
      </c>
      <c r="AP67" s="71">
        <v>1.2994506514814816</v>
      </c>
      <c r="AQ67" s="71">
        <v>0.64972532574074082</v>
      </c>
      <c r="AR67" s="71">
        <v>11.32867221818182</v>
      </c>
      <c r="AS67" s="71">
        <v>4.1689513762909112</v>
      </c>
      <c r="AT67" s="71">
        <v>139.18083010909092</v>
      </c>
      <c r="AU67" s="71">
        <v>5.3946058181818186</v>
      </c>
      <c r="AV67" s="71">
        <v>178.26536864248621</v>
      </c>
      <c r="AW67" s="71">
        <v>44.955048484848483</v>
      </c>
      <c r="AX67" s="71">
        <v>26.613388703030306</v>
      </c>
      <c r="AY67" s="71">
        <v>0.67432572727272733</v>
      </c>
      <c r="AZ67" s="71">
        <v>10.789211636363637</v>
      </c>
      <c r="BA67" s="71">
        <v>4.1958045252525258</v>
      </c>
      <c r="BB67" s="71">
        <v>32.099822700250513</v>
      </c>
      <c r="BC67" s="71">
        <v>119.32760177701819</v>
      </c>
      <c r="BD67" s="71"/>
      <c r="BE67" s="71">
        <v>0</v>
      </c>
      <c r="BF67" s="71">
        <v>119.32760177701819</v>
      </c>
      <c r="BG67" s="71">
        <v>166.4556</v>
      </c>
      <c r="BH67" s="71">
        <v>23.784541952318168</v>
      </c>
      <c r="BI67" s="71">
        <v>7.3578136991869894</v>
      </c>
      <c r="BJ67" s="71">
        <v>3129.0088298176233</v>
      </c>
      <c r="BK67" s="71"/>
      <c r="BL67" s="71">
        <v>3326.6067854691287</v>
      </c>
      <c r="BM67" s="71">
        <v>10308.700701229027</v>
      </c>
      <c r="BN67" s="71">
        <f t="shared" si="5"/>
        <v>-9.9785819116512512E-7</v>
      </c>
      <c r="BO67" s="71">
        <f t="shared" si="0"/>
        <v>-7.0515312175668273E-7</v>
      </c>
      <c r="BP67" s="72">
        <f t="shared" si="1"/>
        <v>8.8629737609329435</v>
      </c>
      <c r="BQ67" s="72">
        <f t="shared" si="2"/>
        <v>1.9241982507288626</v>
      </c>
      <c r="BR67" s="73">
        <v>5</v>
      </c>
      <c r="BS67" s="72">
        <f t="shared" si="6"/>
        <v>5.8309037900874632</v>
      </c>
      <c r="BT67" s="72">
        <f t="shared" si="9"/>
        <v>14.25</v>
      </c>
      <c r="BU67" s="72">
        <f t="shared" si="10"/>
        <v>16.618075801749271</v>
      </c>
      <c r="BV67" s="71">
        <f t="shared" si="7"/>
        <v>1713.1076964226907</v>
      </c>
      <c r="BW67" s="71">
        <f t="shared" si="3"/>
        <v>1713.1076947196793</v>
      </c>
      <c r="BX67" s="71">
        <f t="shared" si="4"/>
        <v>12021.808395948707</v>
      </c>
      <c r="BY67" s="71">
        <f t="shared" si="8"/>
        <v>144261.70075138449</v>
      </c>
      <c r="BZ67" s="77">
        <f>VLOOKUP($C67,[1]PARAMETROS!$A:$I,7,0)</f>
        <v>42736</v>
      </c>
      <c r="CA67" s="74"/>
      <c r="CB67" s="74"/>
    </row>
    <row r="68" spans="1:80" s="75" customFormat="1">
      <c r="A68" s="43" t="s">
        <v>504</v>
      </c>
      <c r="B68" s="43" t="s">
        <v>2</v>
      </c>
      <c r="C68" s="43" t="s">
        <v>67</v>
      </c>
      <c r="D68" s="43" t="s">
        <v>505</v>
      </c>
      <c r="E68" s="44" t="s">
        <v>403</v>
      </c>
      <c r="F68" s="44" t="s">
        <v>63</v>
      </c>
      <c r="G68" s="44">
        <v>1</v>
      </c>
      <c r="H68" s="71">
        <v>260.39999999999998</v>
      </c>
      <c r="I68" s="71">
        <v>260.39999999999998</v>
      </c>
      <c r="J68" s="71"/>
      <c r="K68" s="71"/>
      <c r="L68" s="71"/>
      <c r="M68" s="71"/>
      <c r="N68" s="71"/>
      <c r="O68" s="71"/>
      <c r="P68" s="71">
        <v>8.5221818181818172</v>
      </c>
      <c r="Q68" s="71">
        <v>268.9221818181818</v>
      </c>
      <c r="R68" s="71">
        <v>53.78443636363636</v>
      </c>
      <c r="S68" s="71">
        <v>4.0338327272727268</v>
      </c>
      <c r="T68" s="71">
        <v>2.6892218181818182</v>
      </c>
      <c r="U68" s="71">
        <v>0.53784436363636356</v>
      </c>
      <c r="V68" s="71">
        <v>6.723054545454545</v>
      </c>
      <c r="W68" s="71">
        <v>21.513774545454545</v>
      </c>
      <c r="X68" s="71">
        <v>8.0676654545454536</v>
      </c>
      <c r="Y68" s="71">
        <v>1.6135330909090908</v>
      </c>
      <c r="Z68" s="71">
        <v>98.96336290909089</v>
      </c>
      <c r="AA68" s="71">
        <v>22.410181818181815</v>
      </c>
      <c r="AB68" s="71">
        <v>29.877254399999998</v>
      </c>
      <c r="AC68" s="71">
        <v>19.241776528290913</v>
      </c>
      <c r="AD68" s="71">
        <v>71.529212746472723</v>
      </c>
      <c r="AE68" s="71">
        <v>146.376</v>
      </c>
      <c r="AF68" s="71">
        <v>397</v>
      </c>
      <c r="AG68" s="71">
        <v>0</v>
      </c>
      <c r="AH68" s="71">
        <v>0</v>
      </c>
      <c r="AI68" s="71">
        <v>9.84</v>
      </c>
      <c r="AJ68" s="71">
        <v>0</v>
      </c>
      <c r="AK68" s="71">
        <v>4.72</v>
      </c>
      <c r="AL68" s="71">
        <v>0</v>
      </c>
      <c r="AM68" s="71">
        <v>557.93600000000004</v>
      </c>
      <c r="AN68" s="71">
        <v>728.42857565556358</v>
      </c>
      <c r="AO68" s="71">
        <v>1.349539074074074</v>
      </c>
      <c r="AP68" s="71">
        <v>0.10796312592592593</v>
      </c>
      <c r="AQ68" s="71">
        <v>5.3981562962962963E-2</v>
      </c>
      <c r="AR68" s="71">
        <v>0.94122763636363638</v>
      </c>
      <c r="AS68" s="71">
        <v>0.34637177018181831</v>
      </c>
      <c r="AT68" s="71">
        <v>11.563653818181816</v>
      </c>
      <c r="AU68" s="71">
        <v>0.44820363636363636</v>
      </c>
      <c r="AV68" s="71">
        <v>14.81094062405387</v>
      </c>
      <c r="AW68" s="71">
        <v>3.7350303030303027</v>
      </c>
      <c r="AX68" s="71">
        <v>2.2111379393939394</v>
      </c>
      <c r="AY68" s="71">
        <v>5.6025454545454538E-2</v>
      </c>
      <c r="AZ68" s="71">
        <v>0.89640727272727272</v>
      </c>
      <c r="BA68" s="71">
        <v>0.34860282828282824</v>
      </c>
      <c r="BB68" s="71">
        <v>2.6669709976565659</v>
      </c>
      <c r="BC68" s="71">
        <v>9.9141747956363648</v>
      </c>
      <c r="BD68" s="71"/>
      <c r="BE68" s="71">
        <v>0</v>
      </c>
      <c r="BF68" s="71">
        <v>9.9141747956363648</v>
      </c>
      <c r="BG68" s="71">
        <v>30.371766666666673</v>
      </c>
      <c r="BH68" s="71">
        <v>1.9820451626931808</v>
      </c>
      <c r="BI68" s="71">
        <v>0.61315114159891593</v>
      </c>
      <c r="BJ68" s="71">
        <v>260.75073581813524</v>
      </c>
      <c r="BK68" s="71"/>
      <c r="BL68" s="71">
        <v>293.71769878909402</v>
      </c>
      <c r="BM68" s="71">
        <v>1315.7935716825295</v>
      </c>
      <c r="BN68" s="71">
        <f t="shared" si="5"/>
        <v>-3.3261939705504169E-7</v>
      </c>
      <c r="BO68" s="71">
        <f t="shared" si="0"/>
        <v>-2.3505104058556091E-7</v>
      </c>
      <c r="BP68" s="72">
        <f t="shared" si="1"/>
        <v>8.8629737609329435</v>
      </c>
      <c r="BQ68" s="72">
        <f t="shared" si="2"/>
        <v>1.9241982507288626</v>
      </c>
      <c r="BR68" s="73">
        <v>5</v>
      </c>
      <c r="BS68" s="72">
        <f t="shared" si="6"/>
        <v>5.8309037900874632</v>
      </c>
      <c r="BT68" s="72">
        <f t="shared" si="9"/>
        <v>14.25</v>
      </c>
      <c r="BU68" s="72">
        <f t="shared" si="10"/>
        <v>16.618075801749271</v>
      </c>
      <c r="BV68" s="71">
        <f t="shared" si="7"/>
        <v>218.65957304241098</v>
      </c>
      <c r="BW68" s="71">
        <f t="shared" si="3"/>
        <v>218.65957247474054</v>
      </c>
      <c r="BX68" s="71">
        <f t="shared" si="4"/>
        <v>1534.4531441572701</v>
      </c>
      <c r="BY68" s="71">
        <f t="shared" si="8"/>
        <v>18413.437729887242</v>
      </c>
      <c r="BZ68" s="49">
        <f>VLOOKUP($C68,[1]PARAMETROS!$A:$I,7,0)</f>
        <v>43101</v>
      </c>
      <c r="CA68" s="74"/>
      <c r="CB68" s="74"/>
    </row>
    <row r="69" spans="1:80" s="75" customFormat="1">
      <c r="A69" s="43" t="s">
        <v>223</v>
      </c>
      <c r="B69" s="43" t="s">
        <v>2</v>
      </c>
      <c r="C69" s="43" t="s">
        <v>74</v>
      </c>
      <c r="D69" s="43" t="s">
        <v>506</v>
      </c>
      <c r="E69" s="44" t="s">
        <v>403</v>
      </c>
      <c r="F69" s="44" t="s">
        <v>63</v>
      </c>
      <c r="G69" s="44">
        <v>1</v>
      </c>
      <c r="H69" s="71">
        <v>260.39999999999998</v>
      </c>
      <c r="I69" s="71">
        <v>260.39999999999998</v>
      </c>
      <c r="J69" s="71"/>
      <c r="K69" s="71"/>
      <c r="L69" s="71"/>
      <c r="M69" s="71"/>
      <c r="N69" s="71"/>
      <c r="O69" s="71"/>
      <c r="P69" s="71">
        <v>8.5221818181818172</v>
      </c>
      <c r="Q69" s="71">
        <v>268.9221818181818</v>
      </c>
      <c r="R69" s="71">
        <v>53.78443636363636</v>
      </c>
      <c r="S69" s="71">
        <v>4.0338327272727268</v>
      </c>
      <c r="T69" s="71">
        <v>2.6892218181818182</v>
      </c>
      <c r="U69" s="71">
        <v>0.53784436363636356</v>
      </c>
      <c r="V69" s="71">
        <v>6.723054545454545</v>
      </c>
      <c r="W69" s="71">
        <v>21.513774545454545</v>
      </c>
      <c r="X69" s="71">
        <v>8.0676654545454536</v>
      </c>
      <c r="Y69" s="71">
        <v>1.6135330909090908</v>
      </c>
      <c r="Z69" s="71">
        <v>98.96336290909089</v>
      </c>
      <c r="AA69" s="71">
        <v>22.410181818181815</v>
      </c>
      <c r="AB69" s="71">
        <v>29.877254399999998</v>
      </c>
      <c r="AC69" s="71">
        <v>19.241776528290913</v>
      </c>
      <c r="AD69" s="71">
        <v>71.529212746472723</v>
      </c>
      <c r="AE69" s="71">
        <v>146.376</v>
      </c>
      <c r="AF69" s="71">
        <v>0</v>
      </c>
      <c r="AG69" s="71">
        <v>264.83999999999997</v>
      </c>
      <c r="AH69" s="71">
        <v>27.01</v>
      </c>
      <c r="AI69" s="71">
        <v>0</v>
      </c>
      <c r="AJ69" s="71">
        <v>0</v>
      </c>
      <c r="AK69" s="71">
        <v>4.72</v>
      </c>
      <c r="AL69" s="71">
        <v>0</v>
      </c>
      <c r="AM69" s="71">
        <v>442.94600000000003</v>
      </c>
      <c r="AN69" s="71">
        <v>613.43857565556357</v>
      </c>
      <c r="AO69" s="71">
        <v>1.349539074074074</v>
      </c>
      <c r="AP69" s="71">
        <v>0.10796312592592593</v>
      </c>
      <c r="AQ69" s="71">
        <v>5.3981562962962963E-2</v>
      </c>
      <c r="AR69" s="71">
        <v>0.94122763636363638</v>
      </c>
      <c r="AS69" s="71">
        <v>0.34637177018181831</v>
      </c>
      <c r="AT69" s="71">
        <v>11.563653818181816</v>
      </c>
      <c r="AU69" s="71">
        <v>0.44820363636363636</v>
      </c>
      <c r="AV69" s="71">
        <v>14.81094062405387</v>
      </c>
      <c r="AW69" s="71">
        <v>3.7350303030303027</v>
      </c>
      <c r="AX69" s="71">
        <v>2.2111379393939394</v>
      </c>
      <c r="AY69" s="71">
        <v>5.6025454545454538E-2</v>
      </c>
      <c r="AZ69" s="71">
        <v>0.89640727272727272</v>
      </c>
      <c r="BA69" s="71">
        <v>0.34860282828282824</v>
      </c>
      <c r="BB69" s="71">
        <v>2.6669709976565659</v>
      </c>
      <c r="BC69" s="71">
        <v>9.9141747956363648</v>
      </c>
      <c r="BD69" s="71"/>
      <c r="BE69" s="71">
        <v>0</v>
      </c>
      <c r="BF69" s="71">
        <v>9.9141747956363648</v>
      </c>
      <c r="BG69" s="71">
        <v>30.371766666666673</v>
      </c>
      <c r="BH69" s="71">
        <v>1.9820451626931808</v>
      </c>
      <c r="BI69" s="71">
        <v>0.61315114159891593</v>
      </c>
      <c r="BJ69" s="71">
        <v>260.75073581813524</v>
      </c>
      <c r="BK69" s="71"/>
      <c r="BL69" s="71">
        <v>293.71769878909402</v>
      </c>
      <c r="BM69" s="71">
        <v>1200.8035716825298</v>
      </c>
      <c r="BN69" s="71">
        <f t="shared" si="5"/>
        <v>-3.3261939705504169E-7</v>
      </c>
      <c r="BO69" s="71">
        <f t="shared" si="0"/>
        <v>-2.3505104058556091E-7</v>
      </c>
      <c r="BP69" s="72">
        <f t="shared" si="1"/>
        <v>8.5633802816901436</v>
      </c>
      <c r="BQ69" s="72">
        <f t="shared" si="2"/>
        <v>1.8591549295774654</v>
      </c>
      <c r="BR69" s="73">
        <v>2</v>
      </c>
      <c r="BS69" s="72">
        <f t="shared" si="6"/>
        <v>2.2535211267605644</v>
      </c>
      <c r="BT69" s="72">
        <f t="shared" si="9"/>
        <v>11.25</v>
      </c>
      <c r="BU69" s="72">
        <f t="shared" si="10"/>
        <v>12.676056338028173</v>
      </c>
      <c r="BV69" s="71">
        <f t="shared" si="7"/>
        <v>152.21453718357378</v>
      </c>
      <c r="BW69" s="71">
        <f t="shared" si="3"/>
        <v>152.21453661590334</v>
      </c>
      <c r="BX69" s="71">
        <f t="shared" si="4"/>
        <v>1353.0181082984332</v>
      </c>
      <c r="BY69" s="71">
        <f t="shared" si="8"/>
        <v>16236.217299581198</v>
      </c>
      <c r="BZ69" s="49">
        <f>VLOOKUP($C69,[1]PARAMETROS!$A:$I,7,0)</f>
        <v>43101</v>
      </c>
      <c r="CA69" s="74"/>
      <c r="CB69" s="74"/>
    </row>
    <row r="70" spans="1:80" s="75" customFormat="1">
      <c r="A70" s="43" t="s">
        <v>507</v>
      </c>
      <c r="B70" s="43" t="s">
        <v>2</v>
      </c>
      <c r="C70" s="43" t="s">
        <v>67</v>
      </c>
      <c r="D70" s="43" t="s">
        <v>508</v>
      </c>
      <c r="E70" s="44" t="s">
        <v>403</v>
      </c>
      <c r="F70" s="44" t="s">
        <v>63</v>
      </c>
      <c r="G70" s="44">
        <v>1</v>
      </c>
      <c r="H70" s="71">
        <v>260.39999999999998</v>
      </c>
      <c r="I70" s="71">
        <v>260.39999999999998</v>
      </c>
      <c r="J70" s="71"/>
      <c r="K70" s="71"/>
      <c r="L70" s="71"/>
      <c r="M70" s="71"/>
      <c r="N70" s="71"/>
      <c r="O70" s="71"/>
      <c r="P70" s="71">
        <v>8.5221818181818172</v>
      </c>
      <c r="Q70" s="71">
        <v>268.9221818181818</v>
      </c>
      <c r="R70" s="71">
        <v>53.78443636363636</v>
      </c>
      <c r="S70" s="71">
        <v>4.0338327272727268</v>
      </c>
      <c r="T70" s="71">
        <v>2.6892218181818182</v>
      </c>
      <c r="U70" s="71">
        <v>0.53784436363636356</v>
      </c>
      <c r="V70" s="71">
        <v>6.723054545454545</v>
      </c>
      <c r="W70" s="71">
        <v>21.513774545454545</v>
      </c>
      <c r="X70" s="71">
        <v>8.0676654545454536</v>
      </c>
      <c r="Y70" s="71">
        <v>1.6135330909090908</v>
      </c>
      <c r="Z70" s="71">
        <v>98.96336290909089</v>
      </c>
      <c r="AA70" s="71">
        <v>22.410181818181815</v>
      </c>
      <c r="AB70" s="71">
        <v>29.877254399999998</v>
      </c>
      <c r="AC70" s="71">
        <v>19.241776528290913</v>
      </c>
      <c r="AD70" s="71">
        <v>71.529212746472723</v>
      </c>
      <c r="AE70" s="71">
        <v>146.376</v>
      </c>
      <c r="AF70" s="71">
        <v>397</v>
      </c>
      <c r="AG70" s="71">
        <v>0</v>
      </c>
      <c r="AH70" s="71">
        <v>0</v>
      </c>
      <c r="AI70" s="71">
        <v>9.84</v>
      </c>
      <c r="AJ70" s="71">
        <v>0</v>
      </c>
      <c r="AK70" s="71">
        <v>4.72</v>
      </c>
      <c r="AL70" s="71">
        <v>0</v>
      </c>
      <c r="AM70" s="71">
        <v>557.93600000000004</v>
      </c>
      <c r="AN70" s="71">
        <v>728.42857565556358</v>
      </c>
      <c r="AO70" s="71">
        <v>1.349539074074074</v>
      </c>
      <c r="AP70" s="71">
        <v>0.10796312592592593</v>
      </c>
      <c r="AQ70" s="71">
        <v>5.3981562962962963E-2</v>
      </c>
      <c r="AR70" s="71">
        <v>0.94122763636363638</v>
      </c>
      <c r="AS70" s="71">
        <v>0.34637177018181831</v>
      </c>
      <c r="AT70" s="71">
        <v>11.563653818181816</v>
      </c>
      <c r="AU70" s="71">
        <v>0.44820363636363636</v>
      </c>
      <c r="AV70" s="71">
        <v>14.81094062405387</v>
      </c>
      <c r="AW70" s="71">
        <v>3.7350303030303027</v>
      </c>
      <c r="AX70" s="71">
        <v>2.2111379393939394</v>
      </c>
      <c r="AY70" s="71">
        <v>5.6025454545454538E-2</v>
      </c>
      <c r="AZ70" s="71">
        <v>0.89640727272727272</v>
      </c>
      <c r="BA70" s="71">
        <v>0.34860282828282824</v>
      </c>
      <c r="BB70" s="71">
        <v>2.6669709976565659</v>
      </c>
      <c r="BC70" s="71">
        <v>9.9141747956363648</v>
      </c>
      <c r="BD70" s="71"/>
      <c r="BE70" s="71">
        <v>0</v>
      </c>
      <c r="BF70" s="71">
        <v>9.9141747956363648</v>
      </c>
      <c r="BG70" s="71">
        <v>30.371766666666673</v>
      </c>
      <c r="BH70" s="71">
        <v>1.9820451626931808</v>
      </c>
      <c r="BI70" s="71">
        <v>0.61315114159891593</v>
      </c>
      <c r="BJ70" s="71">
        <v>260.75073581813524</v>
      </c>
      <c r="BK70" s="71"/>
      <c r="BL70" s="71">
        <v>293.71769878909402</v>
      </c>
      <c r="BM70" s="71">
        <v>1315.7935716825295</v>
      </c>
      <c r="BN70" s="71">
        <f t="shared" ref="BN70:BN133" si="11">$BN$5*$G70</f>
        <v>-3.3261939705504169E-7</v>
      </c>
      <c r="BO70" s="71">
        <f t="shared" ref="BO70:BO133" si="12">$BO$5*$G70</f>
        <v>-2.3505104058556091E-7</v>
      </c>
      <c r="BP70" s="72">
        <f t="shared" ref="BP70:BP133" si="13">((100/((100-$BT70)%)-100)*$BP$5)/$BT70</f>
        <v>8.6609686609686669</v>
      </c>
      <c r="BQ70" s="72">
        <f t="shared" ref="BQ70:BQ133" si="14">((100/((100-$BT70)%)-100)*$BQ$5)/$BT70</f>
        <v>1.8803418803418819</v>
      </c>
      <c r="BR70" s="73">
        <v>3</v>
      </c>
      <c r="BS70" s="72">
        <f t="shared" si="6"/>
        <v>3.4188034188034218</v>
      </c>
      <c r="BT70" s="72">
        <f t="shared" si="9"/>
        <v>12.25</v>
      </c>
      <c r="BU70" s="72">
        <f t="shared" si="10"/>
        <v>13.960113960113972</v>
      </c>
      <c r="BV70" s="71">
        <f t="shared" si="7"/>
        <v>183.68628200748762</v>
      </c>
      <c r="BW70" s="71">
        <f t="shared" ref="BW70:BW133" si="15">BV70+BO70+BN70</f>
        <v>183.68628143981718</v>
      </c>
      <c r="BX70" s="71">
        <f t="shared" ref="BX70:BX133" si="16">BW70+BM70</f>
        <v>1499.4798531223466</v>
      </c>
      <c r="BY70" s="71">
        <f t="shared" si="8"/>
        <v>17993.758237468159</v>
      </c>
      <c r="BZ70" s="49">
        <f>VLOOKUP($C70,[1]PARAMETROS!$A:$I,7,0)</f>
        <v>43101</v>
      </c>
      <c r="CA70" s="74"/>
      <c r="CB70" s="74"/>
    </row>
    <row r="71" spans="1:80" s="75" customFormat="1">
      <c r="A71" s="43" t="s">
        <v>225</v>
      </c>
      <c r="B71" s="43" t="s">
        <v>0</v>
      </c>
      <c r="C71" s="43" t="s">
        <v>161</v>
      </c>
      <c r="D71" s="43" t="s">
        <v>509</v>
      </c>
      <c r="E71" s="44" t="s">
        <v>403</v>
      </c>
      <c r="F71" s="44" t="s">
        <v>63</v>
      </c>
      <c r="G71" s="44">
        <v>1</v>
      </c>
      <c r="H71" s="71">
        <v>1076.08</v>
      </c>
      <c r="I71" s="71">
        <v>1076.08</v>
      </c>
      <c r="J71" s="71"/>
      <c r="K71" s="71"/>
      <c r="L71" s="71"/>
      <c r="M71" s="71"/>
      <c r="N71" s="71"/>
      <c r="O71" s="71"/>
      <c r="P71" s="71">
        <v>35.217163636363637</v>
      </c>
      <c r="Q71" s="71">
        <v>1111.2971636363636</v>
      </c>
      <c r="R71" s="71">
        <v>222.25943272727272</v>
      </c>
      <c r="S71" s="71">
        <v>16.669457454545455</v>
      </c>
      <c r="T71" s="71">
        <v>11.112971636363637</v>
      </c>
      <c r="U71" s="71">
        <v>2.2225943272727271</v>
      </c>
      <c r="V71" s="71">
        <v>27.782429090909091</v>
      </c>
      <c r="W71" s="71">
        <v>88.903773090909098</v>
      </c>
      <c r="X71" s="71">
        <v>33.33891490909091</v>
      </c>
      <c r="Y71" s="71">
        <v>6.6677829818181822</v>
      </c>
      <c r="Z71" s="71">
        <v>408.95735621818187</v>
      </c>
      <c r="AA71" s="71">
        <v>92.608096969696959</v>
      </c>
      <c r="AB71" s="71">
        <v>123.46511488</v>
      </c>
      <c r="AC71" s="71">
        <v>79.514941960688503</v>
      </c>
      <c r="AD71" s="71">
        <v>295.58815381038551</v>
      </c>
      <c r="AE71" s="71">
        <v>97.435200000000009</v>
      </c>
      <c r="AF71" s="71">
        <v>397</v>
      </c>
      <c r="AG71" s="71">
        <v>0</v>
      </c>
      <c r="AH71" s="71">
        <v>48.58</v>
      </c>
      <c r="AI71" s="71">
        <v>0</v>
      </c>
      <c r="AJ71" s="71">
        <v>0</v>
      </c>
      <c r="AK71" s="71">
        <v>4.72</v>
      </c>
      <c r="AL71" s="71">
        <v>0</v>
      </c>
      <c r="AM71" s="71">
        <v>547.73520000000008</v>
      </c>
      <c r="AN71" s="71">
        <v>1252.2807100285675</v>
      </c>
      <c r="AO71" s="71">
        <v>5.5768510246913587</v>
      </c>
      <c r="AP71" s="71">
        <v>0.44614808197530864</v>
      </c>
      <c r="AQ71" s="71">
        <v>0.22307404098765432</v>
      </c>
      <c r="AR71" s="71">
        <v>3.8895400727272733</v>
      </c>
      <c r="AS71" s="71">
        <v>1.4313507467636368</v>
      </c>
      <c r="AT71" s="71">
        <v>47.785778036363631</v>
      </c>
      <c r="AU71" s="71">
        <v>1.8521619393939395</v>
      </c>
      <c r="AV71" s="71">
        <v>61.204903942902803</v>
      </c>
      <c r="AW71" s="71">
        <v>15.434682828282828</v>
      </c>
      <c r="AX71" s="71">
        <v>9.1373322343434342</v>
      </c>
      <c r="AY71" s="71">
        <v>0.23152024242424241</v>
      </c>
      <c r="AZ71" s="71">
        <v>3.7043238787878789</v>
      </c>
      <c r="BA71" s="71">
        <v>1.4405703973063972</v>
      </c>
      <c r="BB71" s="71">
        <v>11.021022085861281</v>
      </c>
      <c r="BC71" s="71">
        <v>40.969451667006062</v>
      </c>
      <c r="BD71" s="71"/>
      <c r="BE71" s="71">
        <v>0</v>
      </c>
      <c r="BF71" s="71">
        <v>40.969451667006062</v>
      </c>
      <c r="BG71" s="71">
        <v>55.485199999999999</v>
      </c>
      <c r="BH71" s="71">
        <v>7.928180650772723</v>
      </c>
      <c r="BI71" s="71">
        <v>2.4526045663956633</v>
      </c>
      <c r="BJ71" s="71">
        <v>1043.0029432725412</v>
      </c>
      <c r="BK71" s="71"/>
      <c r="BL71" s="71">
        <v>1108.8689284897096</v>
      </c>
      <c r="BM71" s="71">
        <v>3574.6211577645495</v>
      </c>
      <c r="BN71" s="71">
        <f t="shared" si="11"/>
        <v>-3.3261939705504169E-7</v>
      </c>
      <c r="BO71" s="71">
        <f t="shared" si="12"/>
        <v>-2.3505104058556091E-7</v>
      </c>
      <c r="BP71" s="72">
        <f t="shared" si="13"/>
        <v>8.7608069164265068</v>
      </c>
      <c r="BQ71" s="72">
        <f t="shared" si="14"/>
        <v>1.9020172910662811</v>
      </c>
      <c r="BR71" s="73">
        <v>4</v>
      </c>
      <c r="BS71" s="72">
        <f t="shared" si="6"/>
        <v>4.6109510086455305</v>
      </c>
      <c r="BT71" s="72">
        <f t="shared" si="9"/>
        <v>13.25</v>
      </c>
      <c r="BU71" s="72">
        <f t="shared" si="10"/>
        <v>15.273775216138318</v>
      </c>
      <c r="BV71" s="71">
        <f t="shared" ref="BV71:BV134" si="17">((BO71+BN71+BM71)*BU71)%</f>
        <v>545.97960037877374</v>
      </c>
      <c r="BW71" s="71">
        <f t="shared" si="15"/>
        <v>545.9795998111033</v>
      </c>
      <c r="BX71" s="71">
        <f t="shared" si="16"/>
        <v>4120.600757575653</v>
      </c>
      <c r="BY71" s="71">
        <f t="shared" si="8"/>
        <v>49447.20909090784</v>
      </c>
      <c r="BZ71" s="49">
        <f>VLOOKUP($C71,[1]PARAMETROS!$A:$I,7,0)</f>
        <v>43101</v>
      </c>
      <c r="CA71" s="74"/>
      <c r="CB71" s="74"/>
    </row>
    <row r="72" spans="1:80" s="75" customFormat="1">
      <c r="A72" s="43" t="s">
        <v>510</v>
      </c>
      <c r="B72" s="43" t="s">
        <v>1</v>
      </c>
      <c r="C72" s="43" t="s">
        <v>170</v>
      </c>
      <c r="D72" s="43" t="s">
        <v>511</v>
      </c>
      <c r="E72" s="44" t="s">
        <v>403</v>
      </c>
      <c r="F72" s="44" t="s">
        <v>63</v>
      </c>
      <c r="G72" s="44">
        <v>1</v>
      </c>
      <c r="H72" s="71">
        <v>538.04</v>
      </c>
      <c r="I72" s="71">
        <v>538.04</v>
      </c>
      <c r="J72" s="71"/>
      <c r="K72" s="71"/>
      <c r="L72" s="71"/>
      <c r="M72" s="71"/>
      <c r="N72" s="71"/>
      <c r="O72" s="71"/>
      <c r="P72" s="71">
        <v>17.608581818181818</v>
      </c>
      <c r="Q72" s="71">
        <v>555.64858181818181</v>
      </c>
      <c r="R72" s="71">
        <v>111.12971636363636</v>
      </c>
      <c r="S72" s="71">
        <v>8.3347287272727275</v>
      </c>
      <c r="T72" s="71">
        <v>5.5564858181818186</v>
      </c>
      <c r="U72" s="71">
        <v>1.1112971636363635</v>
      </c>
      <c r="V72" s="71">
        <v>13.891214545454545</v>
      </c>
      <c r="W72" s="71">
        <v>44.451886545454549</v>
      </c>
      <c r="X72" s="71">
        <v>16.669457454545455</v>
      </c>
      <c r="Y72" s="71">
        <v>3.3338914909090911</v>
      </c>
      <c r="Z72" s="71">
        <v>204.47867810909094</v>
      </c>
      <c r="AA72" s="71">
        <v>46.304048484848479</v>
      </c>
      <c r="AB72" s="71">
        <v>61.732557440000001</v>
      </c>
      <c r="AC72" s="71">
        <v>39.757470980344252</v>
      </c>
      <c r="AD72" s="71">
        <v>147.79407690519275</v>
      </c>
      <c r="AE72" s="71">
        <v>129.7176</v>
      </c>
      <c r="AF72" s="71">
        <v>397</v>
      </c>
      <c r="AG72" s="71">
        <v>0</v>
      </c>
      <c r="AH72" s="71">
        <v>0</v>
      </c>
      <c r="AI72" s="71">
        <v>9.84</v>
      </c>
      <c r="AJ72" s="71">
        <v>0</v>
      </c>
      <c r="AK72" s="71">
        <v>4.72</v>
      </c>
      <c r="AL72" s="71">
        <v>0</v>
      </c>
      <c r="AM72" s="71">
        <v>541.27760000000001</v>
      </c>
      <c r="AN72" s="71">
        <v>893.5503550142837</v>
      </c>
      <c r="AO72" s="71">
        <v>2.7884255123456794</v>
      </c>
      <c r="AP72" s="71">
        <v>0.22307404098765432</v>
      </c>
      <c r="AQ72" s="71">
        <v>0.11153702049382716</v>
      </c>
      <c r="AR72" s="71">
        <v>1.9447700363636367</v>
      </c>
      <c r="AS72" s="71">
        <v>0.71567537338181841</v>
      </c>
      <c r="AT72" s="71">
        <v>23.892889018181815</v>
      </c>
      <c r="AU72" s="71">
        <v>0.92608096969696974</v>
      </c>
      <c r="AV72" s="71">
        <v>30.602451971451401</v>
      </c>
      <c r="AW72" s="71">
        <v>7.7173414141414138</v>
      </c>
      <c r="AX72" s="71">
        <v>4.5686661171717171</v>
      </c>
      <c r="AY72" s="71">
        <v>0.1157601212121212</v>
      </c>
      <c r="AZ72" s="71">
        <v>1.8521619393939395</v>
      </c>
      <c r="BA72" s="71">
        <v>0.72028519865319862</v>
      </c>
      <c r="BB72" s="71">
        <v>5.5105110429306405</v>
      </c>
      <c r="BC72" s="71">
        <v>20.484725833503031</v>
      </c>
      <c r="BD72" s="71"/>
      <c r="BE72" s="71">
        <v>0</v>
      </c>
      <c r="BF72" s="71">
        <v>20.484725833503031</v>
      </c>
      <c r="BG72" s="71">
        <v>30.371766666666673</v>
      </c>
      <c r="BH72" s="71">
        <v>3.9640903253863615</v>
      </c>
      <c r="BI72" s="71">
        <v>1.2263022831978319</v>
      </c>
      <c r="BJ72" s="71">
        <v>521.50147163627059</v>
      </c>
      <c r="BK72" s="71"/>
      <c r="BL72" s="71">
        <v>557.0636309115215</v>
      </c>
      <c r="BM72" s="71">
        <v>2057.3497455489414</v>
      </c>
      <c r="BN72" s="71">
        <f t="shared" si="11"/>
        <v>-3.3261939705504169E-7</v>
      </c>
      <c r="BO72" s="71">
        <f t="shared" si="12"/>
        <v>-2.3505104058556091E-7</v>
      </c>
      <c r="BP72" s="72">
        <f t="shared" si="13"/>
        <v>8.5633802816901436</v>
      </c>
      <c r="BQ72" s="72">
        <f t="shared" si="14"/>
        <v>1.8591549295774654</v>
      </c>
      <c r="BR72" s="73">
        <v>2</v>
      </c>
      <c r="BS72" s="72">
        <f t="shared" ref="BS72:BS135" si="18">((100/((100-BT72)%)-100)*BR72)/BT72</f>
        <v>2.2535211267605644</v>
      </c>
      <c r="BT72" s="72">
        <f t="shared" ref="BT72:BT135" si="19">$BP$5+$BQ$5+BR72</f>
        <v>11.25</v>
      </c>
      <c r="BU72" s="72">
        <f t="shared" ref="BU72:BU135" si="20">BP72+BQ72+BS72</f>
        <v>12.676056338028173</v>
      </c>
      <c r="BV72" s="71">
        <f t="shared" si="17"/>
        <v>260.79081274410487</v>
      </c>
      <c r="BW72" s="71">
        <f t="shared" si="15"/>
        <v>260.79081217643443</v>
      </c>
      <c r="BX72" s="71">
        <f t="shared" si="16"/>
        <v>2318.1405577253759</v>
      </c>
      <c r="BY72" s="71">
        <f t="shared" ref="BY72:BY135" si="21">BX72*12</f>
        <v>27817.686692704512</v>
      </c>
      <c r="BZ72" s="49">
        <f>VLOOKUP($C72,[1]PARAMETROS!$A:$I,7,0)</f>
        <v>43101</v>
      </c>
      <c r="CA72" s="74"/>
      <c r="CB72" s="74"/>
    </row>
    <row r="73" spans="1:80" s="75" customFormat="1">
      <c r="A73" s="43" t="s">
        <v>228</v>
      </c>
      <c r="B73" s="43" t="s">
        <v>1</v>
      </c>
      <c r="C73" s="43" t="s">
        <v>231</v>
      </c>
      <c r="D73" s="43" t="s">
        <v>512</v>
      </c>
      <c r="E73" s="44" t="s">
        <v>403</v>
      </c>
      <c r="F73" s="44" t="s">
        <v>63</v>
      </c>
      <c r="G73" s="44">
        <v>1</v>
      </c>
      <c r="H73" s="71">
        <v>538.04</v>
      </c>
      <c r="I73" s="71">
        <v>538.04</v>
      </c>
      <c r="J73" s="71"/>
      <c r="K73" s="71"/>
      <c r="L73" s="71"/>
      <c r="M73" s="71"/>
      <c r="N73" s="71"/>
      <c r="O73" s="71"/>
      <c r="P73" s="71">
        <v>17.608581818181818</v>
      </c>
      <c r="Q73" s="71">
        <v>555.64858181818181</v>
      </c>
      <c r="R73" s="71">
        <v>111.12971636363636</v>
      </c>
      <c r="S73" s="71">
        <v>8.3347287272727275</v>
      </c>
      <c r="T73" s="71">
        <v>5.5564858181818186</v>
      </c>
      <c r="U73" s="71">
        <v>1.1112971636363635</v>
      </c>
      <c r="V73" s="71">
        <v>13.891214545454545</v>
      </c>
      <c r="W73" s="71">
        <v>44.451886545454549</v>
      </c>
      <c r="X73" s="71">
        <v>16.669457454545455</v>
      </c>
      <c r="Y73" s="71">
        <v>3.3338914909090911</v>
      </c>
      <c r="Z73" s="71">
        <v>204.47867810909094</v>
      </c>
      <c r="AA73" s="71">
        <v>46.304048484848479</v>
      </c>
      <c r="AB73" s="71">
        <v>61.732557440000001</v>
      </c>
      <c r="AC73" s="71">
        <v>39.757470980344252</v>
      </c>
      <c r="AD73" s="71">
        <v>147.79407690519275</v>
      </c>
      <c r="AE73" s="71">
        <v>129.7176</v>
      </c>
      <c r="AF73" s="71">
        <v>397</v>
      </c>
      <c r="AG73" s="71">
        <v>0</v>
      </c>
      <c r="AH73" s="71">
        <v>32.619999999999997</v>
      </c>
      <c r="AI73" s="71">
        <v>0</v>
      </c>
      <c r="AJ73" s="71">
        <v>0</v>
      </c>
      <c r="AK73" s="71">
        <v>4.72</v>
      </c>
      <c r="AL73" s="71">
        <v>0</v>
      </c>
      <c r="AM73" s="71">
        <v>564.05759999999998</v>
      </c>
      <c r="AN73" s="71">
        <v>916.33035501428367</v>
      </c>
      <c r="AO73" s="71">
        <v>2.7884255123456794</v>
      </c>
      <c r="AP73" s="71">
        <v>0.22307404098765432</v>
      </c>
      <c r="AQ73" s="71">
        <v>0.11153702049382716</v>
      </c>
      <c r="AR73" s="71">
        <v>1.9447700363636367</v>
      </c>
      <c r="AS73" s="71">
        <v>0.71567537338181841</v>
      </c>
      <c r="AT73" s="71">
        <v>23.892889018181815</v>
      </c>
      <c r="AU73" s="71">
        <v>0.92608096969696974</v>
      </c>
      <c r="AV73" s="71">
        <v>30.602451971451401</v>
      </c>
      <c r="AW73" s="71">
        <v>7.7173414141414138</v>
      </c>
      <c r="AX73" s="71">
        <v>4.5686661171717171</v>
      </c>
      <c r="AY73" s="71">
        <v>0.1157601212121212</v>
      </c>
      <c r="AZ73" s="71">
        <v>1.8521619393939395</v>
      </c>
      <c r="BA73" s="71">
        <v>0.72028519865319862</v>
      </c>
      <c r="BB73" s="71">
        <v>5.5105110429306405</v>
      </c>
      <c r="BC73" s="71">
        <v>20.484725833503031</v>
      </c>
      <c r="BD73" s="71"/>
      <c r="BE73" s="71">
        <v>0</v>
      </c>
      <c r="BF73" s="71">
        <v>20.484725833503031</v>
      </c>
      <c r="BG73" s="71">
        <v>30.371766666666673</v>
      </c>
      <c r="BH73" s="71">
        <v>3.9640903253863615</v>
      </c>
      <c r="BI73" s="71">
        <v>1.2263022831978319</v>
      </c>
      <c r="BJ73" s="71">
        <v>521.50147163627059</v>
      </c>
      <c r="BK73" s="71"/>
      <c r="BL73" s="71">
        <v>557.0636309115215</v>
      </c>
      <c r="BM73" s="71">
        <v>2080.1297455489412</v>
      </c>
      <c r="BN73" s="71">
        <f t="shared" si="11"/>
        <v>-3.3261939705504169E-7</v>
      </c>
      <c r="BO73" s="71">
        <f t="shared" si="12"/>
        <v>-2.3505104058556091E-7</v>
      </c>
      <c r="BP73" s="72">
        <f t="shared" si="13"/>
        <v>8.6609686609686669</v>
      </c>
      <c r="BQ73" s="72">
        <f t="shared" si="14"/>
        <v>1.8803418803418819</v>
      </c>
      <c r="BR73" s="73">
        <v>3</v>
      </c>
      <c r="BS73" s="72">
        <f t="shared" si="18"/>
        <v>3.4188034188034218</v>
      </c>
      <c r="BT73" s="72">
        <f t="shared" si="19"/>
        <v>12.25</v>
      </c>
      <c r="BU73" s="72">
        <f t="shared" si="20"/>
        <v>13.960113960113972</v>
      </c>
      <c r="BV73" s="71">
        <f t="shared" si="17"/>
        <v>290.3884829176136</v>
      </c>
      <c r="BW73" s="71">
        <f t="shared" si="15"/>
        <v>290.38848234994316</v>
      </c>
      <c r="BX73" s="71">
        <f t="shared" si="16"/>
        <v>2370.5182278988841</v>
      </c>
      <c r="BY73" s="71">
        <f t="shared" si="21"/>
        <v>28446.218734786609</v>
      </c>
      <c r="BZ73" s="49">
        <f>VLOOKUP($C73,[1]PARAMETROS!$A:$I,7,0)</f>
        <v>43101</v>
      </c>
      <c r="CA73" s="74"/>
      <c r="CB73" s="74"/>
    </row>
    <row r="74" spans="1:80" s="75" customFormat="1">
      <c r="A74" s="43" t="s">
        <v>228</v>
      </c>
      <c r="B74" s="43" t="s">
        <v>0</v>
      </c>
      <c r="C74" s="43" t="s">
        <v>231</v>
      </c>
      <c r="D74" s="43" t="s">
        <v>513</v>
      </c>
      <c r="E74" s="44" t="s">
        <v>403</v>
      </c>
      <c r="F74" s="44" t="s">
        <v>63</v>
      </c>
      <c r="G74" s="44">
        <v>1</v>
      </c>
      <c r="H74" s="71">
        <v>1076.08</v>
      </c>
      <c r="I74" s="71">
        <v>1076.08</v>
      </c>
      <c r="J74" s="71"/>
      <c r="K74" s="71"/>
      <c r="L74" s="71"/>
      <c r="M74" s="71"/>
      <c r="N74" s="71"/>
      <c r="O74" s="71"/>
      <c r="P74" s="71">
        <v>35.217163636363637</v>
      </c>
      <c r="Q74" s="71">
        <v>1111.2971636363636</v>
      </c>
      <c r="R74" s="71">
        <v>222.25943272727272</v>
      </c>
      <c r="S74" s="71">
        <v>16.669457454545455</v>
      </c>
      <c r="T74" s="71">
        <v>11.112971636363637</v>
      </c>
      <c r="U74" s="71">
        <v>2.2225943272727271</v>
      </c>
      <c r="V74" s="71">
        <v>27.782429090909091</v>
      </c>
      <c r="W74" s="71">
        <v>88.903773090909098</v>
      </c>
      <c r="X74" s="71">
        <v>33.33891490909091</v>
      </c>
      <c r="Y74" s="71">
        <v>6.6677829818181822</v>
      </c>
      <c r="Z74" s="71">
        <v>408.95735621818187</v>
      </c>
      <c r="AA74" s="71">
        <v>92.608096969696959</v>
      </c>
      <c r="AB74" s="71">
        <v>123.46511488</v>
      </c>
      <c r="AC74" s="71">
        <v>79.514941960688503</v>
      </c>
      <c r="AD74" s="71">
        <v>295.58815381038551</v>
      </c>
      <c r="AE74" s="71">
        <v>97.435200000000009</v>
      </c>
      <c r="AF74" s="71">
        <v>397</v>
      </c>
      <c r="AG74" s="71">
        <v>0</v>
      </c>
      <c r="AH74" s="71">
        <v>32.619999999999997</v>
      </c>
      <c r="AI74" s="71">
        <v>0</v>
      </c>
      <c r="AJ74" s="71">
        <v>0</v>
      </c>
      <c r="AK74" s="71">
        <v>4.72</v>
      </c>
      <c r="AL74" s="71">
        <v>0</v>
      </c>
      <c r="AM74" s="71">
        <v>531.77520000000004</v>
      </c>
      <c r="AN74" s="71">
        <v>1236.3207100285674</v>
      </c>
      <c r="AO74" s="71">
        <v>5.5768510246913587</v>
      </c>
      <c r="AP74" s="71">
        <v>0.44614808197530864</v>
      </c>
      <c r="AQ74" s="71">
        <v>0.22307404098765432</v>
      </c>
      <c r="AR74" s="71">
        <v>3.8895400727272733</v>
      </c>
      <c r="AS74" s="71">
        <v>1.4313507467636368</v>
      </c>
      <c r="AT74" s="71">
        <v>47.785778036363631</v>
      </c>
      <c r="AU74" s="71">
        <v>1.8521619393939395</v>
      </c>
      <c r="AV74" s="71">
        <v>61.204903942902803</v>
      </c>
      <c r="AW74" s="71">
        <v>15.434682828282828</v>
      </c>
      <c r="AX74" s="71">
        <v>9.1373322343434342</v>
      </c>
      <c r="AY74" s="71">
        <v>0.23152024242424241</v>
      </c>
      <c r="AZ74" s="71">
        <v>3.7043238787878789</v>
      </c>
      <c r="BA74" s="71">
        <v>1.4405703973063972</v>
      </c>
      <c r="BB74" s="71">
        <v>11.021022085861281</v>
      </c>
      <c r="BC74" s="71">
        <v>40.969451667006062</v>
      </c>
      <c r="BD74" s="71"/>
      <c r="BE74" s="71">
        <v>0</v>
      </c>
      <c r="BF74" s="71">
        <v>40.969451667006062</v>
      </c>
      <c r="BG74" s="71">
        <v>55.485199999999999</v>
      </c>
      <c r="BH74" s="71">
        <v>7.928180650772723</v>
      </c>
      <c r="BI74" s="71">
        <v>2.4526045663956633</v>
      </c>
      <c r="BJ74" s="71">
        <v>1043.0029432725412</v>
      </c>
      <c r="BK74" s="71"/>
      <c r="BL74" s="71">
        <v>1108.8689284897096</v>
      </c>
      <c r="BM74" s="71">
        <v>3558.6611577645494</v>
      </c>
      <c r="BN74" s="71">
        <f t="shared" si="11"/>
        <v>-3.3261939705504169E-7</v>
      </c>
      <c r="BO74" s="71">
        <f t="shared" si="12"/>
        <v>-2.3505104058556091E-7</v>
      </c>
      <c r="BP74" s="72">
        <f t="shared" si="13"/>
        <v>8.6609686609686669</v>
      </c>
      <c r="BQ74" s="72">
        <f t="shared" si="14"/>
        <v>1.8803418803418819</v>
      </c>
      <c r="BR74" s="73">
        <v>3</v>
      </c>
      <c r="BS74" s="72">
        <f t="shared" si="18"/>
        <v>3.4188034188034218</v>
      </c>
      <c r="BT74" s="72">
        <f t="shared" si="19"/>
        <v>12.25</v>
      </c>
      <c r="BU74" s="72">
        <f t="shared" si="20"/>
        <v>13.960113960113972</v>
      </c>
      <c r="BV74" s="71">
        <f t="shared" si="17"/>
        <v>496.79315299899497</v>
      </c>
      <c r="BW74" s="71">
        <f t="shared" si="15"/>
        <v>496.79315243132453</v>
      </c>
      <c r="BX74" s="71">
        <f t="shared" si="16"/>
        <v>4055.4543101958739</v>
      </c>
      <c r="BY74" s="71">
        <f t="shared" si="21"/>
        <v>48665.451722350488</v>
      </c>
      <c r="BZ74" s="49">
        <f>VLOOKUP($C74,[1]PARAMETROS!$A:$I,7,0)</f>
        <v>43101</v>
      </c>
      <c r="CA74" s="74"/>
      <c r="CB74" s="74"/>
    </row>
    <row r="75" spans="1:80" s="75" customFormat="1">
      <c r="A75" s="43" t="s">
        <v>234</v>
      </c>
      <c r="B75" s="43" t="s">
        <v>439</v>
      </c>
      <c r="C75" s="43" t="s">
        <v>234</v>
      </c>
      <c r="D75" s="43" t="s">
        <v>514</v>
      </c>
      <c r="E75" s="44" t="s">
        <v>403</v>
      </c>
      <c r="F75" s="44" t="s">
        <v>63</v>
      </c>
      <c r="G75" s="44">
        <v>1</v>
      </c>
      <c r="H75" s="71">
        <v>733.69</v>
      </c>
      <c r="I75" s="71">
        <v>733.69</v>
      </c>
      <c r="J75" s="71"/>
      <c r="K75" s="71"/>
      <c r="L75" s="71"/>
      <c r="M75" s="71"/>
      <c r="N75" s="71"/>
      <c r="O75" s="71"/>
      <c r="P75" s="71">
        <v>26.412839999999999</v>
      </c>
      <c r="Q75" s="71">
        <v>760.10284000000001</v>
      </c>
      <c r="R75" s="71">
        <v>152.020568</v>
      </c>
      <c r="S75" s="71">
        <v>11.401542599999999</v>
      </c>
      <c r="T75" s="71">
        <v>7.6010284000000006</v>
      </c>
      <c r="U75" s="71">
        <v>1.5202056800000001</v>
      </c>
      <c r="V75" s="71">
        <v>19.002571</v>
      </c>
      <c r="W75" s="71">
        <v>60.808227200000005</v>
      </c>
      <c r="X75" s="71">
        <v>22.803085199999998</v>
      </c>
      <c r="Y75" s="71">
        <v>4.5606170400000003</v>
      </c>
      <c r="Z75" s="71">
        <v>279.71784511999999</v>
      </c>
      <c r="AA75" s="71">
        <v>63.341903333333335</v>
      </c>
      <c r="AB75" s="71">
        <v>84.44742552400001</v>
      </c>
      <c r="AC75" s="71">
        <v>54.386473019498688</v>
      </c>
      <c r="AD75" s="71">
        <v>202.17580187683203</v>
      </c>
      <c r="AE75" s="71">
        <v>117.9786</v>
      </c>
      <c r="AF75" s="71">
        <v>397</v>
      </c>
      <c r="AG75" s="71">
        <v>0</v>
      </c>
      <c r="AH75" s="71">
        <v>32.619999999999997</v>
      </c>
      <c r="AI75" s="71">
        <v>0</v>
      </c>
      <c r="AJ75" s="71">
        <v>0</v>
      </c>
      <c r="AK75" s="71">
        <v>4.72</v>
      </c>
      <c r="AL75" s="71">
        <v>0</v>
      </c>
      <c r="AM75" s="71">
        <v>552.31860000000006</v>
      </c>
      <c r="AN75" s="71">
        <v>1034.2122469968322</v>
      </c>
      <c r="AO75" s="71">
        <v>3.8144435537422843</v>
      </c>
      <c r="AP75" s="71">
        <v>0.30515548429938272</v>
      </c>
      <c r="AQ75" s="71">
        <v>0.15257774214969136</v>
      </c>
      <c r="AR75" s="71">
        <v>2.6603599400000006</v>
      </c>
      <c r="AS75" s="71">
        <v>0.97901245792000036</v>
      </c>
      <c r="AT75" s="71">
        <v>32.684422120000001</v>
      </c>
      <c r="AU75" s="71">
        <v>1.2668380666666668</v>
      </c>
      <c r="AV75" s="71">
        <v>41.862809364778023</v>
      </c>
      <c r="AW75" s="71">
        <v>10.556983888888889</v>
      </c>
      <c r="AX75" s="71">
        <v>6.2497344622222224</v>
      </c>
      <c r="AY75" s="71">
        <v>0.15835475833333332</v>
      </c>
      <c r="AZ75" s="71">
        <v>2.5336761333333335</v>
      </c>
      <c r="BA75" s="71">
        <v>0.98531849629629631</v>
      </c>
      <c r="BB75" s="71">
        <v>7.5381369279792612</v>
      </c>
      <c r="BC75" s="71">
        <v>28.022204667053337</v>
      </c>
      <c r="BD75" s="71"/>
      <c r="BE75" s="71">
        <v>0</v>
      </c>
      <c r="BF75" s="71">
        <v>28.022204667053337</v>
      </c>
      <c r="BG75" s="71">
        <v>55.485199999999999</v>
      </c>
      <c r="BH75" s="71">
        <v>5.4055777164359471</v>
      </c>
      <c r="BI75" s="71">
        <v>1.6722303861788619</v>
      </c>
      <c r="BJ75" s="71">
        <v>711.13837041309614</v>
      </c>
      <c r="BK75" s="71"/>
      <c r="BL75" s="71">
        <v>773.70137851571099</v>
      </c>
      <c r="BM75" s="71">
        <v>2637.9014795443745</v>
      </c>
      <c r="BN75" s="71">
        <f t="shared" si="11"/>
        <v>-3.3261939705504169E-7</v>
      </c>
      <c r="BO75" s="71">
        <f t="shared" si="12"/>
        <v>-2.3505104058556091E-7</v>
      </c>
      <c r="BP75" s="72">
        <f t="shared" si="13"/>
        <v>8.6609686609686669</v>
      </c>
      <c r="BQ75" s="72">
        <f t="shared" si="14"/>
        <v>1.8803418803418819</v>
      </c>
      <c r="BR75" s="73">
        <v>3</v>
      </c>
      <c r="BS75" s="72">
        <f t="shared" si="18"/>
        <v>3.4188034188034218</v>
      </c>
      <c r="BT75" s="72">
        <f t="shared" si="19"/>
        <v>12.25</v>
      </c>
      <c r="BU75" s="72">
        <f t="shared" si="20"/>
        <v>13.960113960113972</v>
      </c>
      <c r="BV75" s="71">
        <f t="shared" si="17"/>
        <v>368.25405262067989</v>
      </c>
      <c r="BW75" s="71">
        <f t="shared" si="15"/>
        <v>368.25405205300945</v>
      </c>
      <c r="BX75" s="71">
        <f t="shared" si="16"/>
        <v>3006.1555315973837</v>
      </c>
      <c r="BY75" s="71">
        <f t="shared" si="21"/>
        <v>36073.866379168605</v>
      </c>
      <c r="BZ75" s="49">
        <f>VLOOKUP($C75,[1]PARAMETROS!$A:$I,7,0)</f>
        <v>43101</v>
      </c>
      <c r="CA75" s="74"/>
      <c r="CB75" s="74"/>
    </row>
    <row r="76" spans="1:80" s="75" customFormat="1">
      <c r="A76" s="43" t="s">
        <v>515</v>
      </c>
      <c r="B76" s="43" t="s">
        <v>0</v>
      </c>
      <c r="C76" s="43" t="s">
        <v>67</v>
      </c>
      <c r="D76" s="43" t="s">
        <v>516</v>
      </c>
      <c r="E76" s="44" t="s">
        <v>403</v>
      </c>
      <c r="F76" s="44" t="s">
        <v>63</v>
      </c>
      <c r="G76" s="44">
        <v>1</v>
      </c>
      <c r="H76" s="71">
        <v>1041.5999999999999</v>
      </c>
      <c r="I76" s="71">
        <v>1041.5999999999999</v>
      </c>
      <c r="J76" s="71"/>
      <c r="K76" s="71"/>
      <c r="L76" s="71"/>
      <c r="M76" s="71"/>
      <c r="N76" s="71"/>
      <c r="O76" s="71"/>
      <c r="P76" s="71">
        <v>34.088727272727269</v>
      </c>
      <c r="Q76" s="71">
        <v>1075.6887272727272</v>
      </c>
      <c r="R76" s="71">
        <v>215.13774545454544</v>
      </c>
      <c r="S76" s="71">
        <v>16.135330909090907</v>
      </c>
      <c r="T76" s="71">
        <v>10.756887272727273</v>
      </c>
      <c r="U76" s="71">
        <v>2.1513774545454543</v>
      </c>
      <c r="V76" s="71">
        <v>26.89221818181818</v>
      </c>
      <c r="W76" s="71">
        <v>86.055098181818181</v>
      </c>
      <c r="X76" s="71">
        <v>32.270661818181814</v>
      </c>
      <c r="Y76" s="71">
        <v>6.4541323636363632</v>
      </c>
      <c r="Z76" s="71">
        <v>395.85345163636356</v>
      </c>
      <c r="AA76" s="71">
        <v>89.640727272727261</v>
      </c>
      <c r="AB76" s="71">
        <v>119.50901759999999</v>
      </c>
      <c r="AC76" s="71">
        <v>76.967106113163652</v>
      </c>
      <c r="AD76" s="71">
        <v>286.11685098589089</v>
      </c>
      <c r="AE76" s="71">
        <v>99.504000000000005</v>
      </c>
      <c r="AF76" s="71">
        <v>397</v>
      </c>
      <c r="AG76" s="71">
        <v>0</v>
      </c>
      <c r="AH76" s="71">
        <v>0</v>
      </c>
      <c r="AI76" s="71">
        <v>9.84</v>
      </c>
      <c r="AJ76" s="71">
        <v>0</v>
      </c>
      <c r="AK76" s="71">
        <v>4.72</v>
      </c>
      <c r="AL76" s="71">
        <v>0</v>
      </c>
      <c r="AM76" s="71">
        <v>511.06400000000002</v>
      </c>
      <c r="AN76" s="71">
        <v>1193.0343026222545</v>
      </c>
      <c r="AO76" s="71">
        <v>5.3981562962962961</v>
      </c>
      <c r="AP76" s="71">
        <v>0.43185250370370371</v>
      </c>
      <c r="AQ76" s="71">
        <v>0.21592625185185185</v>
      </c>
      <c r="AR76" s="71">
        <v>3.7649105454545455</v>
      </c>
      <c r="AS76" s="71">
        <v>1.3854870807272732</v>
      </c>
      <c r="AT76" s="71">
        <v>46.254615272727264</v>
      </c>
      <c r="AU76" s="71">
        <v>1.7928145454545454</v>
      </c>
      <c r="AV76" s="71">
        <v>59.243762496215481</v>
      </c>
      <c r="AW76" s="71">
        <v>14.940121212121211</v>
      </c>
      <c r="AX76" s="71">
        <v>8.8445517575757577</v>
      </c>
      <c r="AY76" s="71">
        <v>0.22410181818181815</v>
      </c>
      <c r="AZ76" s="71">
        <v>3.5856290909090909</v>
      </c>
      <c r="BA76" s="71">
        <v>1.3944113131313129</v>
      </c>
      <c r="BB76" s="71">
        <v>10.667883990626263</v>
      </c>
      <c r="BC76" s="71">
        <v>39.656699182545459</v>
      </c>
      <c r="BD76" s="71"/>
      <c r="BE76" s="71">
        <v>0</v>
      </c>
      <c r="BF76" s="71">
        <v>39.656699182545459</v>
      </c>
      <c r="BG76" s="71">
        <v>55.485199999999999</v>
      </c>
      <c r="BH76" s="71">
        <v>7.928180650772723</v>
      </c>
      <c r="BI76" s="71">
        <v>2.4526045663956633</v>
      </c>
      <c r="BJ76" s="71">
        <v>1043.0029432725412</v>
      </c>
      <c r="BK76" s="71"/>
      <c r="BL76" s="71">
        <v>1108.8689284897096</v>
      </c>
      <c r="BM76" s="71">
        <v>3476.4924200634523</v>
      </c>
      <c r="BN76" s="71">
        <f t="shared" si="11"/>
        <v>-3.3261939705504169E-7</v>
      </c>
      <c r="BO76" s="71">
        <f t="shared" si="12"/>
        <v>-2.3505104058556091E-7</v>
      </c>
      <c r="BP76" s="72">
        <f t="shared" si="13"/>
        <v>8.6609686609686669</v>
      </c>
      <c r="BQ76" s="72">
        <f t="shared" si="14"/>
        <v>1.8803418803418819</v>
      </c>
      <c r="BR76" s="73">
        <v>3</v>
      </c>
      <c r="BS76" s="72">
        <f t="shared" si="18"/>
        <v>3.4188034188034218</v>
      </c>
      <c r="BT76" s="72">
        <f t="shared" si="19"/>
        <v>12.25</v>
      </c>
      <c r="BU76" s="72">
        <f t="shared" si="20"/>
        <v>13.960113960113972</v>
      </c>
      <c r="BV76" s="71">
        <f t="shared" si="17"/>
        <v>485.32230357633466</v>
      </c>
      <c r="BW76" s="71">
        <f t="shared" si="15"/>
        <v>485.32230300866422</v>
      </c>
      <c r="BX76" s="71">
        <f t="shared" si="16"/>
        <v>3961.8147230721165</v>
      </c>
      <c r="BY76" s="71">
        <f t="shared" si="21"/>
        <v>47541.776676865396</v>
      </c>
      <c r="BZ76" s="49">
        <f>VLOOKUP($C76,[1]PARAMETROS!$A:$I,7,0)</f>
        <v>43101</v>
      </c>
      <c r="CA76" s="74"/>
      <c r="CB76" s="74"/>
    </row>
    <row r="77" spans="1:80" s="75" customFormat="1">
      <c r="A77" s="43" t="s">
        <v>517</v>
      </c>
      <c r="B77" s="43" t="s">
        <v>2</v>
      </c>
      <c r="C77" s="43" t="s">
        <v>67</v>
      </c>
      <c r="D77" s="43" t="s">
        <v>518</v>
      </c>
      <c r="E77" s="44" t="s">
        <v>403</v>
      </c>
      <c r="F77" s="44" t="s">
        <v>63</v>
      </c>
      <c r="G77" s="44">
        <v>1</v>
      </c>
      <c r="H77" s="71">
        <v>260.39999999999998</v>
      </c>
      <c r="I77" s="71">
        <v>260.39999999999998</v>
      </c>
      <c r="J77" s="71"/>
      <c r="K77" s="71"/>
      <c r="L77" s="71"/>
      <c r="M77" s="71"/>
      <c r="N77" s="71"/>
      <c r="O77" s="71"/>
      <c r="P77" s="71">
        <v>8.5221818181818172</v>
      </c>
      <c r="Q77" s="71">
        <v>268.9221818181818</v>
      </c>
      <c r="R77" s="71">
        <v>53.78443636363636</v>
      </c>
      <c r="S77" s="71">
        <v>4.0338327272727268</v>
      </c>
      <c r="T77" s="71">
        <v>2.6892218181818182</v>
      </c>
      <c r="U77" s="71">
        <v>0.53784436363636356</v>
      </c>
      <c r="V77" s="71">
        <v>6.723054545454545</v>
      </c>
      <c r="W77" s="71">
        <v>21.513774545454545</v>
      </c>
      <c r="X77" s="71">
        <v>8.0676654545454536</v>
      </c>
      <c r="Y77" s="71">
        <v>1.6135330909090908</v>
      </c>
      <c r="Z77" s="71">
        <v>98.96336290909089</v>
      </c>
      <c r="AA77" s="71">
        <v>22.410181818181815</v>
      </c>
      <c r="AB77" s="71">
        <v>29.877254399999998</v>
      </c>
      <c r="AC77" s="71">
        <v>19.241776528290913</v>
      </c>
      <c r="AD77" s="71">
        <v>71.529212746472723</v>
      </c>
      <c r="AE77" s="71">
        <v>146.376</v>
      </c>
      <c r="AF77" s="71">
        <v>397</v>
      </c>
      <c r="AG77" s="71">
        <v>0</v>
      </c>
      <c r="AH77" s="71">
        <v>0</v>
      </c>
      <c r="AI77" s="71">
        <v>9.84</v>
      </c>
      <c r="AJ77" s="71">
        <v>0</v>
      </c>
      <c r="AK77" s="71">
        <v>4.72</v>
      </c>
      <c r="AL77" s="71">
        <v>0</v>
      </c>
      <c r="AM77" s="71">
        <v>557.93600000000004</v>
      </c>
      <c r="AN77" s="71">
        <v>728.42857565556358</v>
      </c>
      <c r="AO77" s="71">
        <v>1.349539074074074</v>
      </c>
      <c r="AP77" s="71">
        <v>0.10796312592592593</v>
      </c>
      <c r="AQ77" s="71">
        <v>5.3981562962962963E-2</v>
      </c>
      <c r="AR77" s="71">
        <v>0.94122763636363638</v>
      </c>
      <c r="AS77" s="71">
        <v>0.34637177018181831</v>
      </c>
      <c r="AT77" s="71">
        <v>11.563653818181816</v>
      </c>
      <c r="AU77" s="71">
        <v>0.44820363636363636</v>
      </c>
      <c r="AV77" s="71">
        <v>14.81094062405387</v>
      </c>
      <c r="AW77" s="71">
        <v>3.7350303030303027</v>
      </c>
      <c r="AX77" s="71">
        <v>2.2111379393939394</v>
      </c>
      <c r="AY77" s="71">
        <v>5.6025454545454538E-2</v>
      </c>
      <c r="AZ77" s="71">
        <v>0.89640727272727272</v>
      </c>
      <c r="BA77" s="71">
        <v>0.34860282828282824</v>
      </c>
      <c r="BB77" s="71">
        <v>2.6669709976565659</v>
      </c>
      <c r="BC77" s="71">
        <v>9.9141747956363648</v>
      </c>
      <c r="BD77" s="71"/>
      <c r="BE77" s="71">
        <v>0</v>
      </c>
      <c r="BF77" s="71">
        <v>9.9141747956363648</v>
      </c>
      <c r="BG77" s="71">
        <v>30.371766666666673</v>
      </c>
      <c r="BH77" s="71">
        <v>1.9820451626931808</v>
      </c>
      <c r="BI77" s="71">
        <v>0.61315114159891593</v>
      </c>
      <c r="BJ77" s="71">
        <v>260.75073581813524</v>
      </c>
      <c r="BK77" s="71"/>
      <c r="BL77" s="71">
        <v>293.71769878909402</v>
      </c>
      <c r="BM77" s="71">
        <v>1315.7935716825295</v>
      </c>
      <c r="BN77" s="71">
        <f t="shared" si="11"/>
        <v>-3.3261939705504169E-7</v>
      </c>
      <c r="BO77" s="71">
        <f t="shared" si="12"/>
        <v>-2.3505104058556091E-7</v>
      </c>
      <c r="BP77" s="72">
        <f t="shared" si="13"/>
        <v>8.8629737609329435</v>
      </c>
      <c r="BQ77" s="72">
        <f t="shared" si="14"/>
        <v>1.9241982507288626</v>
      </c>
      <c r="BR77" s="73">
        <v>5</v>
      </c>
      <c r="BS77" s="72">
        <f t="shared" si="18"/>
        <v>5.8309037900874632</v>
      </c>
      <c r="BT77" s="72">
        <f t="shared" si="19"/>
        <v>14.25</v>
      </c>
      <c r="BU77" s="72">
        <f t="shared" si="20"/>
        <v>16.618075801749271</v>
      </c>
      <c r="BV77" s="71">
        <f t="shared" si="17"/>
        <v>218.65957304241098</v>
      </c>
      <c r="BW77" s="71">
        <f t="shared" si="15"/>
        <v>218.65957247474054</v>
      </c>
      <c r="BX77" s="71">
        <f t="shared" si="16"/>
        <v>1534.4531441572701</v>
      </c>
      <c r="BY77" s="71">
        <f t="shared" si="21"/>
        <v>18413.437729887242</v>
      </c>
      <c r="BZ77" s="49">
        <f>VLOOKUP($C77,[1]PARAMETROS!$A:$I,7,0)</f>
        <v>43101</v>
      </c>
      <c r="CA77" s="74"/>
      <c r="CB77" s="74"/>
    </row>
    <row r="78" spans="1:80" s="75" customFormat="1">
      <c r="A78" s="43" t="s">
        <v>237</v>
      </c>
      <c r="B78" s="43" t="s">
        <v>1</v>
      </c>
      <c r="C78" s="43" t="s">
        <v>238</v>
      </c>
      <c r="D78" s="43" t="s">
        <v>519</v>
      </c>
      <c r="E78" s="44" t="s">
        <v>403</v>
      </c>
      <c r="F78" s="44" t="s">
        <v>63</v>
      </c>
      <c r="G78" s="44">
        <v>1</v>
      </c>
      <c r="H78" s="71">
        <v>520.79999999999995</v>
      </c>
      <c r="I78" s="71">
        <v>520.79999999999995</v>
      </c>
      <c r="J78" s="71"/>
      <c r="K78" s="71"/>
      <c r="L78" s="71"/>
      <c r="M78" s="71"/>
      <c r="N78" s="71"/>
      <c r="O78" s="71"/>
      <c r="P78" s="71">
        <v>17.044363636363634</v>
      </c>
      <c r="Q78" s="71">
        <v>537.8443636363636</v>
      </c>
      <c r="R78" s="71">
        <v>107.56887272727272</v>
      </c>
      <c r="S78" s="71">
        <v>8.0676654545454536</v>
      </c>
      <c r="T78" s="71">
        <v>5.3784436363636363</v>
      </c>
      <c r="U78" s="71">
        <v>1.0756887272727271</v>
      </c>
      <c r="V78" s="71">
        <v>13.44610909090909</v>
      </c>
      <c r="W78" s="71">
        <v>43.027549090909091</v>
      </c>
      <c r="X78" s="71">
        <v>16.135330909090907</v>
      </c>
      <c r="Y78" s="71">
        <v>3.2270661818181816</v>
      </c>
      <c r="Z78" s="71">
        <v>197.92672581818178</v>
      </c>
      <c r="AA78" s="71">
        <v>44.820363636363631</v>
      </c>
      <c r="AB78" s="71">
        <v>59.754508799999996</v>
      </c>
      <c r="AC78" s="71">
        <v>38.483553056581826</v>
      </c>
      <c r="AD78" s="71">
        <v>143.05842549294545</v>
      </c>
      <c r="AE78" s="71">
        <v>130.75200000000001</v>
      </c>
      <c r="AF78" s="71">
        <v>397</v>
      </c>
      <c r="AG78" s="71">
        <v>0</v>
      </c>
      <c r="AH78" s="71">
        <v>33.44</v>
      </c>
      <c r="AI78" s="71">
        <v>0</v>
      </c>
      <c r="AJ78" s="71">
        <v>0</v>
      </c>
      <c r="AK78" s="71">
        <v>4.72</v>
      </c>
      <c r="AL78" s="71">
        <v>0</v>
      </c>
      <c r="AM78" s="71">
        <v>565.91200000000003</v>
      </c>
      <c r="AN78" s="71">
        <v>906.89715131112723</v>
      </c>
      <c r="AO78" s="71">
        <v>2.6990781481481481</v>
      </c>
      <c r="AP78" s="71">
        <v>0.21592625185185185</v>
      </c>
      <c r="AQ78" s="71">
        <v>0.10796312592592593</v>
      </c>
      <c r="AR78" s="71">
        <v>1.8824552727272728</v>
      </c>
      <c r="AS78" s="71">
        <v>0.69274354036363661</v>
      </c>
      <c r="AT78" s="71">
        <v>23.127307636363632</v>
      </c>
      <c r="AU78" s="71">
        <v>0.89640727272727272</v>
      </c>
      <c r="AV78" s="71">
        <v>29.621881248107741</v>
      </c>
      <c r="AW78" s="71">
        <v>7.4700606060606054</v>
      </c>
      <c r="AX78" s="71">
        <v>4.4222758787878789</v>
      </c>
      <c r="AY78" s="71">
        <v>0.11205090909090908</v>
      </c>
      <c r="AZ78" s="71">
        <v>1.7928145454545454</v>
      </c>
      <c r="BA78" s="71">
        <v>0.69720565656565647</v>
      </c>
      <c r="BB78" s="71">
        <v>5.3339419953131317</v>
      </c>
      <c r="BC78" s="71">
        <v>19.82834959127273</v>
      </c>
      <c r="BD78" s="71"/>
      <c r="BE78" s="71">
        <v>0</v>
      </c>
      <c r="BF78" s="71">
        <v>19.82834959127273</v>
      </c>
      <c r="BG78" s="71">
        <v>30.371766666666673</v>
      </c>
      <c r="BH78" s="71">
        <v>3.9640903253863615</v>
      </c>
      <c r="BI78" s="71">
        <v>1.2263022831978319</v>
      </c>
      <c r="BJ78" s="71">
        <v>521.50147163627059</v>
      </c>
      <c r="BK78" s="71"/>
      <c r="BL78" s="71">
        <v>557.0636309115215</v>
      </c>
      <c r="BM78" s="71">
        <v>2051.2553766983929</v>
      </c>
      <c r="BN78" s="71">
        <f t="shared" si="11"/>
        <v>-3.3261939705504169E-7</v>
      </c>
      <c r="BO78" s="71">
        <f t="shared" si="12"/>
        <v>-2.3505104058556091E-7</v>
      </c>
      <c r="BP78" s="72">
        <f t="shared" si="13"/>
        <v>8.5633802816901436</v>
      </c>
      <c r="BQ78" s="72">
        <f t="shared" si="14"/>
        <v>1.8591549295774654</v>
      </c>
      <c r="BR78" s="73">
        <v>2</v>
      </c>
      <c r="BS78" s="72">
        <f t="shared" si="18"/>
        <v>2.2535211267605644</v>
      </c>
      <c r="BT78" s="72">
        <f t="shared" si="19"/>
        <v>11.25</v>
      </c>
      <c r="BU78" s="72">
        <f t="shared" si="20"/>
        <v>12.676056338028173</v>
      </c>
      <c r="BV78" s="71">
        <f t="shared" si="17"/>
        <v>260.01828711516214</v>
      </c>
      <c r="BW78" s="71">
        <f t="shared" si="15"/>
        <v>260.0182865474917</v>
      </c>
      <c r="BX78" s="71">
        <f t="shared" si="16"/>
        <v>2311.2736632458846</v>
      </c>
      <c r="BY78" s="71">
        <f t="shared" si="21"/>
        <v>27735.283958950615</v>
      </c>
      <c r="BZ78" s="49">
        <f>VLOOKUP($C78,[1]PARAMETROS!$A:$I,7,0)</f>
        <v>43101</v>
      </c>
      <c r="CA78" s="74"/>
      <c r="CB78" s="74"/>
    </row>
    <row r="79" spans="1:80" s="75" customFormat="1">
      <c r="A79" s="43" t="s">
        <v>237</v>
      </c>
      <c r="B79" s="43" t="s">
        <v>0</v>
      </c>
      <c r="C79" s="43" t="s">
        <v>238</v>
      </c>
      <c r="D79" s="43" t="s">
        <v>520</v>
      </c>
      <c r="E79" s="44" t="s">
        <v>403</v>
      </c>
      <c r="F79" s="44" t="s">
        <v>63</v>
      </c>
      <c r="G79" s="44">
        <v>2</v>
      </c>
      <c r="H79" s="71">
        <v>1041.5999999999999</v>
      </c>
      <c r="I79" s="71">
        <v>2083.1999999999998</v>
      </c>
      <c r="J79" s="71"/>
      <c r="K79" s="71"/>
      <c r="L79" s="71"/>
      <c r="M79" s="71"/>
      <c r="N79" s="71"/>
      <c r="O79" s="71"/>
      <c r="P79" s="71">
        <v>68.177454545454538</v>
      </c>
      <c r="Q79" s="71">
        <v>2151.3774545454544</v>
      </c>
      <c r="R79" s="71">
        <v>430.27549090909088</v>
      </c>
      <c r="S79" s="71">
        <v>32.270661818181814</v>
      </c>
      <c r="T79" s="71">
        <v>21.513774545454545</v>
      </c>
      <c r="U79" s="71">
        <v>4.3027549090909085</v>
      </c>
      <c r="V79" s="71">
        <v>53.78443636363636</v>
      </c>
      <c r="W79" s="71">
        <v>172.11019636363636</v>
      </c>
      <c r="X79" s="71">
        <v>64.541323636363629</v>
      </c>
      <c r="Y79" s="71">
        <v>12.908264727272726</v>
      </c>
      <c r="Z79" s="71">
        <v>791.70690327272712</v>
      </c>
      <c r="AA79" s="71">
        <v>179.28145454545452</v>
      </c>
      <c r="AB79" s="71">
        <v>239.01803519999999</v>
      </c>
      <c r="AC79" s="71">
        <v>153.9342122263273</v>
      </c>
      <c r="AD79" s="71">
        <v>572.23370197178178</v>
      </c>
      <c r="AE79" s="71">
        <v>199.00800000000001</v>
      </c>
      <c r="AF79" s="71">
        <v>794</v>
      </c>
      <c r="AG79" s="71">
        <v>0</v>
      </c>
      <c r="AH79" s="71">
        <v>66.88</v>
      </c>
      <c r="AI79" s="71">
        <v>0</v>
      </c>
      <c r="AJ79" s="71">
        <v>0</v>
      </c>
      <c r="AK79" s="71">
        <v>9.44</v>
      </c>
      <c r="AL79" s="71">
        <v>0</v>
      </c>
      <c r="AM79" s="71">
        <v>1069.328</v>
      </c>
      <c r="AN79" s="71">
        <v>2433.2686052445088</v>
      </c>
      <c r="AO79" s="71">
        <v>10.796312592592592</v>
      </c>
      <c r="AP79" s="71">
        <v>0.86370500740740741</v>
      </c>
      <c r="AQ79" s="71">
        <v>0.43185250370370371</v>
      </c>
      <c r="AR79" s="71">
        <v>7.529821090909091</v>
      </c>
      <c r="AS79" s="71">
        <v>2.7709741614545464</v>
      </c>
      <c r="AT79" s="71">
        <v>92.509230545454528</v>
      </c>
      <c r="AU79" s="71">
        <v>3.5856290909090909</v>
      </c>
      <c r="AV79" s="71">
        <v>118.48752499243096</v>
      </c>
      <c r="AW79" s="71">
        <v>29.880242424242422</v>
      </c>
      <c r="AX79" s="71">
        <v>17.689103515151515</v>
      </c>
      <c r="AY79" s="71">
        <v>0.4482036363636363</v>
      </c>
      <c r="AZ79" s="71">
        <v>7.1712581818181818</v>
      </c>
      <c r="BA79" s="71">
        <v>2.7888226262626259</v>
      </c>
      <c r="BB79" s="71">
        <v>21.335767981252527</v>
      </c>
      <c r="BC79" s="71">
        <v>79.313398365090919</v>
      </c>
      <c r="BD79" s="71"/>
      <c r="BE79" s="71">
        <v>0</v>
      </c>
      <c r="BF79" s="71">
        <v>79.313398365090919</v>
      </c>
      <c r="BG79" s="71">
        <v>110.9704</v>
      </c>
      <c r="BH79" s="71">
        <v>15.856361301545446</v>
      </c>
      <c r="BI79" s="71">
        <v>4.9052091327913265</v>
      </c>
      <c r="BJ79" s="71">
        <v>2086.0058865450824</v>
      </c>
      <c r="BK79" s="71"/>
      <c r="BL79" s="71">
        <v>2217.7378569794191</v>
      </c>
      <c r="BM79" s="71">
        <v>7000.1848401269044</v>
      </c>
      <c r="BN79" s="71">
        <f t="shared" si="11"/>
        <v>-6.6523879411008338E-7</v>
      </c>
      <c r="BO79" s="71">
        <f t="shared" si="12"/>
        <v>-4.7010208117112182E-7</v>
      </c>
      <c r="BP79" s="72">
        <f t="shared" si="13"/>
        <v>8.5633802816901436</v>
      </c>
      <c r="BQ79" s="72">
        <f t="shared" si="14"/>
        <v>1.8591549295774654</v>
      </c>
      <c r="BR79" s="73">
        <v>2</v>
      </c>
      <c r="BS79" s="72">
        <f t="shared" si="18"/>
        <v>2.2535211267605644</v>
      </c>
      <c r="BT79" s="72">
        <f t="shared" si="19"/>
        <v>11.25</v>
      </c>
      <c r="BU79" s="72">
        <f t="shared" si="20"/>
        <v>12.676056338028173</v>
      </c>
      <c r="BV79" s="71">
        <f t="shared" si="17"/>
        <v>887.34737395667753</v>
      </c>
      <c r="BW79" s="71">
        <f t="shared" si="15"/>
        <v>887.34737282133665</v>
      </c>
      <c r="BX79" s="71">
        <f t="shared" si="16"/>
        <v>7887.5322129482411</v>
      </c>
      <c r="BY79" s="71">
        <f t="shared" si="21"/>
        <v>94650.386555378893</v>
      </c>
      <c r="BZ79" s="49">
        <f>VLOOKUP($C79,[1]PARAMETROS!$A:$I,7,0)</f>
        <v>43101</v>
      </c>
      <c r="CA79" s="74"/>
      <c r="CB79" s="74"/>
    </row>
    <row r="80" spans="1:80" s="75" customFormat="1">
      <c r="A80" s="43" t="s">
        <v>240</v>
      </c>
      <c r="B80" s="43" t="s">
        <v>2</v>
      </c>
      <c r="C80" s="43" t="s">
        <v>70</v>
      </c>
      <c r="D80" s="43" t="s">
        <v>521</v>
      </c>
      <c r="E80" s="44" t="s">
        <v>403</v>
      </c>
      <c r="F80" s="44" t="s">
        <v>63</v>
      </c>
      <c r="G80" s="44">
        <v>1</v>
      </c>
      <c r="H80" s="71">
        <v>260.39999999999998</v>
      </c>
      <c r="I80" s="71">
        <v>260.39999999999998</v>
      </c>
      <c r="J80" s="71"/>
      <c r="K80" s="71"/>
      <c r="L80" s="71"/>
      <c r="M80" s="71"/>
      <c r="N80" s="71"/>
      <c r="O80" s="71"/>
      <c r="P80" s="71">
        <v>8.5221818181818172</v>
      </c>
      <c r="Q80" s="71">
        <v>268.9221818181818</v>
      </c>
      <c r="R80" s="71">
        <v>53.78443636363636</v>
      </c>
      <c r="S80" s="71">
        <v>4.0338327272727268</v>
      </c>
      <c r="T80" s="71">
        <v>2.6892218181818182</v>
      </c>
      <c r="U80" s="71">
        <v>0.53784436363636356</v>
      </c>
      <c r="V80" s="71">
        <v>6.723054545454545</v>
      </c>
      <c r="W80" s="71">
        <v>21.513774545454545</v>
      </c>
      <c r="X80" s="71">
        <v>8.0676654545454536</v>
      </c>
      <c r="Y80" s="71">
        <v>1.6135330909090908</v>
      </c>
      <c r="Z80" s="71">
        <v>98.96336290909089</v>
      </c>
      <c r="AA80" s="71">
        <v>22.410181818181815</v>
      </c>
      <c r="AB80" s="71">
        <v>29.877254399999998</v>
      </c>
      <c r="AC80" s="71">
        <v>19.241776528290913</v>
      </c>
      <c r="AD80" s="71">
        <v>71.529212746472723</v>
      </c>
      <c r="AE80" s="71">
        <v>146.376</v>
      </c>
      <c r="AF80" s="71">
        <v>397</v>
      </c>
      <c r="AG80" s="71">
        <v>0</v>
      </c>
      <c r="AH80" s="71">
        <v>32.619999999999997</v>
      </c>
      <c r="AI80" s="71">
        <v>0</v>
      </c>
      <c r="AJ80" s="71">
        <v>0</v>
      </c>
      <c r="AK80" s="71">
        <v>4.72</v>
      </c>
      <c r="AL80" s="71">
        <v>0</v>
      </c>
      <c r="AM80" s="71">
        <v>580.71600000000001</v>
      </c>
      <c r="AN80" s="71">
        <v>751.20857565556355</v>
      </c>
      <c r="AO80" s="71">
        <v>1.349539074074074</v>
      </c>
      <c r="AP80" s="71">
        <v>0.10796312592592593</v>
      </c>
      <c r="AQ80" s="71">
        <v>5.3981562962962963E-2</v>
      </c>
      <c r="AR80" s="71">
        <v>0.94122763636363638</v>
      </c>
      <c r="AS80" s="71">
        <v>0.34637177018181831</v>
      </c>
      <c r="AT80" s="71">
        <v>11.563653818181816</v>
      </c>
      <c r="AU80" s="71">
        <v>0.44820363636363636</v>
      </c>
      <c r="AV80" s="71">
        <v>14.81094062405387</v>
      </c>
      <c r="AW80" s="71">
        <v>3.7350303030303027</v>
      </c>
      <c r="AX80" s="71">
        <v>2.2111379393939394</v>
      </c>
      <c r="AY80" s="71">
        <v>5.6025454545454538E-2</v>
      </c>
      <c r="AZ80" s="71">
        <v>0.89640727272727272</v>
      </c>
      <c r="BA80" s="71">
        <v>0.34860282828282824</v>
      </c>
      <c r="BB80" s="71">
        <v>2.6669709976565659</v>
      </c>
      <c r="BC80" s="71">
        <v>9.9141747956363648</v>
      </c>
      <c r="BD80" s="71"/>
      <c r="BE80" s="71">
        <v>0</v>
      </c>
      <c r="BF80" s="71">
        <v>9.9141747956363648</v>
      </c>
      <c r="BG80" s="71">
        <v>30.371766666666673</v>
      </c>
      <c r="BH80" s="71">
        <v>1.9820451626931808</v>
      </c>
      <c r="BI80" s="71">
        <v>0.61315114159891593</v>
      </c>
      <c r="BJ80" s="71">
        <v>260.75073581813524</v>
      </c>
      <c r="BK80" s="71"/>
      <c r="BL80" s="71">
        <v>293.71769878909402</v>
      </c>
      <c r="BM80" s="71">
        <v>1338.5735716825297</v>
      </c>
      <c r="BN80" s="71">
        <f t="shared" si="11"/>
        <v>-3.3261939705504169E-7</v>
      </c>
      <c r="BO80" s="71">
        <f t="shared" si="12"/>
        <v>-2.3505104058556091E-7</v>
      </c>
      <c r="BP80" s="72">
        <f t="shared" si="13"/>
        <v>8.6609686609686669</v>
      </c>
      <c r="BQ80" s="72">
        <f t="shared" si="14"/>
        <v>1.8803418803418819</v>
      </c>
      <c r="BR80" s="73">
        <v>3</v>
      </c>
      <c r="BS80" s="72">
        <f t="shared" si="18"/>
        <v>3.4188034188034218</v>
      </c>
      <c r="BT80" s="72">
        <f t="shared" si="19"/>
        <v>12.25</v>
      </c>
      <c r="BU80" s="72">
        <f t="shared" si="20"/>
        <v>13.960113960113972</v>
      </c>
      <c r="BV80" s="71">
        <f t="shared" si="17"/>
        <v>186.86639596760159</v>
      </c>
      <c r="BW80" s="71">
        <f t="shared" si="15"/>
        <v>186.86639539993115</v>
      </c>
      <c r="BX80" s="71">
        <f t="shared" si="16"/>
        <v>1525.439967082461</v>
      </c>
      <c r="BY80" s="71">
        <f t="shared" si="21"/>
        <v>18305.279604989533</v>
      </c>
      <c r="BZ80" s="49">
        <f>VLOOKUP($C80,[1]PARAMETROS!$A:$I,7,0)</f>
        <v>43101</v>
      </c>
      <c r="CA80" s="74"/>
      <c r="CB80" s="74"/>
    </row>
    <row r="81" spans="1:80" s="75" customFormat="1">
      <c r="A81" s="43" t="s">
        <v>522</v>
      </c>
      <c r="B81" s="43" t="s">
        <v>2</v>
      </c>
      <c r="C81" s="43" t="s">
        <v>165</v>
      </c>
      <c r="D81" s="43" t="s">
        <v>523</v>
      </c>
      <c r="E81" s="44" t="s">
        <v>403</v>
      </c>
      <c r="F81" s="44" t="s">
        <v>63</v>
      </c>
      <c r="G81" s="44">
        <v>1</v>
      </c>
      <c r="H81" s="71">
        <v>260.39999999999998</v>
      </c>
      <c r="I81" s="71">
        <v>260.39999999999998</v>
      </c>
      <c r="J81" s="71"/>
      <c r="K81" s="71"/>
      <c r="L81" s="71"/>
      <c r="M81" s="71"/>
      <c r="N81" s="71"/>
      <c r="O81" s="71"/>
      <c r="P81" s="71">
        <v>8.5221818181818172</v>
      </c>
      <c r="Q81" s="71">
        <v>268.9221818181818</v>
      </c>
      <c r="R81" s="71">
        <v>53.78443636363636</v>
      </c>
      <c r="S81" s="71">
        <v>4.0338327272727268</v>
      </c>
      <c r="T81" s="71">
        <v>2.6892218181818182</v>
      </c>
      <c r="U81" s="71">
        <v>0.53784436363636356</v>
      </c>
      <c r="V81" s="71">
        <v>6.723054545454545</v>
      </c>
      <c r="W81" s="71">
        <v>21.513774545454545</v>
      </c>
      <c r="X81" s="71">
        <v>8.0676654545454536</v>
      </c>
      <c r="Y81" s="71">
        <v>1.6135330909090908</v>
      </c>
      <c r="Z81" s="71">
        <v>98.96336290909089</v>
      </c>
      <c r="AA81" s="71">
        <v>22.410181818181815</v>
      </c>
      <c r="AB81" s="71">
        <v>29.877254399999998</v>
      </c>
      <c r="AC81" s="71">
        <v>19.241776528290913</v>
      </c>
      <c r="AD81" s="71">
        <v>71.529212746472723</v>
      </c>
      <c r="AE81" s="71">
        <v>146.376</v>
      </c>
      <c r="AF81" s="71">
        <v>397</v>
      </c>
      <c r="AG81" s="71">
        <v>0</v>
      </c>
      <c r="AH81" s="71">
        <v>0</v>
      </c>
      <c r="AI81" s="71">
        <v>0</v>
      </c>
      <c r="AJ81" s="71">
        <v>0</v>
      </c>
      <c r="AK81" s="71">
        <v>4.72</v>
      </c>
      <c r="AL81" s="71">
        <v>0</v>
      </c>
      <c r="AM81" s="71">
        <v>548.096</v>
      </c>
      <c r="AN81" s="71">
        <v>718.58857565556355</v>
      </c>
      <c r="AO81" s="71">
        <v>1.349539074074074</v>
      </c>
      <c r="AP81" s="71">
        <v>0.10796312592592593</v>
      </c>
      <c r="AQ81" s="71">
        <v>5.3981562962962963E-2</v>
      </c>
      <c r="AR81" s="71">
        <v>0.94122763636363638</v>
      </c>
      <c r="AS81" s="71">
        <v>0.34637177018181831</v>
      </c>
      <c r="AT81" s="71">
        <v>11.563653818181816</v>
      </c>
      <c r="AU81" s="71">
        <v>0.44820363636363636</v>
      </c>
      <c r="AV81" s="71">
        <v>14.81094062405387</v>
      </c>
      <c r="AW81" s="71">
        <v>3.7350303030303027</v>
      </c>
      <c r="AX81" s="71">
        <v>2.2111379393939394</v>
      </c>
      <c r="AY81" s="71">
        <v>5.6025454545454538E-2</v>
      </c>
      <c r="AZ81" s="71">
        <v>0.89640727272727272</v>
      </c>
      <c r="BA81" s="71">
        <v>0.34860282828282824</v>
      </c>
      <c r="BB81" s="71">
        <v>2.6669709976565659</v>
      </c>
      <c r="BC81" s="71">
        <v>9.9141747956363648</v>
      </c>
      <c r="BD81" s="71"/>
      <c r="BE81" s="71">
        <v>0</v>
      </c>
      <c r="BF81" s="71">
        <v>9.9141747956363648</v>
      </c>
      <c r="BG81" s="71">
        <v>30.371766666666673</v>
      </c>
      <c r="BH81" s="71">
        <v>1.9820451626931808</v>
      </c>
      <c r="BI81" s="71">
        <v>0.61315114159891593</v>
      </c>
      <c r="BJ81" s="71">
        <v>260.75073581813524</v>
      </c>
      <c r="BK81" s="71"/>
      <c r="BL81" s="71">
        <v>293.71769878909402</v>
      </c>
      <c r="BM81" s="71">
        <v>1305.9535716825296</v>
      </c>
      <c r="BN81" s="71">
        <f t="shared" si="11"/>
        <v>-3.3261939705504169E-7</v>
      </c>
      <c r="BO81" s="71">
        <f t="shared" si="12"/>
        <v>-2.3505104058556091E-7</v>
      </c>
      <c r="BP81" s="72">
        <f t="shared" si="13"/>
        <v>8.6609686609686669</v>
      </c>
      <c r="BQ81" s="72">
        <f t="shared" si="14"/>
        <v>1.8803418803418819</v>
      </c>
      <c r="BR81" s="73">
        <v>3</v>
      </c>
      <c r="BS81" s="72">
        <f t="shared" si="18"/>
        <v>3.4188034188034218</v>
      </c>
      <c r="BT81" s="72">
        <f t="shared" si="19"/>
        <v>12.25</v>
      </c>
      <c r="BU81" s="72">
        <f t="shared" si="20"/>
        <v>13.960113960113972</v>
      </c>
      <c r="BV81" s="71">
        <f t="shared" si="17"/>
        <v>182.31260679381242</v>
      </c>
      <c r="BW81" s="71">
        <f t="shared" si="15"/>
        <v>182.31260622614198</v>
      </c>
      <c r="BX81" s="71">
        <f t="shared" si="16"/>
        <v>1488.2661779086716</v>
      </c>
      <c r="BY81" s="71">
        <f t="shared" si="21"/>
        <v>17859.194134904057</v>
      </c>
      <c r="BZ81" s="49">
        <f>VLOOKUP($C81,[1]PARAMETROS!$A:$I,7,0)</f>
        <v>43101</v>
      </c>
      <c r="CA81" s="74"/>
      <c r="CB81" s="74"/>
    </row>
    <row r="82" spans="1:80" s="75" customFormat="1">
      <c r="A82" s="43" t="s">
        <v>524</v>
      </c>
      <c r="B82" s="43" t="s">
        <v>2</v>
      </c>
      <c r="C82" s="43" t="s">
        <v>74</v>
      </c>
      <c r="D82" s="43" t="s">
        <v>525</v>
      </c>
      <c r="E82" s="44" t="s">
        <v>403</v>
      </c>
      <c r="F82" s="44" t="s">
        <v>63</v>
      </c>
      <c r="G82" s="44">
        <v>1</v>
      </c>
      <c r="H82" s="71">
        <v>260.39999999999998</v>
      </c>
      <c r="I82" s="71">
        <v>260.39999999999998</v>
      </c>
      <c r="J82" s="71"/>
      <c r="K82" s="71"/>
      <c r="L82" s="71"/>
      <c r="M82" s="71"/>
      <c r="N82" s="71"/>
      <c r="O82" s="71"/>
      <c r="P82" s="71">
        <v>8.5221818181818172</v>
      </c>
      <c r="Q82" s="71">
        <v>268.9221818181818</v>
      </c>
      <c r="R82" s="71">
        <v>53.78443636363636</v>
      </c>
      <c r="S82" s="71">
        <v>4.0338327272727268</v>
      </c>
      <c r="T82" s="71">
        <v>2.6892218181818182</v>
      </c>
      <c r="U82" s="71">
        <v>0.53784436363636356</v>
      </c>
      <c r="V82" s="71">
        <v>6.723054545454545</v>
      </c>
      <c r="W82" s="71">
        <v>21.513774545454545</v>
      </c>
      <c r="X82" s="71">
        <v>8.0676654545454536</v>
      </c>
      <c r="Y82" s="71">
        <v>1.6135330909090908</v>
      </c>
      <c r="Z82" s="71">
        <v>98.96336290909089</v>
      </c>
      <c r="AA82" s="71">
        <v>22.410181818181815</v>
      </c>
      <c r="AB82" s="71">
        <v>29.877254399999998</v>
      </c>
      <c r="AC82" s="71">
        <v>19.241776528290913</v>
      </c>
      <c r="AD82" s="71">
        <v>71.529212746472723</v>
      </c>
      <c r="AE82" s="71">
        <v>146.376</v>
      </c>
      <c r="AF82" s="71">
        <v>0</v>
      </c>
      <c r="AG82" s="71">
        <v>264.83999999999997</v>
      </c>
      <c r="AH82" s="71">
        <v>27.01</v>
      </c>
      <c r="AI82" s="71">
        <v>0</v>
      </c>
      <c r="AJ82" s="71">
        <v>0</v>
      </c>
      <c r="AK82" s="71">
        <v>4.72</v>
      </c>
      <c r="AL82" s="71">
        <v>0</v>
      </c>
      <c r="AM82" s="71">
        <v>442.94600000000003</v>
      </c>
      <c r="AN82" s="71">
        <v>613.43857565556357</v>
      </c>
      <c r="AO82" s="71">
        <v>1.349539074074074</v>
      </c>
      <c r="AP82" s="71">
        <v>0.10796312592592593</v>
      </c>
      <c r="AQ82" s="71">
        <v>5.3981562962962963E-2</v>
      </c>
      <c r="AR82" s="71">
        <v>0.94122763636363638</v>
      </c>
      <c r="AS82" s="71">
        <v>0.34637177018181831</v>
      </c>
      <c r="AT82" s="71">
        <v>11.563653818181816</v>
      </c>
      <c r="AU82" s="71">
        <v>0.44820363636363636</v>
      </c>
      <c r="AV82" s="71">
        <v>14.81094062405387</v>
      </c>
      <c r="AW82" s="71">
        <v>3.7350303030303027</v>
      </c>
      <c r="AX82" s="71">
        <v>2.2111379393939394</v>
      </c>
      <c r="AY82" s="71">
        <v>5.6025454545454538E-2</v>
      </c>
      <c r="AZ82" s="71">
        <v>0.89640727272727272</v>
      </c>
      <c r="BA82" s="71">
        <v>0.34860282828282824</v>
      </c>
      <c r="BB82" s="71">
        <v>2.6669709976565659</v>
      </c>
      <c r="BC82" s="71">
        <v>9.9141747956363648</v>
      </c>
      <c r="BD82" s="71"/>
      <c r="BE82" s="71">
        <v>0</v>
      </c>
      <c r="BF82" s="71">
        <v>9.9141747956363648</v>
      </c>
      <c r="BG82" s="71">
        <v>30.371766666666673</v>
      </c>
      <c r="BH82" s="71">
        <v>1.9820451626931808</v>
      </c>
      <c r="BI82" s="71">
        <v>0.61315114159891593</v>
      </c>
      <c r="BJ82" s="71">
        <v>260.75073581813524</v>
      </c>
      <c r="BK82" s="71"/>
      <c r="BL82" s="71">
        <v>293.71769878909402</v>
      </c>
      <c r="BM82" s="71">
        <v>1200.8035716825298</v>
      </c>
      <c r="BN82" s="71">
        <f t="shared" si="11"/>
        <v>-3.3261939705504169E-7</v>
      </c>
      <c r="BO82" s="71">
        <f t="shared" si="12"/>
        <v>-2.3505104058556091E-7</v>
      </c>
      <c r="BP82" s="72">
        <f t="shared" si="13"/>
        <v>8.8629737609329435</v>
      </c>
      <c r="BQ82" s="72">
        <f t="shared" si="14"/>
        <v>1.9241982507288626</v>
      </c>
      <c r="BR82" s="73">
        <v>5</v>
      </c>
      <c r="BS82" s="72">
        <f t="shared" si="18"/>
        <v>5.8309037900874632</v>
      </c>
      <c r="BT82" s="72">
        <f t="shared" si="19"/>
        <v>14.25</v>
      </c>
      <c r="BU82" s="72">
        <f t="shared" si="20"/>
        <v>16.618075801749271</v>
      </c>
      <c r="BV82" s="71">
        <f t="shared" si="17"/>
        <v>199.55044767797955</v>
      </c>
      <c r="BW82" s="71">
        <f t="shared" si="15"/>
        <v>199.55044711030911</v>
      </c>
      <c r="BX82" s="71">
        <f t="shared" si="16"/>
        <v>1400.3540187928388</v>
      </c>
      <c r="BY82" s="71">
        <f t="shared" si="21"/>
        <v>16804.248225514064</v>
      </c>
      <c r="BZ82" s="49">
        <f>VLOOKUP($C82,[1]PARAMETROS!$A:$I,7,0)</f>
        <v>43101</v>
      </c>
      <c r="CA82" s="74"/>
      <c r="CB82" s="74"/>
    </row>
    <row r="83" spans="1:80" s="75" customFormat="1">
      <c r="A83" s="43" t="s">
        <v>526</v>
      </c>
      <c r="B83" s="43" t="s">
        <v>2</v>
      </c>
      <c r="C83" s="43" t="s">
        <v>315</v>
      </c>
      <c r="D83" s="43" t="s">
        <v>527</v>
      </c>
      <c r="E83" s="44" t="s">
        <v>403</v>
      </c>
      <c r="F83" s="44" t="s">
        <v>63</v>
      </c>
      <c r="G83" s="44">
        <v>1</v>
      </c>
      <c r="H83" s="71">
        <v>260.39999999999998</v>
      </c>
      <c r="I83" s="71">
        <v>260.39999999999998</v>
      </c>
      <c r="J83" s="71"/>
      <c r="K83" s="71"/>
      <c r="L83" s="71"/>
      <c r="M83" s="71"/>
      <c r="N83" s="71"/>
      <c r="O83" s="71"/>
      <c r="P83" s="71">
        <v>8.5221818181818172</v>
      </c>
      <c r="Q83" s="71">
        <v>268.9221818181818</v>
      </c>
      <c r="R83" s="71">
        <v>53.78443636363636</v>
      </c>
      <c r="S83" s="71">
        <v>4.0338327272727268</v>
      </c>
      <c r="T83" s="71">
        <v>2.6892218181818182</v>
      </c>
      <c r="U83" s="71">
        <v>0.53784436363636356</v>
      </c>
      <c r="V83" s="71">
        <v>6.723054545454545</v>
      </c>
      <c r="W83" s="71">
        <v>21.513774545454545</v>
      </c>
      <c r="X83" s="71">
        <v>8.0676654545454536</v>
      </c>
      <c r="Y83" s="71">
        <v>1.6135330909090908</v>
      </c>
      <c r="Z83" s="71">
        <v>98.96336290909089</v>
      </c>
      <c r="AA83" s="71">
        <v>22.410181818181815</v>
      </c>
      <c r="AB83" s="71">
        <v>29.877254399999998</v>
      </c>
      <c r="AC83" s="71">
        <v>19.241776528290913</v>
      </c>
      <c r="AD83" s="71">
        <v>71.529212746472723</v>
      </c>
      <c r="AE83" s="71">
        <v>146.376</v>
      </c>
      <c r="AF83" s="71">
        <v>397</v>
      </c>
      <c r="AG83" s="71">
        <v>0</v>
      </c>
      <c r="AH83" s="71">
        <v>0</v>
      </c>
      <c r="AI83" s="71">
        <v>0</v>
      </c>
      <c r="AJ83" s="71">
        <v>0</v>
      </c>
      <c r="AK83" s="71">
        <v>4.72</v>
      </c>
      <c r="AL83" s="71">
        <v>0</v>
      </c>
      <c r="AM83" s="71">
        <v>548.096</v>
      </c>
      <c r="AN83" s="71">
        <v>718.58857565556355</v>
      </c>
      <c r="AO83" s="71">
        <v>1.349539074074074</v>
      </c>
      <c r="AP83" s="71">
        <v>0.10796312592592593</v>
      </c>
      <c r="AQ83" s="71">
        <v>5.3981562962962963E-2</v>
      </c>
      <c r="AR83" s="71">
        <v>0.94122763636363638</v>
      </c>
      <c r="AS83" s="71">
        <v>0.34637177018181831</v>
      </c>
      <c r="AT83" s="71">
        <v>11.563653818181816</v>
      </c>
      <c r="AU83" s="71">
        <v>0.44820363636363636</v>
      </c>
      <c r="AV83" s="71">
        <v>14.81094062405387</v>
      </c>
      <c r="AW83" s="71">
        <v>3.7350303030303027</v>
      </c>
      <c r="AX83" s="71">
        <v>2.2111379393939394</v>
      </c>
      <c r="AY83" s="71">
        <v>5.6025454545454538E-2</v>
      </c>
      <c r="AZ83" s="71">
        <v>0.89640727272727272</v>
      </c>
      <c r="BA83" s="71">
        <v>0.34860282828282824</v>
      </c>
      <c r="BB83" s="71">
        <v>2.6669709976565659</v>
      </c>
      <c r="BC83" s="71">
        <v>9.9141747956363648</v>
      </c>
      <c r="BD83" s="71"/>
      <c r="BE83" s="71">
        <v>0</v>
      </c>
      <c r="BF83" s="71">
        <v>9.9141747956363648</v>
      </c>
      <c r="BG83" s="71">
        <v>30.371766666666673</v>
      </c>
      <c r="BH83" s="71">
        <v>1.9820451626931808</v>
      </c>
      <c r="BI83" s="71">
        <v>0.61315114159891593</v>
      </c>
      <c r="BJ83" s="71">
        <v>260.75073581813524</v>
      </c>
      <c r="BK83" s="71"/>
      <c r="BL83" s="71">
        <v>293.71769878909402</v>
      </c>
      <c r="BM83" s="71">
        <v>1305.9535716825296</v>
      </c>
      <c r="BN83" s="71">
        <f t="shared" si="11"/>
        <v>-3.3261939705504169E-7</v>
      </c>
      <c r="BO83" s="71">
        <f t="shared" si="12"/>
        <v>-2.3505104058556091E-7</v>
      </c>
      <c r="BP83" s="72">
        <f t="shared" si="13"/>
        <v>8.6609686609686669</v>
      </c>
      <c r="BQ83" s="72">
        <f t="shared" si="14"/>
        <v>1.8803418803418819</v>
      </c>
      <c r="BR83" s="73">
        <v>3</v>
      </c>
      <c r="BS83" s="72">
        <f t="shared" si="18"/>
        <v>3.4188034188034218</v>
      </c>
      <c r="BT83" s="72">
        <f t="shared" si="19"/>
        <v>12.25</v>
      </c>
      <c r="BU83" s="72">
        <f t="shared" si="20"/>
        <v>13.960113960113972</v>
      </c>
      <c r="BV83" s="71">
        <f t="shared" si="17"/>
        <v>182.31260679381242</v>
      </c>
      <c r="BW83" s="71">
        <f t="shared" si="15"/>
        <v>182.31260622614198</v>
      </c>
      <c r="BX83" s="71">
        <f t="shared" si="16"/>
        <v>1488.2661779086716</v>
      </c>
      <c r="BY83" s="71">
        <f t="shared" si="21"/>
        <v>17859.194134904057</v>
      </c>
      <c r="BZ83" s="49">
        <f>VLOOKUP($C83,[1]PARAMETROS!$A:$I,7,0)</f>
        <v>43101</v>
      </c>
      <c r="CA83" s="74"/>
      <c r="CB83" s="74"/>
    </row>
    <row r="84" spans="1:80" s="75" customFormat="1">
      <c r="A84" s="43" t="s">
        <v>242</v>
      </c>
      <c r="B84" s="43" t="s">
        <v>0</v>
      </c>
      <c r="C84" s="43" t="s">
        <v>67</v>
      </c>
      <c r="D84" s="43" t="s">
        <v>528</v>
      </c>
      <c r="E84" s="44" t="s">
        <v>403</v>
      </c>
      <c r="F84" s="44" t="s">
        <v>63</v>
      </c>
      <c r="G84" s="44">
        <v>2</v>
      </c>
      <c r="H84" s="71">
        <v>1041.5999999999999</v>
      </c>
      <c r="I84" s="71">
        <v>2083.1999999999998</v>
      </c>
      <c r="J84" s="71"/>
      <c r="K84" s="71"/>
      <c r="L84" s="71"/>
      <c r="M84" s="71"/>
      <c r="N84" s="71"/>
      <c r="O84" s="71"/>
      <c r="P84" s="71">
        <v>68.177454545454538</v>
      </c>
      <c r="Q84" s="71">
        <v>2151.3774545454544</v>
      </c>
      <c r="R84" s="71">
        <v>430.27549090909088</v>
      </c>
      <c r="S84" s="71">
        <v>32.270661818181814</v>
      </c>
      <c r="T84" s="71">
        <v>21.513774545454545</v>
      </c>
      <c r="U84" s="71">
        <v>4.3027549090909085</v>
      </c>
      <c r="V84" s="71">
        <v>53.78443636363636</v>
      </c>
      <c r="W84" s="71">
        <v>172.11019636363636</v>
      </c>
      <c r="X84" s="71">
        <v>64.541323636363629</v>
      </c>
      <c r="Y84" s="71">
        <v>12.908264727272726</v>
      </c>
      <c r="Z84" s="71">
        <v>791.70690327272712</v>
      </c>
      <c r="AA84" s="71">
        <v>179.28145454545452</v>
      </c>
      <c r="AB84" s="71">
        <v>239.01803519999999</v>
      </c>
      <c r="AC84" s="71">
        <v>153.9342122263273</v>
      </c>
      <c r="AD84" s="71">
        <v>572.23370197178178</v>
      </c>
      <c r="AE84" s="71">
        <v>199.00800000000001</v>
      </c>
      <c r="AF84" s="71">
        <v>794</v>
      </c>
      <c r="AG84" s="71">
        <v>0</v>
      </c>
      <c r="AH84" s="71">
        <v>0</v>
      </c>
      <c r="AI84" s="71">
        <v>19.68</v>
      </c>
      <c r="AJ84" s="71">
        <v>0</v>
      </c>
      <c r="AK84" s="71">
        <v>9.44</v>
      </c>
      <c r="AL84" s="71">
        <v>0</v>
      </c>
      <c r="AM84" s="71">
        <v>1022.128</v>
      </c>
      <c r="AN84" s="71">
        <v>2386.0686052445089</v>
      </c>
      <c r="AO84" s="71">
        <v>10.796312592592592</v>
      </c>
      <c r="AP84" s="71">
        <v>0.86370500740740741</v>
      </c>
      <c r="AQ84" s="71">
        <v>0.43185250370370371</v>
      </c>
      <c r="AR84" s="71">
        <v>7.529821090909091</v>
      </c>
      <c r="AS84" s="71">
        <v>2.7709741614545464</v>
      </c>
      <c r="AT84" s="71">
        <v>92.509230545454528</v>
      </c>
      <c r="AU84" s="71">
        <v>3.5856290909090909</v>
      </c>
      <c r="AV84" s="71">
        <v>118.48752499243096</v>
      </c>
      <c r="AW84" s="71">
        <v>29.880242424242422</v>
      </c>
      <c r="AX84" s="71">
        <v>17.689103515151515</v>
      </c>
      <c r="AY84" s="71">
        <v>0.4482036363636363</v>
      </c>
      <c r="AZ84" s="71">
        <v>7.1712581818181818</v>
      </c>
      <c r="BA84" s="71">
        <v>2.7888226262626259</v>
      </c>
      <c r="BB84" s="71">
        <v>21.335767981252527</v>
      </c>
      <c r="BC84" s="71">
        <v>79.313398365090919</v>
      </c>
      <c r="BD84" s="71"/>
      <c r="BE84" s="71">
        <v>0</v>
      </c>
      <c r="BF84" s="71">
        <v>79.313398365090919</v>
      </c>
      <c r="BG84" s="71">
        <v>110.9704</v>
      </c>
      <c r="BH84" s="71">
        <v>15.856361301545446</v>
      </c>
      <c r="BI84" s="71">
        <v>4.9052091327913265</v>
      </c>
      <c r="BJ84" s="71">
        <v>2086.0058865450824</v>
      </c>
      <c r="BK84" s="71"/>
      <c r="BL84" s="71">
        <v>2217.7378569794191</v>
      </c>
      <c r="BM84" s="71">
        <v>6952.9848401269046</v>
      </c>
      <c r="BN84" s="71">
        <f t="shared" si="11"/>
        <v>-6.6523879411008338E-7</v>
      </c>
      <c r="BO84" s="71">
        <f t="shared" si="12"/>
        <v>-4.7010208117112182E-7</v>
      </c>
      <c r="BP84" s="72">
        <f t="shared" si="13"/>
        <v>8.5633802816901436</v>
      </c>
      <c r="BQ84" s="72">
        <f t="shared" si="14"/>
        <v>1.8591549295774654</v>
      </c>
      <c r="BR84" s="73">
        <v>2</v>
      </c>
      <c r="BS84" s="72">
        <f t="shared" si="18"/>
        <v>2.2535211267605644</v>
      </c>
      <c r="BT84" s="72">
        <f t="shared" si="19"/>
        <v>11.25</v>
      </c>
      <c r="BU84" s="72">
        <f t="shared" si="20"/>
        <v>12.676056338028173</v>
      </c>
      <c r="BV84" s="71">
        <f t="shared" si="17"/>
        <v>881.36427536512815</v>
      </c>
      <c r="BW84" s="71">
        <f t="shared" si="15"/>
        <v>881.36427422978727</v>
      </c>
      <c r="BX84" s="71">
        <f t="shared" si="16"/>
        <v>7834.3491143566916</v>
      </c>
      <c r="BY84" s="71">
        <f t="shared" si="21"/>
        <v>94012.189372280292</v>
      </c>
      <c r="BZ84" s="49">
        <f>VLOOKUP($C84,[1]PARAMETROS!$A:$I,7,0)</f>
        <v>43101</v>
      </c>
      <c r="CA84" s="74"/>
      <c r="CB84" s="74"/>
    </row>
    <row r="85" spans="1:80" s="75" customFormat="1">
      <c r="A85" s="43" t="s">
        <v>245</v>
      </c>
      <c r="B85" s="43" t="s">
        <v>1</v>
      </c>
      <c r="C85" s="43" t="s">
        <v>74</v>
      </c>
      <c r="D85" s="43" t="s">
        <v>529</v>
      </c>
      <c r="E85" s="44" t="s">
        <v>403</v>
      </c>
      <c r="F85" s="44" t="s">
        <v>63</v>
      </c>
      <c r="G85" s="44">
        <v>1</v>
      </c>
      <c r="H85" s="71">
        <v>520.79999999999995</v>
      </c>
      <c r="I85" s="71">
        <v>520.79999999999995</v>
      </c>
      <c r="J85" s="71"/>
      <c r="K85" s="71"/>
      <c r="L85" s="71"/>
      <c r="M85" s="71"/>
      <c r="N85" s="71"/>
      <c r="O85" s="71"/>
      <c r="P85" s="71">
        <v>17.044363636363634</v>
      </c>
      <c r="Q85" s="71">
        <v>537.8443636363636</v>
      </c>
      <c r="R85" s="71">
        <v>107.56887272727272</v>
      </c>
      <c r="S85" s="71">
        <v>8.0676654545454536</v>
      </c>
      <c r="T85" s="71">
        <v>5.3784436363636363</v>
      </c>
      <c r="U85" s="71">
        <v>1.0756887272727271</v>
      </c>
      <c r="V85" s="71">
        <v>13.44610909090909</v>
      </c>
      <c r="W85" s="71">
        <v>43.027549090909091</v>
      </c>
      <c r="X85" s="71">
        <v>16.135330909090907</v>
      </c>
      <c r="Y85" s="71">
        <v>3.2270661818181816</v>
      </c>
      <c r="Z85" s="71">
        <v>197.92672581818178</v>
      </c>
      <c r="AA85" s="71">
        <v>44.820363636363631</v>
      </c>
      <c r="AB85" s="71">
        <v>59.754508799999996</v>
      </c>
      <c r="AC85" s="71">
        <v>38.483553056581826</v>
      </c>
      <c r="AD85" s="71">
        <v>143.05842549294545</v>
      </c>
      <c r="AE85" s="71">
        <v>130.75200000000001</v>
      </c>
      <c r="AF85" s="71">
        <v>0</v>
      </c>
      <c r="AG85" s="71">
        <v>264.83999999999997</v>
      </c>
      <c r="AH85" s="71">
        <v>27.01</v>
      </c>
      <c r="AI85" s="71">
        <v>0</v>
      </c>
      <c r="AJ85" s="71">
        <v>0</v>
      </c>
      <c r="AK85" s="71">
        <v>4.72</v>
      </c>
      <c r="AL85" s="71">
        <v>0</v>
      </c>
      <c r="AM85" s="71">
        <v>427.322</v>
      </c>
      <c r="AN85" s="71">
        <v>768.30715131112731</v>
      </c>
      <c r="AO85" s="71">
        <v>2.6990781481481481</v>
      </c>
      <c r="AP85" s="71">
        <v>0.21592625185185185</v>
      </c>
      <c r="AQ85" s="71">
        <v>0.10796312592592593</v>
      </c>
      <c r="AR85" s="71">
        <v>1.8824552727272728</v>
      </c>
      <c r="AS85" s="71">
        <v>0.69274354036363661</v>
      </c>
      <c r="AT85" s="71">
        <v>23.127307636363632</v>
      </c>
      <c r="AU85" s="71">
        <v>0.89640727272727272</v>
      </c>
      <c r="AV85" s="71">
        <v>29.621881248107741</v>
      </c>
      <c r="AW85" s="71">
        <v>7.4700606060606054</v>
      </c>
      <c r="AX85" s="71">
        <v>4.4222758787878789</v>
      </c>
      <c r="AY85" s="71">
        <v>0.11205090909090908</v>
      </c>
      <c r="AZ85" s="71">
        <v>1.7928145454545454</v>
      </c>
      <c r="BA85" s="71">
        <v>0.69720565656565647</v>
      </c>
      <c r="BB85" s="71">
        <v>5.3339419953131317</v>
      </c>
      <c r="BC85" s="71">
        <v>19.82834959127273</v>
      </c>
      <c r="BD85" s="71"/>
      <c r="BE85" s="71">
        <v>0</v>
      </c>
      <c r="BF85" s="71">
        <v>19.82834959127273</v>
      </c>
      <c r="BG85" s="71">
        <v>30.371766666666673</v>
      </c>
      <c r="BH85" s="71">
        <v>3.9640903253863615</v>
      </c>
      <c r="BI85" s="71">
        <v>1.2263022831978319</v>
      </c>
      <c r="BJ85" s="71">
        <v>521.50147163627059</v>
      </c>
      <c r="BK85" s="71"/>
      <c r="BL85" s="71">
        <v>557.0636309115215</v>
      </c>
      <c r="BM85" s="71">
        <v>1912.6653766983927</v>
      </c>
      <c r="BN85" s="71">
        <f t="shared" si="11"/>
        <v>-3.3261939705504169E-7</v>
      </c>
      <c r="BO85" s="71">
        <f t="shared" si="12"/>
        <v>-2.3505104058556091E-7</v>
      </c>
      <c r="BP85" s="72">
        <f t="shared" si="13"/>
        <v>8.7608069164265068</v>
      </c>
      <c r="BQ85" s="72">
        <f t="shared" si="14"/>
        <v>1.9020172910662811</v>
      </c>
      <c r="BR85" s="73">
        <v>4</v>
      </c>
      <c r="BS85" s="72">
        <f t="shared" si="18"/>
        <v>4.6109510086455305</v>
      </c>
      <c r="BT85" s="72">
        <f t="shared" si="19"/>
        <v>13.25</v>
      </c>
      <c r="BU85" s="72">
        <f t="shared" si="20"/>
        <v>15.273775216138318</v>
      </c>
      <c r="BV85" s="71">
        <f t="shared" si="17"/>
        <v>292.13621018711297</v>
      </c>
      <c r="BW85" s="71">
        <f t="shared" si="15"/>
        <v>292.13620961944252</v>
      </c>
      <c r="BX85" s="71">
        <f t="shared" si="16"/>
        <v>2204.8015863178352</v>
      </c>
      <c r="BY85" s="71">
        <f t="shared" si="21"/>
        <v>26457.619035814023</v>
      </c>
      <c r="BZ85" s="49">
        <f>VLOOKUP($C85,[1]PARAMETROS!$A:$I,7,0)</f>
        <v>43101</v>
      </c>
      <c r="CA85" s="74"/>
      <c r="CB85" s="74"/>
    </row>
    <row r="86" spans="1:80" s="75" customFormat="1">
      <c r="A86" s="43" t="s">
        <v>530</v>
      </c>
      <c r="B86" s="43" t="s">
        <v>1</v>
      </c>
      <c r="C86" s="43" t="s">
        <v>74</v>
      </c>
      <c r="D86" s="43" t="s">
        <v>531</v>
      </c>
      <c r="E86" s="44" t="s">
        <v>403</v>
      </c>
      <c r="F86" s="44" t="s">
        <v>63</v>
      </c>
      <c r="G86" s="44">
        <v>1</v>
      </c>
      <c r="H86" s="71">
        <v>520.79999999999995</v>
      </c>
      <c r="I86" s="71">
        <v>520.79999999999995</v>
      </c>
      <c r="J86" s="71"/>
      <c r="K86" s="71"/>
      <c r="L86" s="71"/>
      <c r="M86" s="71"/>
      <c r="N86" s="71"/>
      <c r="O86" s="71"/>
      <c r="P86" s="71">
        <v>17.044363636363634</v>
      </c>
      <c r="Q86" s="71">
        <v>537.8443636363636</v>
      </c>
      <c r="R86" s="71">
        <v>107.56887272727272</v>
      </c>
      <c r="S86" s="71">
        <v>8.0676654545454536</v>
      </c>
      <c r="T86" s="71">
        <v>5.3784436363636363</v>
      </c>
      <c r="U86" s="71">
        <v>1.0756887272727271</v>
      </c>
      <c r="V86" s="71">
        <v>13.44610909090909</v>
      </c>
      <c r="W86" s="71">
        <v>43.027549090909091</v>
      </c>
      <c r="X86" s="71">
        <v>16.135330909090907</v>
      </c>
      <c r="Y86" s="71">
        <v>3.2270661818181816</v>
      </c>
      <c r="Z86" s="71">
        <v>197.92672581818178</v>
      </c>
      <c r="AA86" s="71">
        <v>44.820363636363631</v>
      </c>
      <c r="AB86" s="71">
        <v>59.754508799999996</v>
      </c>
      <c r="AC86" s="71">
        <v>38.483553056581826</v>
      </c>
      <c r="AD86" s="71">
        <v>143.05842549294545</v>
      </c>
      <c r="AE86" s="71">
        <v>130.75200000000001</v>
      </c>
      <c r="AF86" s="71">
        <v>0</v>
      </c>
      <c r="AG86" s="71">
        <v>264.83999999999997</v>
      </c>
      <c r="AH86" s="71">
        <v>27.01</v>
      </c>
      <c r="AI86" s="71">
        <v>0</v>
      </c>
      <c r="AJ86" s="71">
        <v>0</v>
      </c>
      <c r="AK86" s="71">
        <v>4.72</v>
      </c>
      <c r="AL86" s="71">
        <v>0</v>
      </c>
      <c r="AM86" s="71">
        <v>427.322</v>
      </c>
      <c r="AN86" s="71">
        <v>768.30715131112731</v>
      </c>
      <c r="AO86" s="71">
        <v>2.6990781481481481</v>
      </c>
      <c r="AP86" s="71">
        <v>0.21592625185185185</v>
      </c>
      <c r="AQ86" s="71">
        <v>0.10796312592592593</v>
      </c>
      <c r="AR86" s="71">
        <v>1.8824552727272728</v>
      </c>
      <c r="AS86" s="71">
        <v>0.69274354036363661</v>
      </c>
      <c r="AT86" s="71">
        <v>23.127307636363632</v>
      </c>
      <c r="AU86" s="71">
        <v>0.89640727272727272</v>
      </c>
      <c r="AV86" s="71">
        <v>29.621881248107741</v>
      </c>
      <c r="AW86" s="71">
        <v>7.4700606060606054</v>
      </c>
      <c r="AX86" s="71">
        <v>4.4222758787878789</v>
      </c>
      <c r="AY86" s="71">
        <v>0.11205090909090908</v>
      </c>
      <c r="AZ86" s="71">
        <v>1.7928145454545454</v>
      </c>
      <c r="BA86" s="71">
        <v>0.69720565656565647</v>
      </c>
      <c r="BB86" s="71">
        <v>5.3339419953131317</v>
      </c>
      <c r="BC86" s="71">
        <v>19.82834959127273</v>
      </c>
      <c r="BD86" s="71"/>
      <c r="BE86" s="71">
        <v>0</v>
      </c>
      <c r="BF86" s="71">
        <v>19.82834959127273</v>
      </c>
      <c r="BG86" s="71">
        <v>30.371766666666673</v>
      </c>
      <c r="BH86" s="71">
        <v>3.9640903253863615</v>
      </c>
      <c r="BI86" s="71">
        <v>1.2263022831978319</v>
      </c>
      <c r="BJ86" s="71">
        <v>521.50147163627059</v>
      </c>
      <c r="BK86" s="71"/>
      <c r="BL86" s="71">
        <v>557.0636309115215</v>
      </c>
      <c r="BM86" s="71">
        <v>1912.6653766983927</v>
      </c>
      <c r="BN86" s="71">
        <f t="shared" si="11"/>
        <v>-3.3261939705504169E-7</v>
      </c>
      <c r="BO86" s="71">
        <f t="shared" si="12"/>
        <v>-2.3505104058556091E-7</v>
      </c>
      <c r="BP86" s="72">
        <f t="shared" si="13"/>
        <v>8.6609686609686669</v>
      </c>
      <c r="BQ86" s="72">
        <f t="shared" si="14"/>
        <v>1.8803418803418819</v>
      </c>
      <c r="BR86" s="73">
        <v>3</v>
      </c>
      <c r="BS86" s="72">
        <f t="shared" si="18"/>
        <v>3.4188034188034218</v>
      </c>
      <c r="BT86" s="72">
        <f t="shared" si="19"/>
        <v>12.25</v>
      </c>
      <c r="BU86" s="72">
        <f t="shared" si="20"/>
        <v>13.960113960113972</v>
      </c>
      <c r="BV86" s="71">
        <f t="shared" si="17"/>
        <v>267.01026618349135</v>
      </c>
      <c r="BW86" s="71">
        <f t="shared" si="15"/>
        <v>267.01026561582091</v>
      </c>
      <c r="BX86" s="71">
        <f t="shared" si="16"/>
        <v>2179.6756423142137</v>
      </c>
      <c r="BY86" s="71">
        <f t="shared" si="21"/>
        <v>26156.107707770563</v>
      </c>
      <c r="BZ86" s="49">
        <f>VLOOKUP($C86,[1]PARAMETROS!$A:$I,7,0)</f>
        <v>43101</v>
      </c>
      <c r="CA86" s="74"/>
      <c r="CB86" s="74"/>
    </row>
    <row r="87" spans="1:80" s="75" customFormat="1">
      <c r="A87" s="43" t="s">
        <v>249</v>
      </c>
      <c r="B87" s="43" t="s">
        <v>0</v>
      </c>
      <c r="C87" s="43" t="s">
        <v>250</v>
      </c>
      <c r="D87" s="43" t="s">
        <v>532</v>
      </c>
      <c r="E87" s="44" t="s">
        <v>403</v>
      </c>
      <c r="F87" s="44" t="s">
        <v>63</v>
      </c>
      <c r="G87" s="44">
        <v>1</v>
      </c>
      <c r="H87" s="71">
        <v>1041.5999999999999</v>
      </c>
      <c r="I87" s="71">
        <v>1041.5999999999999</v>
      </c>
      <c r="J87" s="71"/>
      <c r="K87" s="71"/>
      <c r="L87" s="71"/>
      <c r="M87" s="71"/>
      <c r="N87" s="71"/>
      <c r="O87" s="71"/>
      <c r="P87" s="71">
        <v>34.088727272727269</v>
      </c>
      <c r="Q87" s="71">
        <v>1075.6887272727272</v>
      </c>
      <c r="R87" s="71">
        <v>215.13774545454544</v>
      </c>
      <c r="S87" s="71">
        <v>16.135330909090907</v>
      </c>
      <c r="T87" s="71">
        <v>10.756887272727273</v>
      </c>
      <c r="U87" s="71">
        <v>2.1513774545454543</v>
      </c>
      <c r="V87" s="71">
        <v>26.89221818181818</v>
      </c>
      <c r="W87" s="71">
        <v>86.055098181818181</v>
      </c>
      <c r="X87" s="71">
        <v>32.270661818181814</v>
      </c>
      <c r="Y87" s="71">
        <v>6.4541323636363632</v>
      </c>
      <c r="Z87" s="71">
        <v>395.85345163636356</v>
      </c>
      <c r="AA87" s="71">
        <v>89.640727272727261</v>
      </c>
      <c r="AB87" s="71">
        <v>119.50901759999999</v>
      </c>
      <c r="AC87" s="71">
        <v>76.967106113163652</v>
      </c>
      <c r="AD87" s="71">
        <v>286.11685098589089</v>
      </c>
      <c r="AE87" s="71">
        <v>99.504000000000005</v>
      </c>
      <c r="AF87" s="71">
        <v>397</v>
      </c>
      <c r="AG87" s="71">
        <v>0</v>
      </c>
      <c r="AH87" s="71">
        <v>32.619999999999997</v>
      </c>
      <c r="AI87" s="71">
        <v>0</v>
      </c>
      <c r="AJ87" s="71">
        <v>0</v>
      </c>
      <c r="AK87" s="71">
        <v>4.72</v>
      </c>
      <c r="AL87" s="71">
        <v>0</v>
      </c>
      <c r="AM87" s="71">
        <v>533.84400000000005</v>
      </c>
      <c r="AN87" s="71">
        <v>1215.8143026222544</v>
      </c>
      <c r="AO87" s="71">
        <v>5.3981562962962961</v>
      </c>
      <c r="AP87" s="71">
        <v>0.43185250370370371</v>
      </c>
      <c r="AQ87" s="71">
        <v>0.21592625185185185</v>
      </c>
      <c r="AR87" s="71">
        <v>3.7649105454545455</v>
      </c>
      <c r="AS87" s="71">
        <v>1.3854870807272732</v>
      </c>
      <c r="AT87" s="71">
        <v>46.254615272727264</v>
      </c>
      <c r="AU87" s="71">
        <v>1.7928145454545454</v>
      </c>
      <c r="AV87" s="71">
        <v>59.243762496215481</v>
      </c>
      <c r="AW87" s="71">
        <v>14.940121212121211</v>
      </c>
      <c r="AX87" s="71">
        <v>8.8445517575757577</v>
      </c>
      <c r="AY87" s="71">
        <v>0.22410181818181815</v>
      </c>
      <c r="AZ87" s="71">
        <v>3.5856290909090909</v>
      </c>
      <c r="BA87" s="71">
        <v>1.3944113131313129</v>
      </c>
      <c r="BB87" s="71">
        <v>10.667883990626263</v>
      </c>
      <c r="BC87" s="71">
        <v>39.656699182545459</v>
      </c>
      <c r="BD87" s="71"/>
      <c r="BE87" s="71">
        <v>0</v>
      </c>
      <c r="BF87" s="71">
        <v>39.656699182545459</v>
      </c>
      <c r="BG87" s="71">
        <v>55.485199999999999</v>
      </c>
      <c r="BH87" s="71">
        <v>7.928180650772723</v>
      </c>
      <c r="BI87" s="71">
        <v>2.4526045663956633</v>
      </c>
      <c r="BJ87" s="71">
        <v>1043.0029432725412</v>
      </c>
      <c r="BK87" s="71"/>
      <c r="BL87" s="71">
        <v>1108.8689284897096</v>
      </c>
      <c r="BM87" s="71">
        <v>3499.272420063452</v>
      </c>
      <c r="BN87" s="71">
        <f t="shared" si="11"/>
        <v>-3.3261939705504169E-7</v>
      </c>
      <c r="BO87" s="71">
        <f t="shared" si="12"/>
        <v>-2.3505104058556091E-7</v>
      </c>
      <c r="BP87" s="72">
        <f t="shared" si="13"/>
        <v>8.7608069164265068</v>
      </c>
      <c r="BQ87" s="72">
        <f t="shared" si="14"/>
        <v>1.9020172910662811</v>
      </c>
      <c r="BR87" s="73">
        <v>4</v>
      </c>
      <c r="BS87" s="72">
        <f t="shared" si="18"/>
        <v>4.6109510086455305</v>
      </c>
      <c r="BT87" s="72">
        <f t="shared" si="19"/>
        <v>13.25</v>
      </c>
      <c r="BU87" s="72">
        <f t="shared" si="20"/>
        <v>15.273775216138318</v>
      </c>
      <c r="BV87" s="71">
        <f t="shared" si="17"/>
        <v>534.47100355411044</v>
      </c>
      <c r="BW87" s="71">
        <f t="shared" si="15"/>
        <v>534.47100298644</v>
      </c>
      <c r="BX87" s="71">
        <f t="shared" si="16"/>
        <v>4033.743423049892</v>
      </c>
      <c r="BY87" s="71">
        <f t="shared" si="21"/>
        <v>48404.921076598708</v>
      </c>
      <c r="BZ87" s="49">
        <f>VLOOKUP($C87,[1]PARAMETROS!$A:$I,7,0)</f>
        <v>43101</v>
      </c>
      <c r="CA87" s="74"/>
      <c r="CB87" s="74"/>
    </row>
    <row r="88" spans="1:80" s="75" customFormat="1">
      <c r="A88" s="43" t="s">
        <v>253</v>
      </c>
      <c r="B88" s="43" t="s">
        <v>0</v>
      </c>
      <c r="C88" s="43" t="s">
        <v>250</v>
      </c>
      <c r="D88" s="43" t="s">
        <v>533</v>
      </c>
      <c r="E88" s="44" t="s">
        <v>403</v>
      </c>
      <c r="F88" s="44" t="s">
        <v>63</v>
      </c>
      <c r="G88" s="44">
        <v>1</v>
      </c>
      <c r="H88" s="71">
        <v>1041.5999999999999</v>
      </c>
      <c r="I88" s="71">
        <v>1041.5999999999999</v>
      </c>
      <c r="J88" s="71"/>
      <c r="K88" s="71"/>
      <c r="L88" s="71"/>
      <c r="M88" s="71"/>
      <c r="N88" s="71"/>
      <c r="O88" s="71"/>
      <c r="P88" s="71">
        <v>34.088727272727269</v>
      </c>
      <c r="Q88" s="71">
        <v>1075.6887272727272</v>
      </c>
      <c r="R88" s="71">
        <v>215.13774545454544</v>
      </c>
      <c r="S88" s="71">
        <v>16.135330909090907</v>
      </c>
      <c r="T88" s="71">
        <v>10.756887272727273</v>
      </c>
      <c r="U88" s="71">
        <v>2.1513774545454543</v>
      </c>
      <c r="V88" s="71">
        <v>26.89221818181818</v>
      </c>
      <c r="W88" s="71">
        <v>86.055098181818181</v>
      </c>
      <c r="X88" s="71">
        <v>32.270661818181814</v>
      </c>
      <c r="Y88" s="71">
        <v>6.4541323636363632</v>
      </c>
      <c r="Z88" s="71">
        <v>395.85345163636356</v>
      </c>
      <c r="AA88" s="71">
        <v>89.640727272727261</v>
      </c>
      <c r="AB88" s="71">
        <v>119.50901759999999</v>
      </c>
      <c r="AC88" s="71">
        <v>76.967106113163652</v>
      </c>
      <c r="AD88" s="71">
        <v>286.11685098589089</v>
      </c>
      <c r="AE88" s="71">
        <v>99.504000000000005</v>
      </c>
      <c r="AF88" s="71">
        <v>397</v>
      </c>
      <c r="AG88" s="71">
        <v>0</v>
      </c>
      <c r="AH88" s="71">
        <v>32.619999999999997</v>
      </c>
      <c r="AI88" s="71">
        <v>0</v>
      </c>
      <c r="AJ88" s="71">
        <v>0</v>
      </c>
      <c r="AK88" s="71">
        <v>4.72</v>
      </c>
      <c r="AL88" s="71">
        <v>0</v>
      </c>
      <c r="AM88" s="71">
        <v>533.84400000000005</v>
      </c>
      <c r="AN88" s="71">
        <v>1215.8143026222544</v>
      </c>
      <c r="AO88" s="71">
        <v>5.3981562962962961</v>
      </c>
      <c r="AP88" s="71">
        <v>0.43185250370370371</v>
      </c>
      <c r="AQ88" s="71">
        <v>0.21592625185185185</v>
      </c>
      <c r="AR88" s="71">
        <v>3.7649105454545455</v>
      </c>
      <c r="AS88" s="71">
        <v>1.3854870807272732</v>
      </c>
      <c r="AT88" s="71">
        <v>46.254615272727264</v>
      </c>
      <c r="AU88" s="71">
        <v>1.7928145454545454</v>
      </c>
      <c r="AV88" s="71">
        <v>59.243762496215481</v>
      </c>
      <c r="AW88" s="71">
        <v>14.940121212121211</v>
      </c>
      <c r="AX88" s="71">
        <v>8.8445517575757577</v>
      </c>
      <c r="AY88" s="71">
        <v>0.22410181818181815</v>
      </c>
      <c r="AZ88" s="71">
        <v>3.5856290909090909</v>
      </c>
      <c r="BA88" s="71">
        <v>1.3944113131313129</v>
      </c>
      <c r="BB88" s="71">
        <v>10.667883990626263</v>
      </c>
      <c r="BC88" s="71">
        <v>39.656699182545459</v>
      </c>
      <c r="BD88" s="71"/>
      <c r="BE88" s="71">
        <v>0</v>
      </c>
      <c r="BF88" s="71">
        <v>39.656699182545459</v>
      </c>
      <c r="BG88" s="71">
        <v>55.485199999999999</v>
      </c>
      <c r="BH88" s="71">
        <v>7.928180650772723</v>
      </c>
      <c r="BI88" s="71">
        <v>2.4526045663956633</v>
      </c>
      <c r="BJ88" s="71">
        <v>1043.0029432725412</v>
      </c>
      <c r="BK88" s="71"/>
      <c r="BL88" s="71">
        <v>1108.8689284897096</v>
      </c>
      <c r="BM88" s="71">
        <v>3499.272420063452</v>
      </c>
      <c r="BN88" s="71">
        <f t="shared" si="11"/>
        <v>-3.3261939705504169E-7</v>
      </c>
      <c r="BO88" s="71">
        <f t="shared" si="12"/>
        <v>-2.3505104058556091E-7</v>
      </c>
      <c r="BP88" s="72">
        <f t="shared" si="13"/>
        <v>8.6609686609686669</v>
      </c>
      <c r="BQ88" s="72">
        <f t="shared" si="14"/>
        <v>1.8803418803418819</v>
      </c>
      <c r="BR88" s="73">
        <v>3</v>
      </c>
      <c r="BS88" s="72">
        <f t="shared" si="18"/>
        <v>3.4188034188034218</v>
      </c>
      <c r="BT88" s="72">
        <f t="shared" si="19"/>
        <v>12.25</v>
      </c>
      <c r="BU88" s="72">
        <f t="shared" si="20"/>
        <v>13.960113960113972</v>
      </c>
      <c r="BV88" s="71">
        <f t="shared" si="17"/>
        <v>488.5024175364486</v>
      </c>
      <c r="BW88" s="71">
        <f t="shared" si="15"/>
        <v>488.50241696877816</v>
      </c>
      <c r="BX88" s="71">
        <f t="shared" si="16"/>
        <v>3987.7748370322302</v>
      </c>
      <c r="BY88" s="71">
        <f t="shared" si="21"/>
        <v>47853.298044386764</v>
      </c>
      <c r="BZ88" s="49">
        <f>VLOOKUP($C88,[1]PARAMETROS!$A:$I,7,0)</f>
        <v>43101</v>
      </c>
      <c r="CA88" s="74"/>
      <c r="CB88" s="74"/>
    </row>
    <row r="89" spans="1:80" s="75" customFormat="1">
      <c r="A89" s="43" t="s">
        <v>534</v>
      </c>
      <c r="B89" s="43" t="s">
        <v>2</v>
      </c>
      <c r="C89" s="43" t="s">
        <v>70</v>
      </c>
      <c r="D89" s="43" t="s">
        <v>535</v>
      </c>
      <c r="E89" s="44" t="s">
        <v>403</v>
      </c>
      <c r="F89" s="44" t="s">
        <v>63</v>
      </c>
      <c r="G89" s="44">
        <v>1</v>
      </c>
      <c r="H89" s="71">
        <v>260.39999999999998</v>
      </c>
      <c r="I89" s="71">
        <v>260.39999999999998</v>
      </c>
      <c r="J89" s="71"/>
      <c r="K89" s="71"/>
      <c r="L89" s="71"/>
      <c r="M89" s="71"/>
      <c r="N89" s="71"/>
      <c r="O89" s="71"/>
      <c r="P89" s="71">
        <v>8.5221818181818172</v>
      </c>
      <c r="Q89" s="71">
        <v>268.9221818181818</v>
      </c>
      <c r="R89" s="71">
        <v>53.78443636363636</v>
      </c>
      <c r="S89" s="71">
        <v>4.0338327272727268</v>
      </c>
      <c r="T89" s="71">
        <v>2.6892218181818182</v>
      </c>
      <c r="U89" s="71">
        <v>0.53784436363636356</v>
      </c>
      <c r="V89" s="71">
        <v>6.723054545454545</v>
      </c>
      <c r="W89" s="71">
        <v>21.513774545454545</v>
      </c>
      <c r="X89" s="71">
        <v>8.0676654545454536</v>
      </c>
      <c r="Y89" s="71">
        <v>1.6135330909090908</v>
      </c>
      <c r="Z89" s="71">
        <v>98.96336290909089</v>
      </c>
      <c r="AA89" s="71">
        <v>22.410181818181815</v>
      </c>
      <c r="AB89" s="71">
        <v>29.877254399999998</v>
      </c>
      <c r="AC89" s="71">
        <v>19.241776528290913</v>
      </c>
      <c r="AD89" s="71">
        <v>71.529212746472723</v>
      </c>
      <c r="AE89" s="71">
        <v>146.376</v>
      </c>
      <c r="AF89" s="71">
        <v>397</v>
      </c>
      <c r="AG89" s="71">
        <v>0</v>
      </c>
      <c r="AH89" s="71">
        <v>32.619999999999997</v>
      </c>
      <c r="AI89" s="71">
        <v>0</v>
      </c>
      <c r="AJ89" s="71">
        <v>0</v>
      </c>
      <c r="AK89" s="71">
        <v>4.72</v>
      </c>
      <c r="AL89" s="71">
        <v>0</v>
      </c>
      <c r="AM89" s="71">
        <v>580.71600000000001</v>
      </c>
      <c r="AN89" s="71">
        <v>751.20857565556355</v>
      </c>
      <c r="AO89" s="71">
        <v>1.349539074074074</v>
      </c>
      <c r="AP89" s="71">
        <v>0.10796312592592593</v>
      </c>
      <c r="AQ89" s="71">
        <v>5.3981562962962963E-2</v>
      </c>
      <c r="AR89" s="71">
        <v>0.94122763636363638</v>
      </c>
      <c r="AS89" s="71">
        <v>0.34637177018181831</v>
      </c>
      <c r="AT89" s="71">
        <v>11.563653818181816</v>
      </c>
      <c r="AU89" s="71">
        <v>0.44820363636363636</v>
      </c>
      <c r="AV89" s="71">
        <v>14.81094062405387</v>
      </c>
      <c r="AW89" s="71">
        <v>3.7350303030303027</v>
      </c>
      <c r="AX89" s="71">
        <v>2.2111379393939394</v>
      </c>
      <c r="AY89" s="71">
        <v>5.6025454545454538E-2</v>
      </c>
      <c r="AZ89" s="71">
        <v>0.89640727272727272</v>
      </c>
      <c r="BA89" s="71">
        <v>0.34860282828282824</v>
      </c>
      <c r="BB89" s="71">
        <v>2.6669709976565659</v>
      </c>
      <c r="BC89" s="71">
        <v>9.9141747956363648</v>
      </c>
      <c r="BD89" s="71"/>
      <c r="BE89" s="71">
        <v>0</v>
      </c>
      <c r="BF89" s="71">
        <v>9.9141747956363648</v>
      </c>
      <c r="BG89" s="71">
        <v>30.371766666666673</v>
      </c>
      <c r="BH89" s="71">
        <v>1.9820451626931808</v>
      </c>
      <c r="BI89" s="71">
        <v>0.61315114159891593</v>
      </c>
      <c r="BJ89" s="71">
        <v>260.75073581813524</v>
      </c>
      <c r="BK89" s="71"/>
      <c r="BL89" s="71">
        <v>293.71769878909402</v>
      </c>
      <c r="BM89" s="71">
        <v>1338.5735716825297</v>
      </c>
      <c r="BN89" s="71">
        <f t="shared" si="11"/>
        <v>-3.3261939705504169E-7</v>
      </c>
      <c r="BO89" s="71">
        <f t="shared" si="12"/>
        <v>-2.3505104058556091E-7</v>
      </c>
      <c r="BP89" s="72">
        <f t="shared" si="13"/>
        <v>8.8629737609329435</v>
      </c>
      <c r="BQ89" s="72">
        <f t="shared" si="14"/>
        <v>1.9241982507288626</v>
      </c>
      <c r="BR89" s="73">
        <v>5</v>
      </c>
      <c r="BS89" s="72">
        <f t="shared" si="18"/>
        <v>5.8309037900874632</v>
      </c>
      <c r="BT89" s="72">
        <f t="shared" si="19"/>
        <v>14.25</v>
      </c>
      <c r="BU89" s="72">
        <f t="shared" si="20"/>
        <v>16.618075801749271</v>
      </c>
      <c r="BV89" s="71">
        <f t="shared" si="17"/>
        <v>222.4451707100495</v>
      </c>
      <c r="BW89" s="71">
        <f t="shared" si="15"/>
        <v>222.44517014237906</v>
      </c>
      <c r="BX89" s="71">
        <f t="shared" si="16"/>
        <v>1561.0187418249088</v>
      </c>
      <c r="BY89" s="71">
        <f t="shared" si="21"/>
        <v>18732.224901898906</v>
      </c>
      <c r="BZ89" s="49">
        <f>VLOOKUP($C89,[1]PARAMETROS!$A:$I,7,0)</f>
        <v>43101</v>
      </c>
      <c r="CA89" s="74"/>
      <c r="CB89" s="74"/>
    </row>
    <row r="90" spans="1:80" s="75" customFormat="1">
      <c r="A90" s="43" t="s">
        <v>536</v>
      </c>
      <c r="B90" s="43" t="s">
        <v>2</v>
      </c>
      <c r="C90" s="43" t="s">
        <v>536</v>
      </c>
      <c r="D90" s="43" t="s">
        <v>537</v>
      </c>
      <c r="E90" s="44" t="s">
        <v>403</v>
      </c>
      <c r="F90" s="44" t="s">
        <v>63</v>
      </c>
      <c r="G90" s="44">
        <v>1</v>
      </c>
      <c r="H90" s="71">
        <v>269.02</v>
      </c>
      <c r="I90" s="71">
        <v>269.02</v>
      </c>
      <c r="J90" s="71"/>
      <c r="K90" s="71"/>
      <c r="L90" s="71"/>
      <c r="M90" s="71"/>
      <c r="N90" s="71"/>
      <c r="O90" s="71"/>
      <c r="P90" s="71">
        <v>8.8042909090909092</v>
      </c>
      <c r="Q90" s="71">
        <v>277.82429090909091</v>
      </c>
      <c r="R90" s="71">
        <v>55.564858181818181</v>
      </c>
      <c r="S90" s="71">
        <v>4.1673643636363638</v>
      </c>
      <c r="T90" s="71">
        <v>2.7782429090909093</v>
      </c>
      <c r="U90" s="71">
        <v>0.55564858181818177</v>
      </c>
      <c r="V90" s="71">
        <v>6.9456072727272726</v>
      </c>
      <c r="W90" s="71">
        <v>22.225943272727275</v>
      </c>
      <c r="X90" s="71">
        <v>8.3347287272727275</v>
      </c>
      <c r="Y90" s="71">
        <v>1.6669457454545455</v>
      </c>
      <c r="Z90" s="71">
        <v>102.23933905454547</v>
      </c>
      <c r="AA90" s="71">
        <v>23.15202424242424</v>
      </c>
      <c r="AB90" s="71">
        <v>30.86627872</v>
      </c>
      <c r="AC90" s="71">
        <v>19.878735490172126</v>
      </c>
      <c r="AD90" s="71">
        <v>73.897038452596377</v>
      </c>
      <c r="AE90" s="71">
        <v>145.8588</v>
      </c>
      <c r="AF90" s="71">
        <v>397</v>
      </c>
      <c r="AG90" s="71">
        <v>0</v>
      </c>
      <c r="AH90" s="71">
        <v>32.619999999999997</v>
      </c>
      <c r="AI90" s="71">
        <v>0</v>
      </c>
      <c r="AJ90" s="71">
        <v>0</v>
      </c>
      <c r="AK90" s="71">
        <v>4.72</v>
      </c>
      <c r="AL90" s="71">
        <v>0</v>
      </c>
      <c r="AM90" s="71">
        <v>580.19880000000001</v>
      </c>
      <c r="AN90" s="71">
        <v>756.33517750714179</v>
      </c>
      <c r="AO90" s="71">
        <v>1.3942127561728397</v>
      </c>
      <c r="AP90" s="71">
        <v>0.11153702049382716</v>
      </c>
      <c r="AQ90" s="71">
        <v>5.576851024691358E-2</v>
      </c>
      <c r="AR90" s="71">
        <v>0.97238501818181833</v>
      </c>
      <c r="AS90" s="71">
        <v>0.35783768669090921</v>
      </c>
      <c r="AT90" s="71">
        <v>11.946444509090908</v>
      </c>
      <c r="AU90" s="71">
        <v>0.46304048484848487</v>
      </c>
      <c r="AV90" s="71">
        <v>15.301225985725701</v>
      </c>
      <c r="AW90" s="71">
        <v>3.8586707070707069</v>
      </c>
      <c r="AX90" s="71">
        <v>2.2843330585858586</v>
      </c>
      <c r="AY90" s="71">
        <v>5.7880060606060602E-2</v>
      </c>
      <c r="AZ90" s="71">
        <v>0.92608096969696974</v>
      </c>
      <c r="BA90" s="71">
        <v>0.36014259932659931</v>
      </c>
      <c r="BB90" s="71">
        <v>2.7552555214653203</v>
      </c>
      <c r="BC90" s="71">
        <v>10.242362916751516</v>
      </c>
      <c r="BD90" s="71"/>
      <c r="BE90" s="71">
        <v>0</v>
      </c>
      <c r="BF90" s="71">
        <v>10.242362916751516</v>
      </c>
      <c r="BG90" s="71">
        <v>30.371766666666673</v>
      </c>
      <c r="BH90" s="71">
        <v>1.9820451626931808</v>
      </c>
      <c r="BI90" s="71">
        <v>0.61315114159891593</v>
      </c>
      <c r="BJ90" s="71">
        <v>260.75073581813524</v>
      </c>
      <c r="BK90" s="71"/>
      <c r="BL90" s="71">
        <v>293.71769878909402</v>
      </c>
      <c r="BM90" s="71">
        <v>1353.420756107804</v>
      </c>
      <c r="BN90" s="71">
        <f t="shared" si="11"/>
        <v>-3.3261939705504169E-7</v>
      </c>
      <c r="BO90" s="71">
        <f t="shared" si="12"/>
        <v>-2.3505104058556091E-7</v>
      </c>
      <c r="BP90" s="72">
        <f t="shared" si="13"/>
        <v>8.8629737609329435</v>
      </c>
      <c r="BQ90" s="72">
        <f t="shared" si="14"/>
        <v>1.9241982507288626</v>
      </c>
      <c r="BR90" s="73">
        <v>5</v>
      </c>
      <c r="BS90" s="72">
        <f t="shared" si="18"/>
        <v>5.8309037900874632</v>
      </c>
      <c r="BT90" s="72">
        <f t="shared" si="19"/>
        <v>14.25</v>
      </c>
      <c r="BU90" s="72">
        <f t="shared" si="20"/>
        <v>16.618075801749271</v>
      </c>
      <c r="BV90" s="71">
        <f t="shared" si="17"/>
        <v>224.91248707226706</v>
      </c>
      <c r="BW90" s="71">
        <f t="shared" si="15"/>
        <v>224.91248650459661</v>
      </c>
      <c r="BX90" s="71">
        <f t="shared" si="16"/>
        <v>1578.3332426124007</v>
      </c>
      <c r="BY90" s="71">
        <f t="shared" si="21"/>
        <v>18939.998911348808</v>
      </c>
      <c r="BZ90" s="49">
        <f>VLOOKUP($C90,[1]PARAMETROS!$A:$I,7,0)</f>
        <v>43101</v>
      </c>
      <c r="CA90" s="74"/>
      <c r="CB90" s="74"/>
    </row>
    <row r="91" spans="1:80" s="75" customFormat="1">
      <c r="A91" s="43" t="s">
        <v>538</v>
      </c>
      <c r="B91" s="43" t="s">
        <v>0</v>
      </c>
      <c r="C91" s="43" t="s">
        <v>67</v>
      </c>
      <c r="D91" s="43" t="s">
        <v>539</v>
      </c>
      <c r="E91" s="44" t="s">
        <v>403</v>
      </c>
      <c r="F91" s="44" t="s">
        <v>63</v>
      </c>
      <c r="G91" s="44">
        <v>1</v>
      </c>
      <c r="H91" s="71">
        <v>1041.5999999999999</v>
      </c>
      <c r="I91" s="71">
        <v>1041.5999999999999</v>
      </c>
      <c r="J91" s="71"/>
      <c r="K91" s="71"/>
      <c r="L91" s="71"/>
      <c r="M91" s="71"/>
      <c r="N91" s="71"/>
      <c r="O91" s="71"/>
      <c r="P91" s="71">
        <v>34.088727272727269</v>
      </c>
      <c r="Q91" s="71">
        <v>1075.6887272727272</v>
      </c>
      <c r="R91" s="71">
        <v>215.13774545454544</v>
      </c>
      <c r="S91" s="71">
        <v>16.135330909090907</v>
      </c>
      <c r="T91" s="71">
        <v>10.756887272727273</v>
      </c>
      <c r="U91" s="71">
        <v>2.1513774545454543</v>
      </c>
      <c r="V91" s="71">
        <v>26.89221818181818</v>
      </c>
      <c r="W91" s="71">
        <v>86.055098181818181</v>
      </c>
      <c r="X91" s="71">
        <v>32.270661818181814</v>
      </c>
      <c r="Y91" s="71">
        <v>6.4541323636363632</v>
      </c>
      <c r="Z91" s="71">
        <v>395.85345163636356</v>
      </c>
      <c r="AA91" s="71">
        <v>89.640727272727261</v>
      </c>
      <c r="AB91" s="71">
        <v>119.50901759999999</v>
      </c>
      <c r="AC91" s="71">
        <v>76.967106113163652</v>
      </c>
      <c r="AD91" s="71">
        <v>286.11685098589089</v>
      </c>
      <c r="AE91" s="71">
        <v>99.504000000000005</v>
      </c>
      <c r="AF91" s="71">
        <v>397</v>
      </c>
      <c r="AG91" s="71">
        <v>0</v>
      </c>
      <c r="AH91" s="71">
        <v>0</v>
      </c>
      <c r="AI91" s="71">
        <v>9.84</v>
      </c>
      <c r="AJ91" s="71">
        <v>0</v>
      </c>
      <c r="AK91" s="71">
        <v>4.72</v>
      </c>
      <c r="AL91" s="71">
        <v>0</v>
      </c>
      <c r="AM91" s="71">
        <v>511.06400000000002</v>
      </c>
      <c r="AN91" s="71">
        <v>1193.0343026222545</v>
      </c>
      <c r="AO91" s="71">
        <v>5.3981562962962961</v>
      </c>
      <c r="AP91" s="71">
        <v>0.43185250370370371</v>
      </c>
      <c r="AQ91" s="71">
        <v>0.21592625185185185</v>
      </c>
      <c r="AR91" s="71">
        <v>3.7649105454545455</v>
      </c>
      <c r="AS91" s="71">
        <v>1.3854870807272732</v>
      </c>
      <c r="AT91" s="71">
        <v>46.254615272727264</v>
      </c>
      <c r="AU91" s="71">
        <v>1.7928145454545454</v>
      </c>
      <c r="AV91" s="71">
        <v>59.243762496215481</v>
      </c>
      <c r="AW91" s="71">
        <v>14.940121212121211</v>
      </c>
      <c r="AX91" s="71">
        <v>8.8445517575757577</v>
      </c>
      <c r="AY91" s="71">
        <v>0.22410181818181815</v>
      </c>
      <c r="AZ91" s="71">
        <v>3.5856290909090909</v>
      </c>
      <c r="BA91" s="71">
        <v>1.3944113131313129</v>
      </c>
      <c r="BB91" s="71">
        <v>10.667883990626263</v>
      </c>
      <c r="BC91" s="71">
        <v>39.656699182545459</v>
      </c>
      <c r="BD91" s="71"/>
      <c r="BE91" s="71">
        <v>0</v>
      </c>
      <c r="BF91" s="71">
        <v>39.656699182545459</v>
      </c>
      <c r="BG91" s="71">
        <v>55.485199999999999</v>
      </c>
      <c r="BH91" s="71">
        <v>7.928180650772723</v>
      </c>
      <c r="BI91" s="71">
        <v>2.4526045663956633</v>
      </c>
      <c r="BJ91" s="71">
        <v>1043.0029432725412</v>
      </c>
      <c r="BK91" s="71"/>
      <c r="BL91" s="71">
        <v>1108.8689284897096</v>
      </c>
      <c r="BM91" s="71">
        <v>3476.4924200634523</v>
      </c>
      <c r="BN91" s="71">
        <f t="shared" si="11"/>
        <v>-3.3261939705504169E-7</v>
      </c>
      <c r="BO91" s="71">
        <f t="shared" si="12"/>
        <v>-2.3505104058556091E-7</v>
      </c>
      <c r="BP91" s="72">
        <f t="shared" si="13"/>
        <v>8.6609686609686669</v>
      </c>
      <c r="BQ91" s="72">
        <f t="shared" si="14"/>
        <v>1.8803418803418819</v>
      </c>
      <c r="BR91" s="73">
        <v>3</v>
      </c>
      <c r="BS91" s="72">
        <f t="shared" si="18"/>
        <v>3.4188034188034218</v>
      </c>
      <c r="BT91" s="72">
        <f t="shared" si="19"/>
        <v>12.25</v>
      </c>
      <c r="BU91" s="72">
        <f t="shared" si="20"/>
        <v>13.960113960113972</v>
      </c>
      <c r="BV91" s="71">
        <f t="shared" si="17"/>
        <v>485.32230357633466</v>
      </c>
      <c r="BW91" s="71">
        <f t="shared" si="15"/>
        <v>485.32230300866422</v>
      </c>
      <c r="BX91" s="71">
        <f t="shared" si="16"/>
        <v>3961.8147230721165</v>
      </c>
      <c r="BY91" s="71">
        <f t="shared" si="21"/>
        <v>47541.776676865396</v>
      </c>
      <c r="BZ91" s="49">
        <f>VLOOKUP($C91,[1]PARAMETROS!$A:$I,7,0)</f>
        <v>43101</v>
      </c>
      <c r="CA91" s="74"/>
      <c r="CB91" s="74"/>
    </row>
    <row r="92" spans="1:80" s="75" customFormat="1">
      <c r="A92" s="43" t="s">
        <v>255</v>
      </c>
      <c r="B92" s="43" t="s">
        <v>1</v>
      </c>
      <c r="C92" s="43" t="s">
        <v>255</v>
      </c>
      <c r="D92" s="43" t="s">
        <v>540</v>
      </c>
      <c r="E92" s="44" t="s">
        <v>403</v>
      </c>
      <c r="F92" s="44" t="s">
        <v>63</v>
      </c>
      <c r="G92" s="44">
        <v>3</v>
      </c>
      <c r="H92" s="71">
        <v>518.11</v>
      </c>
      <c r="I92" s="71">
        <v>1554.33</v>
      </c>
      <c r="J92" s="71"/>
      <c r="K92" s="71"/>
      <c r="L92" s="71"/>
      <c r="M92" s="71"/>
      <c r="N92" s="71"/>
      <c r="O92" s="71"/>
      <c r="P92" s="71">
        <v>50.868981818181823</v>
      </c>
      <c r="Q92" s="71">
        <v>1605.1989818181817</v>
      </c>
      <c r="R92" s="71">
        <v>321.03979636363636</v>
      </c>
      <c r="S92" s="71">
        <v>24.077984727272725</v>
      </c>
      <c r="T92" s="71">
        <v>16.051989818181816</v>
      </c>
      <c r="U92" s="71">
        <v>3.2103979636363635</v>
      </c>
      <c r="V92" s="71">
        <v>40.129974545454544</v>
      </c>
      <c r="W92" s="71">
        <v>128.41591854545453</v>
      </c>
      <c r="X92" s="71">
        <v>48.155969454545449</v>
      </c>
      <c r="Y92" s="71">
        <v>9.6311938909090902</v>
      </c>
      <c r="Z92" s="71">
        <v>590.71322530909094</v>
      </c>
      <c r="AA92" s="71">
        <v>133.76658181818181</v>
      </c>
      <c r="AB92" s="71">
        <v>178.33760687999998</v>
      </c>
      <c r="AC92" s="71">
        <v>114.85434144093094</v>
      </c>
      <c r="AD92" s="71">
        <v>426.95853013911278</v>
      </c>
      <c r="AE92" s="71">
        <v>392.74020000000002</v>
      </c>
      <c r="AF92" s="71">
        <v>832.19999999999993</v>
      </c>
      <c r="AG92" s="71">
        <v>0</v>
      </c>
      <c r="AH92" s="71">
        <v>114</v>
      </c>
      <c r="AI92" s="71">
        <v>31.68</v>
      </c>
      <c r="AJ92" s="71">
        <v>0</v>
      </c>
      <c r="AK92" s="71">
        <v>14.16</v>
      </c>
      <c r="AL92" s="71">
        <v>0</v>
      </c>
      <c r="AM92" s="71">
        <v>1384.7802000000001</v>
      </c>
      <c r="AN92" s="71">
        <v>2402.451955448204</v>
      </c>
      <c r="AO92" s="71">
        <v>8.0554111712962957</v>
      </c>
      <c r="AP92" s="71">
        <v>0.64443289370370371</v>
      </c>
      <c r="AQ92" s="71">
        <v>0.32221644685185186</v>
      </c>
      <c r="AR92" s="71">
        <v>5.618196436363637</v>
      </c>
      <c r="AS92" s="71">
        <v>2.0674962885818187</v>
      </c>
      <c r="AT92" s="71">
        <v>69.02355621818181</v>
      </c>
      <c r="AU92" s="71">
        <v>2.6753316363636364</v>
      </c>
      <c r="AV92" s="71">
        <v>88.406641091342749</v>
      </c>
      <c r="AW92" s="71">
        <v>22.2944303030303</v>
      </c>
      <c r="AX92" s="71">
        <v>13.19830273939394</v>
      </c>
      <c r="AY92" s="71">
        <v>0.33441645454545449</v>
      </c>
      <c r="AZ92" s="71">
        <v>5.3506632727272727</v>
      </c>
      <c r="BA92" s="71">
        <v>2.0808134949494947</v>
      </c>
      <c r="BB92" s="71">
        <v>15.919174465389901</v>
      </c>
      <c r="BC92" s="71">
        <v>59.177800730036367</v>
      </c>
      <c r="BD92" s="71"/>
      <c r="BE92" s="71">
        <v>0</v>
      </c>
      <c r="BF92" s="71">
        <v>59.177800730036367</v>
      </c>
      <c r="BG92" s="71">
        <v>91.115300000000019</v>
      </c>
      <c r="BH92" s="71">
        <v>11.892270976159084</v>
      </c>
      <c r="BI92" s="71">
        <v>3.6789068495934956</v>
      </c>
      <c r="BJ92" s="71">
        <v>1564.5044149088117</v>
      </c>
      <c r="BK92" s="71"/>
      <c r="BL92" s="71">
        <v>1671.1908927345644</v>
      </c>
      <c r="BM92" s="71">
        <v>5826.4262718223299</v>
      </c>
      <c r="BN92" s="71">
        <f t="shared" si="11"/>
        <v>-9.9785819116512512E-7</v>
      </c>
      <c r="BO92" s="71">
        <f t="shared" si="12"/>
        <v>-7.0515312175668273E-7</v>
      </c>
      <c r="BP92" s="72">
        <f t="shared" si="13"/>
        <v>8.6609686609686669</v>
      </c>
      <c r="BQ92" s="72">
        <f t="shared" si="14"/>
        <v>1.8803418803418819</v>
      </c>
      <c r="BR92" s="73">
        <v>3</v>
      </c>
      <c r="BS92" s="72">
        <f t="shared" si="18"/>
        <v>3.4188034188034218</v>
      </c>
      <c r="BT92" s="72">
        <f t="shared" si="19"/>
        <v>12.25</v>
      </c>
      <c r="BU92" s="72">
        <f t="shared" si="20"/>
        <v>13.960113960113972</v>
      </c>
      <c r="BV92" s="71">
        <f t="shared" si="17"/>
        <v>813.37574711067475</v>
      </c>
      <c r="BW92" s="71">
        <f t="shared" si="15"/>
        <v>813.37574540766354</v>
      </c>
      <c r="BX92" s="71">
        <f t="shared" si="16"/>
        <v>6639.802017229993</v>
      </c>
      <c r="BY92" s="71">
        <f t="shared" si="21"/>
        <v>79677.624206759909</v>
      </c>
      <c r="BZ92" s="49">
        <f>VLOOKUP($C92,[1]PARAMETROS!$A:$I,7,0)</f>
        <v>43101</v>
      </c>
      <c r="CA92" s="74"/>
      <c r="CB92" s="74"/>
    </row>
    <row r="93" spans="1:80" s="75" customFormat="1">
      <c r="A93" s="43" t="s">
        <v>255</v>
      </c>
      <c r="B93" s="43" t="s">
        <v>0</v>
      </c>
      <c r="C93" s="43" t="s">
        <v>255</v>
      </c>
      <c r="D93" s="43" t="s">
        <v>541</v>
      </c>
      <c r="E93" s="44" t="s">
        <v>403</v>
      </c>
      <c r="F93" s="44" t="s">
        <v>63</v>
      </c>
      <c r="G93" s="44">
        <v>2</v>
      </c>
      <c r="H93" s="71">
        <v>1036.22</v>
      </c>
      <c r="I93" s="71">
        <v>2072.44</v>
      </c>
      <c r="J93" s="71"/>
      <c r="K93" s="71"/>
      <c r="L93" s="71"/>
      <c r="M93" s="71"/>
      <c r="N93" s="71"/>
      <c r="O93" s="71"/>
      <c r="P93" s="71">
        <v>67.825309090909087</v>
      </c>
      <c r="Q93" s="71">
        <v>2140.2653090909093</v>
      </c>
      <c r="R93" s="71">
        <v>428.0530618181819</v>
      </c>
      <c r="S93" s="71">
        <v>32.10397963636364</v>
      </c>
      <c r="T93" s="71">
        <v>21.402653090909094</v>
      </c>
      <c r="U93" s="71">
        <v>4.2805306181818183</v>
      </c>
      <c r="V93" s="71">
        <v>53.506632727272738</v>
      </c>
      <c r="W93" s="71">
        <v>171.22122472727276</v>
      </c>
      <c r="X93" s="71">
        <v>64.20795927272728</v>
      </c>
      <c r="Y93" s="71">
        <v>12.841591854545456</v>
      </c>
      <c r="Z93" s="71">
        <v>787.61763374545467</v>
      </c>
      <c r="AA93" s="71">
        <v>178.35544242424243</v>
      </c>
      <c r="AB93" s="71">
        <v>237.78347584000005</v>
      </c>
      <c r="AC93" s="71">
        <v>153.13912192124127</v>
      </c>
      <c r="AD93" s="71">
        <v>569.27804018548375</v>
      </c>
      <c r="AE93" s="71">
        <v>199.65359999999998</v>
      </c>
      <c r="AF93" s="71">
        <v>554.79999999999995</v>
      </c>
      <c r="AG93" s="71">
        <v>0</v>
      </c>
      <c r="AH93" s="71">
        <v>76</v>
      </c>
      <c r="AI93" s="71">
        <v>21.12</v>
      </c>
      <c r="AJ93" s="71">
        <v>0</v>
      </c>
      <c r="AK93" s="71">
        <v>9.44</v>
      </c>
      <c r="AL93" s="71">
        <v>0</v>
      </c>
      <c r="AM93" s="71">
        <v>861.0136</v>
      </c>
      <c r="AN93" s="71">
        <v>2217.9092739309381</v>
      </c>
      <c r="AO93" s="71">
        <v>10.740548228395063</v>
      </c>
      <c r="AP93" s="71">
        <v>0.8592438582716051</v>
      </c>
      <c r="AQ93" s="71">
        <v>0.42962192913580255</v>
      </c>
      <c r="AR93" s="71">
        <v>7.4909285818181841</v>
      </c>
      <c r="AS93" s="71">
        <v>2.7566617181090924</v>
      </c>
      <c r="AT93" s="71">
        <v>92.031408290909098</v>
      </c>
      <c r="AU93" s="71">
        <v>3.5671088484848492</v>
      </c>
      <c r="AV93" s="71">
        <v>117.8755214551237</v>
      </c>
      <c r="AW93" s="71">
        <v>29.725907070707073</v>
      </c>
      <c r="AX93" s="71">
        <v>17.597736985858589</v>
      </c>
      <c r="AY93" s="71">
        <v>0.4458886060606061</v>
      </c>
      <c r="AZ93" s="71">
        <v>7.1342176969696984</v>
      </c>
      <c r="BA93" s="71">
        <v>2.7744179932659936</v>
      </c>
      <c r="BB93" s="71">
        <v>21.225565953853206</v>
      </c>
      <c r="BC93" s="71">
        <v>78.903734306715165</v>
      </c>
      <c r="BD93" s="71"/>
      <c r="BE93" s="71">
        <v>0</v>
      </c>
      <c r="BF93" s="71">
        <v>78.903734306715165</v>
      </c>
      <c r="BG93" s="71">
        <v>110.9704</v>
      </c>
      <c r="BH93" s="71">
        <v>15.856361301545446</v>
      </c>
      <c r="BI93" s="71">
        <v>4.9052091327913265</v>
      </c>
      <c r="BJ93" s="71">
        <v>2086.0058865450824</v>
      </c>
      <c r="BK93" s="71"/>
      <c r="BL93" s="71">
        <v>2217.7378569794191</v>
      </c>
      <c r="BM93" s="71">
        <v>6772.6916957631056</v>
      </c>
      <c r="BN93" s="71">
        <f t="shared" si="11"/>
        <v>-6.6523879411008338E-7</v>
      </c>
      <c r="BO93" s="71">
        <f t="shared" si="12"/>
        <v>-4.7010208117112182E-7</v>
      </c>
      <c r="BP93" s="72">
        <f t="shared" si="13"/>
        <v>8.6609686609686669</v>
      </c>
      <c r="BQ93" s="72">
        <f t="shared" si="14"/>
        <v>1.8803418803418819</v>
      </c>
      <c r="BR93" s="73">
        <v>3</v>
      </c>
      <c r="BS93" s="72">
        <f t="shared" si="18"/>
        <v>3.4188034188034218</v>
      </c>
      <c r="BT93" s="72">
        <f t="shared" si="19"/>
        <v>12.25</v>
      </c>
      <c r="BU93" s="72">
        <f t="shared" si="20"/>
        <v>13.960113960113972</v>
      </c>
      <c r="BV93" s="71">
        <f t="shared" si="17"/>
        <v>945.47547873721021</v>
      </c>
      <c r="BW93" s="71">
        <f t="shared" si="15"/>
        <v>945.47547760186933</v>
      </c>
      <c r="BX93" s="71">
        <f t="shared" si="16"/>
        <v>7718.1671733649746</v>
      </c>
      <c r="BY93" s="71">
        <f t="shared" si="21"/>
        <v>92618.006080379695</v>
      </c>
      <c r="BZ93" s="49">
        <f>VLOOKUP($C93,[1]PARAMETROS!$A:$I,7,0)</f>
        <v>43101</v>
      </c>
      <c r="CA93" s="74"/>
      <c r="CB93" s="74"/>
    </row>
    <row r="94" spans="1:80" s="75" customFormat="1">
      <c r="A94" s="43" t="s">
        <v>542</v>
      </c>
      <c r="B94" s="43" t="s">
        <v>2</v>
      </c>
      <c r="C94" s="43" t="s">
        <v>84</v>
      </c>
      <c r="D94" s="43" t="s">
        <v>543</v>
      </c>
      <c r="E94" s="44" t="s">
        <v>403</v>
      </c>
      <c r="F94" s="44" t="s">
        <v>63</v>
      </c>
      <c r="G94" s="44">
        <v>1</v>
      </c>
      <c r="H94" s="71">
        <v>260.39999999999998</v>
      </c>
      <c r="I94" s="71">
        <v>260.39999999999998</v>
      </c>
      <c r="J94" s="71"/>
      <c r="K94" s="71"/>
      <c r="L94" s="71"/>
      <c r="M94" s="71"/>
      <c r="N94" s="71"/>
      <c r="O94" s="71"/>
      <c r="P94" s="71">
        <v>8.5221818181818172</v>
      </c>
      <c r="Q94" s="71">
        <v>268.9221818181818</v>
      </c>
      <c r="R94" s="71">
        <v>53.78443636363636</v>
      </c>
      <c r="S94" s="71">
        <v>4.0338327272727268</v>
      </c>
      <c r="T94" s="71">
        <v>2.6892218181818182</v>
      </c>
      <c r="U94" s="71">
        <v>0.53784436363636356</v>
      </c>
      <c r="V94" s="71">
        <v>6.723054545454545</v>
      </c>
      <c r="W94" s="71">
        <v>21.513774545454545</v>
      </c>
      <c r="X94" s="71">
        <v>8.0676654545454536</v>
      </c>
      <c r="Y94" s="71">
        <v>1.6135330909090908</v>
      </c>
      <c r="Z94" s="71">
        <v>98.96336290909089</v>
      </c>
      <c r="AA94" s="71">
        <v>22.410181818181815</v>
      </c>
      <c r="AB94" s="71">
        <v>29.877254399999998</v>
      </c>
      <c r="AC94" s="71">
        <v>19.241776528290913</v>
      </c>
      <c r="AD94" s="71">
        <v>71.529212746472723</v>
      </c>
      <c r="AE94" s="71">
        <v>146.376</v>
      </c>
      <c r="AF94" s="71">
        <v>397</v>
      </c>
      <c r="AG94" s="71">
        <v>0</v>
      </c>
      <c r="AH94" s="71">
        <v>32.619999999999997</v>
      </c>
      <c r="AI94" s="71">
        <v>0</v>
      </c>
      <c r="AJ94" s="71">
        <v>0</v>
      </c>
      <c r="AK94" s="71">
        <v>4.72</v>
      </c>
      <c r="AL94" s="71">
        <v>0</v>
      </c>
      <c r="AM94" s="71">
        <v>580.71600000000001</v>
      </c>
      <c r="AN94" s="71">
        <v>751.20857565556355</v>
      </c>
      <c r="AO94" s="71">
        <v>1.349539074074074</v>
      </c>
      <c r="AP94" s="71">
        <v>0.10796312592592593</v>
      </c>
      <c r="AQ94" s="71">
        <v>5.3981562962962963E-2</v>
      </c>
      <c r="AR94" s="71">
        <v>0.94122763636363638</v>
      </c>
      <c r="AS94" s="71">
        <v>0.34637177018181831</v>
      </c>
      <c r="AT94" s="71">
        <v>11.563653818181816</v>
      </c>
      <c r="AU94" s="71">
        <v>0.44820363636363636</v>
      </c>
      <c r="AV94" s="71">
        <v>14.81094062405387</v>
      </c>
      <c r="AW94" s="71">
        <v>3.7350303030303027</v>
      </c>
      <c r="AX94" s="71">
        <v>2.2111379393939394</v>
      </c>
      <c r="AY94" s="71">
        <v>5.6025454545454538E-2</v>
      </c>
      <c r="AZ94" s="71">
        <v>0.89640727272727272</v>
      </c>
      <c r="BA94" s="71">
        <v>0.34860282828282824</v>
      </c>
      <c r="BB94" s="71">
        <v>2.6669709976565659</v>
      </c>
      <c r="BC94" s="71">
        <v>9.9141747956363648</v>
      </c>
      <c r="BD94" s="71"/>
      <c r="BE94" s="71">
        <v>0</v>
      </c>
      <c r="BF94" s="71">
        <v>9.9141747956363648</v>
      </c>
      <c r="BG94" s="71">
        <v>30.371766666666673</v>
      </c>
      <c r="BH94" s="71">
        <v>1.9820451626931808</v>
      </c>
      <c r="BI94" s="71">
        <v>0.61315114159891593</v>
      </c>
      <c r="BJ94" s="71">
        <v>260.75073581813524</v>
      </c>
      <c r="BK94" s="71"/>
      <c r="BL94" s="71">
        <v>293.71769878909402</v>
      </c>
      <c r="BM94" s="71">
        <v>1338.5735716825297</v>
      </c>
      <c r="BN94" s="71">
        <f t="shared" si="11"/>
        <v>-3.3261939705504169E-7</v>
      </c>
      <c r="BO94" s="71">
        <f t="shared" si="12"/>
        <v>-2.3505104058556091E-7</v>
      </c>
      <c r="BP94" s="72">
        <f t="shared" si="13"/>
        <v>8.6609686609686669</v>
      </c>
      <c r="BQ94" s="72">
        <f t="shared" si="14"/>
        <v>1.8803418803418819</v>
      </c>
      <c r="BR94" s="73">
        <v>3</v>
      </c>
      <c r="BS94" s="72">
        <f t="shared" si="18"/>
        <v>3.4188034188034218</v>
      </c>
      <c r="BT94" s="72">
        <f t="shared" si="19"/>
        <v>12.25</v>
      </c>
      <c r="BU94" s="72">
        <f t="shared" si="20"/>
        <v>13.960113960113972</v>
      </c>
      <c r="BV94" s="71">
        <f t="shared" si="17"/>
        <v>186.86639596760159</v>
      </c>
      <c r="BW94" s="71">
        <f t="shared" si="15"/>
        <v>186.86639539993115</v>
      </c>
      <c r="BX94" s="71">
        <f t="shared" si="16"/>
        <v>1525.439967082461</v>
      </c>
      <c r="BY94" s="71">
        <f t="shared" si="21"/>
        <v>18305.279604989533</v>
      </c>
      <c r="BZ94" s="49">
        <f>VLOOKUP($C94,[1]PARAMETROS!$A:$I,7,0)</f>
        <v>43101</v>
      </c>
      <c r="CA94" s="74"/>
      <c r="CB94" s="74"/>
    </row>
    <row r="95" spans="1:80" s="75" customFormat="1">
      <c r="A95" s="43" t="s">
        <v>544</v>
      </c>
      <c r="B95" s="43" t="s">
        <v>2</v>
      </c>
      <c r="C95" s="43" t="s">
        <v>165</v>
      </c>
      <c r="D95" s="43" t="s">
        <v>545</v>
      </c>
      <c r="E95" s="44" t="s">
        <v>403</v>
      </c>
      <c r="F95" s="44" t="s">
        <v>63</v>
      </c>
      <c r="G95" s="44">
        <v>1</v>
      </c>
      <c r="H95" s="71">
        <v>260.39999999999998</v>
      </c>
      <c r="I95" s="71">
        <v>260.39999999999998</v>
      </c>
      <c r="J95" s="71"/>
      <c r="K95" s="71"/>
      <c r="L95" s="71"/>
      <c r="M95" s="71"/>
      <c r="N95" s="71"/>
      <c r="O95" s="71"/>
      <c r="P95" s="71">
        <v>8.5221818181818172</v>
      </c>
      <c r="Q95" s="71">
        <v>268.9221818181818</v>
      </c>
      <c r="R95" s="71">
        <v>53.78443636363636</v>
      </c>
      <c r="S95" s="71">
        <v>4.0338327272727268</v>
      </c>
      <c r="T95" s="71">
        <v>2.6892218181818182</v>
      </c>
      <c r="U95" s="71">
        <v>0.53784436363636356</v>
      </c>
      <c r="V95" s="71">
        <v>6.723054545454545</v>
      </c>
      <c r="W95" s="71">
        <v>21.513774545454545</v>
      </c>
      <c r="X95" s="71">
        <v>8.0676654545454536</v>
      </c>
      <c r="Y95" s="71">
        <v>1.6135330909090908</v>
      </c>
      <c r="Z95" s="71">
        <v>98.96336290909089</v>
      </c>
      <c r="AA95" s="71">
        <v>22.410181818181815</v>
      </c>
      <c r="AB95" s="71">
        <v>29.877254399999998</v>
      </c>
      <c r="AC95" s="71">
        <v>19.241776528290913</v>
      </c>
      <c r="AD95" s="71">
        <v>71.529212746472723</v>
      </c>
      <c r="AE95" s="71">
        <v>146.376</v>
      </c>
      <c r="AF95" s="71">
        <v>397</v>
      </c>
      <c r="AG95" s="71">
        <v>0</v>
      </c>
      <c r="AH95" s="71">
        <v>0</v>
      </c>
      <c r="AI95" s="71">
        <v>0</v>
      </c>
      <c r="AJ95" s="71">
        <v>0</v>
      </c>
      <c r="AK95" s="71">
        <v>4.72</v>
      </c>
      <c r="AL95" s="71">
        <v>0</v>
      </c>
      <c r="AM95" s="71">
        <v>548.096</v>
      </c>
      <c r="AN95" s="71">
        <v>718.58857565556355</v>
      </c>
      <c r="AO95" s="71">
        <v>1.349539074074074</v>
      </c>
      <c r="AP95" s="71">
        <v>0.10796312592592593</v>
      </c>
      <c r="AQ95" s="71">
        <v>5.3981562962962963E-2</v>
      </c>
      <c r="AR95" s="71">
        <v>0.94122763636363638</v>
      </c>
      <c r="AS95" s="71">
        <v>0.34637177018181831</v>
      </c>
      <c r="AT95" s="71">
        <v>11.563653818181816</v>
      </c>
      <c r="AU95" s="71">
        <v>0.44820363636363636</v>
      </c>
      <c r="AV95" s="71">
        <v>14.81094062405387</v>
      </c>
      <c r="AW95" s="71">
        <v>3.7350303030303027</v>
      </c>
      <c r="AX95" s="71">
        <v>2.2111379393939394</v>
      </c>
      <c r="AY95" s="71">
        <v>5.6025454545454538E-2</v>
      </c>
      <c r="AZ95" s="71">
        <v>0.89640727272727272</v>
      </c>
      <c r="BA95" s="71">
        <v>0.34860282828282824</v>
      </c>
      <c r="BB95" s="71">
        <v>2.6669709976565659</v>
      </c>
      <c r="BC95" s="71">
        <v>9.9141747956363648</v>
      </c>
      <c r="BD95" s="71"/>
      <c r="BE95" s="71">
        <v>0</v>
      </c>
      <c r="BF95" s="71">
        <v>9.9141747956363648</v>
      </c>
      <c r="BG95" s="71">
        <v>30.371766666666673</v>
      </c>
      <c r="BH95" s="71">
        <v>1.9820451626931808</v>
      </c>
      <c r="BI95" s="71">
        <v>0.61315114159891593</v>
      </c>
      <c r="BJ95" s="71">
        <v>260.75073581813524</v>
      </c>
      <c r="BK95" s="71"/>
      <c r="BL95" s="71">
        <v>293.71769878909402</v>
      </c>
      <c r="BM95" s="71">
        <v>1305.9535716825296</v>
      </c>
      <c r="BN95" s="71">
        <f t="shared" si="11"/>
        <v>-3.3261939705504169E-7</v>
      </c>
      <c r="BO95" s="71">
        <f t="shared" si="12"/>
        <v>-2.3505104058556091E-7</v>
      </c>
      <c r="BP95" s="72">
        <f t="shared" si="13"/>
        <v>8.6609686609686669</v>
      </c>
      <c r="BQ95" s="72">
        <f t="shared" si="14"/>
        <v>1.8803418803418819</v>
      </c>
      <c r="BR95" s="73">
        <v>3</v>
      </c>
      <c r="BS95" s="72">
        <f t="shared" si="18"/>
        <v>3.4188034188034218</v>
      </c>
      <c r="BT95" s="72">
        <f t="shared" si="19"/>
        <v>12.25</v>
      </c>
      <c r="BU95" s="72">
        <f t="shared" si="20"/>
        <v>13.960113960113972</v>
      </c>
      <c r="BV95" s="71">
        <f t="shared" si="17"/>
        <v>182.31260679381242</v>
      </c>
      <c r="BW95" s="71">
        <f t="shared" si="15"/>
        <v>182.31260622614198</v>
      </c>
      <c r="BX95" s="71">
        <f t="shared" si="16"/>
        <v>1488.2661779086716</v>
      </c>
      <c r="BY95" s="71">
        <f t="shared" si="21"/>
        <v>17859.194134904057</v>
      </c>
      <c r="BZ95" s="49">
        <f>VLOOKUP($C95,[1]PARAMETROS!$A:$I,7,0)</f>
        <v>43101</v>
      </c>
      <c r="CA95" s="74"/>
      <c r="CB95" s="74"/>
    </row>
    <row r="96" spans="1:80" s="75" customFormat="1">
      <c r="A96" s="43" t="s">
        <v>260</v>
      </c>
      <c r="B96" s="43" t="s">
        <v>2</v>
      </c>
      <c r="C96" s="43" t="s">
        <v>238</v>
      </c>
      <c r="D96" s="43" t="s">
        <v>546</v>
      </c>
      <c r="E96" s="44" t="s">
        <v>403</v>
      </c>
      <c r="F96" s="44" t="s">
        <v>63</v>
      </c>
      <c r="G96" s="44">
        <v>1</v>
      </c>
      <c r="H96" s="71">
        <v>260.39999999999998</v>
      </c>
      <c r="I96" s="71">
        <v>260.39999999999998</v>
      </c>
      <c r="J96" s="71"/>
      <c r="K96" s="71"/>
      <c r="L96" s="71"/>
      <c r="M96" s="71"/>
      <c r="N96" s="71"/>
      <c r="O96" s="71"/>
      <c r="P96" s="71">
        <v>8.5221818181818172</v>
      </c>
      <c r="Q96" s="71">
        <v>268.9221818181818</v>
      </c>
      <c r="R96" s="71">
        <v>53.78443636363636</v>
      </c>
      <c r="S96" s="71">
        <v>4.0338327272727268</v>
      </c>
      <c r="T96" s="71">
        <v>2.6892218181818182</v>
      </c>
      <c r="U96" s="71">
        <v>0.53784436363636356</v>
      </c>
      <c r="V96" s="71">
        <v>6.723054545454545</v>
      </c>
      <c r="W96" s="71">
        <v>21.513774545454545</v>
      </c>
      <c r="X96" s="71">
        <v>8.0676654545454536</v>
      </c>
      <c r="Y96" s="71">
        <v>1.6135330909090908</v>
      </c>
      <c r="Z96" s="71">
        <v>98.96336290909089</v>
      </c>
      <c r="AA96" s="71">
        <v>22.410181818181815</v>
      </c>
      <c r="AB96" s="71">
        <v>29.877254399999998</v>
      </c>
      <c r="AC96" s="71">
        <v>19.241776528290913</v>
      </c>
      <c r="AD96" s="71">
        <v>71.529212746472723</v>
      </c>
      <c r="AE96" s="71">
        <v>146.376</v>
      </c>
      <c r="AF96" s="71">
        <v>397</v>
      </c>
      <c r="AG96" s="71">
        <v>0</v>
      </c>
      <c r="AH96" s="71">
        <v>33.44</v>
      </c>
      <c r="AI96" s="71">
        <v>0</v>
      </c>
      <c r="AJ96" s="71">
        <v>0</v>
      </c>
      <c r="AK96" s="71">
        <v>4.72</v>
      </c>
      <c r="AL96" s="71">
        <v>0</v>
      </c>
      <c r="AM96" s="71">
        <v>581.53600000000006</v>
      </c>
      <c r="AN96" s="71">
        <v>752.0285756555636</v>
      </c>
      <c r="AO96" s="71">
        <v>1.349539074074074</v>
      </c>
      <c r="AP96" s="71">
        <v>0.10796312592592593</v>
      </c>
      <c r="AQ96" s="71">
        <v>5.3981562962962963E-2</v>
      </c>
      <c r="AR96" s="71">
        <v>0.94122763636363638</v>
      </c>
      <c r="AS96" s="71">
        <v>0.34637177018181831</v>
      </c>
      <c r="AT96" s="71">
        <v>11.563653818181816</v>
      </c>
      <c r="AU96" s="71">
        <v>0.44820363636363636</v>
      </c>
      <c r="AV96" s="71">
        <v>14.81094062405387</v>
      </c>
      <c r="AW96" s="71">
        <v>3.7350303030303027</v>
      </c>
      <c r="AX96" s="71">
        <v>2.2111379393939394</v>
      </c>
      <c r="AY96" s="71">
        <v>5.6025454545454538E-2</v>
      </c>
      <c r="AZ96" s="71">
        <v>0.89640727272727272</v>
      </c>
      <c r="BA96" s="71">
        <v>0.34860282828282824</v>
      </c>
      <c r="BB96" s="71">
        <v>2.6669709976565659</v>
      </c>
      <c r="BC96" s="71">
        <v>9.9141747956363648</v>
      </c>
      <c r="BD96" s="71"/>
      <c r="BE96" s="71">
        <v>0</v>
      </c>
      <c r="BF96" s="71">
        <v>9.9141747956363648</v>
      </c>
      <c r="BG96" s="71">
        <v>30.371766666666673</v>
      </c>
      <c r="BH96" s="71">
        <v>1.9820451626931808</v>
      </c>
      <c r="BI96" s="71">
        <v>0.61315114159891593</v>
      </c>
      <c r="BJ96" s="71">
        <v>260.75073581813524</v>
      </c>
      <c r="BK96" s="71"/>
      <c r="BL96" s="71">
        <v>293.71769878909402</v>
      </c>
      <c r="BM96" s="71">
        <v>1339.3935716825297</v>
      </c>
      <c r="BN96" s="71">
        <f t="shared" si="11"/>
        <v>-3.3261939705504169E-7</v>
      </c>
      <c r="BO96" s="71">
        <f t="shared" si="12"/>
        <v>-2.3505104058556091E-7</v>
      </c>
      <c r="BP96" s="72">
        <f t="shared" si="13"/>
        <v>8.6609686609686669</v>
      </c>
      <c r="BQ96" s="72">
        <f t="shared" si="14"/>
        <v>1.8803418803418819</v>
      </c>
      <c r="BR96" s="73">
        <v>3</v>
      </c>
      <c r="BS96" s="72">
        <f t="shared" si="18"/>
        <v>3.4188034188034218</v>
      </c>
      <c r="BT96" s="72">
        <f t="shared" si="19"/>
        <v>12.25</v>
      </c>
      <c r="BU96" s="72">
        <f t="shared" si="20"/>
        <v>13.960113960113972</v>
      </c>
      <c r="BV96" s="71">
        <f t="shared" si="17"/>
        <v>186.98086890207455</v>
      </c>
      <c r="BW96" s="71">
        <f t="shared" si="15"/>
        <v>186.98086833440411</v>
      </c>
      <c r="BX96" s="71">
        <f t="shared" si="16"/>
        <v>1526.3744400169337</v>
      </c>
      <c r="BY96" s="71">
        <f t="shared" si="21"/>
        <v>18316.493280203205</v>
      </c>
      <c r="BZ96" s="49">
        <f>VLOOKUP($C96,[1]PARAMETROS!$A:$I,7,0)</f>
        <v>43101</v>
      </c>
      <c r="CA96" s="74"/>
      <c r="CB96" s="74"/>
    </row>
    <row r="97" spans="1:80" s="75" customFormat="1">
      <c r="A97" s="43" t="s">
        <v>260</v>
      </c>
      <c r="B97" s="43" t="s">
        <v>0</v>
      </c>
      <c r="C97" s="43" t="s">
        <v>238</v>
      </c>
      <c r="D97" s="43" t="s">
        <v>547</v>
      </c>
      <c r="E97" s="44" t="s">
        <v>403</v>
      </c>
      <c r="F97" s="44" t="s">
        <v>63</v>
      </c>
      <c r="G97" s="44">
        <v>1</v>
      </c>
      <c r="H97" s="71">
        <v>1041.5999999999999</v>
      </c>
      <c r="I97" s="71">
        <v>1041.5999999999999</v>
      </c>
      <c r="J97" s="71"/>
      <c r="K97" s="71"/>
      <c r="L97" s="71"/>
      <c r="M97" s="71"/>
      <c r="N97" s="71"/>
      <c r="O97" s="71"/>
      <c r="P97" s="71">
        <v>34.088727272727269</v>
      </c>
      <c r="Q97" s="71">
        <v>1075.6887272727272</v>
      </c>
      <c r="R97" s="71">
        <v>215.13774545454544</v>
      </c>
      <c r="S97" s="71">
        <v>16.135330909090907</v>
      </c>
      <c r="T97" s="71">
        <v>10.756887272727273</v>
      </c>
      <c r="U97" s="71">
        <v>2.1513774545454543</v>
      </c>
      <c r="V97" s="71">
        <v>26.89221818181818</v>
      </c>
      <c r="W97" s="71">
        <v>86.055098181818181</v>
      </c>
      <c r="X97" s="71">
        <v>32.270661818181814</v>
      </c>
      <c r="Y97" s="71">
        <v>6.4541323636363632</v>
      </c>
      <c r="Z97" s="71">
        <v>395.85345163636356</v>
      </c>
      <c r="AA97" s="71">
        <v>89.640727272727261</v>
      </c>
      <c r="AB97" s="71">
        <v>119.50901759999999</v>
      </c>
      <c r="AC97" s="71">
        <v>76.967106113163652</v>
      </c>
      <c r="AD97" s="71">
        <v>286.11685098589089</v>
      </c>
      <c r="AE97" s="71">
        <v>99.504000000000005</v>
      </c>
      <c r="AF97" s="71">
        <v>397</v>
      </c>
      <c r="AG97" s="71">
        <v>0</v>
      </c>
      <c r="AH97" s="71">
        <v>33.44</v>
      </c>
      <c r="AI97" s="71">
        <v>0</v>
      </c>
      <c r="AJ97" s="71">
        <v>0</v>
      </c>
      <c r="AK97" s="71">
        <v>4.72</v>
      </c>
      <c r="AL97" s="71">
        <v>0</v>
      </c>
      <c r="AM97" s="71">
        <v>534.66399999999999</v>
      </c>
      <c r="AN97" s="71">
        <v>1216.6343026222544</v>
      </c>
      <c r="AO97" s="71">
        <v>5.3981562962962961</v>
      </c>
      <c r="AP97" s="71">
        <v>0.43185250370370371</v>
      </c>
      <c r="AQ97" s="71">
        <v>0.21592625185185185</v>
      </c>
      <c r="AR97" s="71">
        <v>3.7649105454545455</v>
      </c>
      <c r="AS97" s="71">
        <v>1.3854870807272732</v>
      </c>
      <c r="AT97" s="71">
        <v>46.254615272727264</v>
      </c>
      <c r="AU97" s="71">
        <v>1.7928145454545454</v>
      </c>
      <c r="AV97" s="71">
        <v>59.243762496215481</v>
      </c>
      <c r="AW97" s="71">
        <v>14.940121212121211</v>
      </c>
      <c r="AX97" s="71">
        <v>8.8445517575757577</v>
      </c>
      <c r="AY97" s="71">
        <v>0.22410181818181815</v>
      </c>
      <c r="AZ97" s="71">
        <v>3.5856290909090909</v>
      </c>
      <c r="BA97" s="71">
        <v>1.3944113131313129</v>
      </c>
      <c r="BB97" s="71">
        <v>10.667883990626263</v>
      </c>
      <c r="BC97" s="71">
        <v>39.656699182545459</v>
      </c>
      <c r="BD97" s="71"/>
      <c r="BE97" s="71">
        <v>0</v>
      </c>
      <c r="BF97" s="71">
        <v>39.656699182545459</v>
      </c>
      <c r="BG97" s="71">
        <v>55.485199999999999</v>
      </c>
      <c r="BH97" s="71">
        <v>7.928180650772723</v>
      </c>
      <c r="BI97" s="71">
        <v>2.4526045663956633</v>
      </c>
      <c r="BJ97" s="71">
        <v>1043.0029432725412</v>
      </c>
      <c r="BK97" s="71"/>
      <c r="BL97" s="71">
        <v>1108.8689284897096</v>
      </c>
      <c r="BM97" s="71">
        <v>3500.0924200634522</v>
      </c>
      <c r="BN97" s="71">
        <f t="shared" si="11"/>
        <v>-3.3261939705504169E-7</v>
      </c>
      <c r="BO97" s="71">
        <f t="shared" si="12"/>
        <v>-2.3505104058556091E-7</v>
      </c>
      <c r="BP97" s="72">
        <f t="shared" si="13"/>
        <v>8.6609686609686669</v>
      </c>
      <c r="BQ97" s="72">
        <f t="shared" si="14"/>
        <v>1.8803418803418819</v>
      </c>
      <c r="BR97" s="73">
        <v>3</v>
      </c>
      <c r="BS97" s="72">
        <f t="shared" si="18"/>
        <v>3.4188034188034218</v>
      </c>
      <c r="BT97" s="72">
        <f t="shared" si="19"/>
        <v>12.25</v>
      </c>
      <c r="BU97" s="72">
        <f t="shared" si="20"/>
        <v>13.960113960113972</v>
      </c>
      <c r="BV97" s="71">
        <f t="shared" si="17"/>
        <v>488.61689047092159</v>
      </c>
      <c r="BW97" s="71">
        <f t="shared" si="15"/>
        <v>488.61688990325115</v>
      </c>
      <c r="BX97" s="71">
        <f t="shared" si="16"/>
        <v>3988.7093099667036</v>
      </c>
      <c r="BY97" s="71">
        <f t="shared" si="21"/>
        <v>47864.511719600443</v>
      </c>
      <c r="BZ97" s="49">
        <f>VLOOKUP($C97,[1]PARAMETROS!$A:$I,7,0)</f>
        <v>43101</v>
      </c>
      <c r="CA97" s="74"/>
      <c r="CB97" s="74"/>
    </row>
    <row r="98" spans="1:80" s="75" customFormat="1">
      <c r="A98" s="43" t="s">
        <v>548</v>
      </c>
      <c r="B98" s="43" t="s">
        <v>2</v>
      </c>
      <c r="C98" s="43" t="s">
        <v>315</v>
      </c>
      <c r="D98" s="43" t="s">
        <v>549</v>
      </c>
      <c r="E98" s="44" t="s">
        <v>403</v>
      </c>
      <c r="F98" s="44" t="s">
        <v>63</v>
      </c>
      <c r="G98" s="44">
        <v>1</v>
      </c>
      <c r="H98" s="71">
        <v>260.39999999999998</v>
      </c>
      <c r="I98" s="71">
        <v>260.39999999999998</v>
      </c>
      <c r="J98" s="71"/>
      <c r="K98" s="71"/>
      <c r="L98" s="71"/>
      <c r="M98" s="71"/>
      <c r="N98" s="71"/>
      <c r="O98" s="71"/>
      <c r="P98" s="71">
        <v>8.5221818181818172</v>
      </c>
      <c r="Q98" s="71">
        <v>268.9221818181818</v>
      </c>
      <c r="R98" s="71">
        <v>53.78443636363636</v>
      </c>
      <c r="S98" s="71">
        <v>4.0338327272727268</v>
      </c>
      <c r="T98" s="71">
        <v>2.6892218181818182</v>
      </c>
      <c r="U98" s="71">
        <v>0.53784436363636356</v>
      </c>
      <c r="V98" s="71">
        <v>6.723054545454545</v>
      </c>
      <c r="W98" s="71">
        <v>21.513774545454545</v>
      </c>
      <c r="X98" s="71">
        <v>8.0676654545454536</v>
      </c>
      <c r="Y98" s="71">
        <v>1.6135330909090908</v>
      </c>
      <c r="Z98" s="71">
        <v>98.96336290909089</v>
      </c>
      <c r="AA98" s="71">
        <v>22.410181818181815</v>
      </c>
      <c r="AB98" s="71">
        <v>29.877254399999998</v>
      </c>
      <c r="AC98" s="71">
        <v>19.241776528290913</v>
      </c>
      <c r="AD98" s="71">
        <v>71.529212746472723</v>
      </c>
      <c r="AE98" s="71">
        <v>146.376</v>
      </c>
      <c r="AF98" s="71">
        <v>397</v>
      </c>
      <c r="AG98" s="71">
        <v>0</v>
      </c>
      <c r="AH98" s="71">
        <v>0</v>
      </c>
      <c r="AI98" s="71">
        <v>0</v>
      </c>
      <c r="AJ98" s="71">
        <v>0</v>
      </c>
      <c r="AK98" s="71">
        <v>4.72</v>
      </c>
      <c r="AL98" s="71">
        <v>0</v>
      </c>
      <c r="AM98" s="71">
        <v>548.096</v>
      </c>
      <c r="AN98" s="71">
        <v>718.58857565556355</v>
      </c>
      <c r="AO98" s="71">
        <v>1.349539074074074</v>
      </c>
      <c r="AP98" s="71">
        <v>0.10796312592592593</v>
      </c>
      <c r="AQ98" s="71">
        <v>5.3981562962962963E-2</v>
      </c>
      <c r="AR98" s="71">
        <v>0.94122763636363638</v>
      </c>
      <c r="AS98" s="71">
        <v>0.34637177018181831</v>
      </c>
      <c r="AT98" s="71">
        <v>11.563653818181816</v>
      </c>
      <c r="AU98" s="71">
        <v>0.44820363636363636</v>
      </c>
      <c r="AV98" s="71">
        <v>14.81094062405387</v>
      </c>
      <c r="AW98" s="71">
        <v>3.7350303030303027</v>
      </c>
      <c r="AX98" s="71">
        <v>2.2111379393939394</v>
      </c>
      <c r="AY98" s="71">
        <v>5.6025454545454538E-2</v>
      </c>
      <c r="AZ98" s="71">
        <v>0.89640727272727272</v>
      </c>
      <c r="BA98" s="71">
        <v>0.34860282828282824</v>
      </c>
      <c r="BB98" s="71">
        <v>2.6669709976565659</v>
      </c>
      <c r="BC98" s="71">
        <v>9.9141747956363648</v>
      </c>
      <c r="BD98" s="71"/>
      <c r="BE98" s="71">
        <v>0</v>
      </c>
      <c r="BF98" s="71">
        <v>9.9141747956363648</v>
      </c>
      <c r="BG98" s="71">
        <v>30.371766666666673</v>
      </c>
      <c r="BH98" s="71">
        <v>1.9820451626931808</v>
      </c>
      <c r="BI98" s="71">
        <v>0.61315114159891593</v>
      </c>
      <c r="BJ98" s="71">
        <v>260.75073581813524</v>
      </c>
      <c r="BK98" s="71"/>
      <c r="BL98" s="71">
        <v>293.71769878909402</v>
      </c>
      <c r="BM98" s="71">
        <v>1305.9535716825296</v>
      </c>
      <c r="BN98" s="71">
        <f t="shared" si="11"/>
        <v>-3.3261939705504169E-7</v>
      </c>
      <c r="BO98" s="71">
        <f t="shared" si="12"/>
        <v>-2.3505104058556091E-7</v>
      </c>
      <c r="BP98" s="72">
        <f t="shared" si="13"/>
        <v>8.6609686609686669</v>
      </c>
      <c r="BQ98" s="72">
        <f t="shared" si="14"/>
        <v>1.8803418803418819</v>
      </c>
      <c r="BR98" s="73">
        <v>3</v>
      </c>
      <c r="BS98" s="72">
        <f t="shared" si="18"/>
        <v>3.4188034188034218</v>
      </c>
      <c r="BT98" s="72">
        <f t="shared" si="19"/>
        <v>12.25</v>
      </c>
      <c r="BU98" s="72">
        <f t="shared" si="20"/>
        <v>13.960113960113972</v>
      </c>
      <c r="BV98" s="71">
        <f t="shared" si="17"/>
        <v>182.31260679381242</v>
      </c>
      <c r="BW98" s="71">
        <f t="shared" si="15"/>
        <v>182.31260622614198</v>
      </c>
      <c r="BX98" s="71">
        <f t="shared" si="16"/>
        <v>1488.2661779086716</v>
      </c>
      <c r="BY98" s="71">
        <f t="shared" si="21"/>
        <v>17859.194134904057</v>
      </c>
      <c r="BZ98" s="49">
        <f>VLOOKUP($C98,[1]PARAMETROS!$A:$I,7,0)</f>
        <v>43101</v>
      </c>
      <c r="CA98" s="74"/>
      <c r="CB98" s="74"/>
    </row>
    <row r="99" spans="1:80" s="75" customFormat="1">
      <c r="A99" s="43" t="s">
        <v>267</v>
      </c>
      <c r="B99" s="43" t="s">
        <v>1</v>
      </c>
      <c r="C99" s="43" t="s">
        <v>165</v>
      </c>
      <c r="D99" s="43" t="s">
        <v>550</v>
      </c>
      <c r="E99" s="44" t="s">
        <v>403</v>
      </c>
      <c r="F99" s="44" t="s">
        <v>63</v>
      </c>
      <c r="G99" s="44">
        <v>1</v>
      </c>
      <c r="H99" s="71">
        <v>520.79999999999995</v>
      </c>
      <c r="I99" s="71">
        <v>520.79999999999995</v>
      </c>
      <c r="J99" s="71"/>
      <c r="K99" s="71"/>
      <c r="L99" s="71"/>
      <c r="M99" s="71"/>
      <c r="N99" s="71"/>
      <c r="O99" s="71"/>
      <c r="P99" s="71">
        <v>17.044363636363634</v>
      </c>
      <c r="Q99" s="71">
        <v>537.8443636363636</v>
      </c>
      <c r="R99" s="71">
        <v>107.56887272727272</v>
      </c>
      <c r="S99" s="71">
        <v>8.0676654545454536</v>
      </c>
      <c r="T99" s="71">
        <v>5.3784436363636363</v>
      </c>
      <c r="U99" s="71">
        <v>1.0756887272727271</v>
      </c>
      <c r="V99" s="71">
        <v>13.44610909090909</v>
      </c>
      <c r="W99" s="71">
        <v>43.027549090909091</v>
      </c>
      <c r="X99" s="71">
        <v>16.135330909090907</v>
      </c>
      <c r="Y99" s="71">
        <v>3.2270661818181816</v>
      </c>
      <c r="Z99" s="71">
        <v>197.92672581818178</v>
      </c>
      <c r="AA99" s="71">
        <v>44.820363636363631</v>
      </c>
      <c r="AB99" s="71">
        <v>59.754508799999996</v>
      </c>
      <c r="AC99" s="71">
        <v>38.483553056581826</v>
      </c>
      <c r="AD99" s="71">
        <v>143.05842549294545</v>
      </c>
      <c r="AE99" s="71">
        <v>130.75200000000001</v>
      </c>
      <c r="AF99" s="71">
        <v>397</v>
      </c>
      <c r="AG99" s="71">
        <v>0</v>
      </c>
      <c r="AH99" s="71">
        <v>0</v>
      </c>
      <c r="AI99" s="71">
        <v>0</v>
      </c>
      <c r="AJ99" s="71">
        <v>0</v>
      </c>
      <c r="AK99" s="71">
        <v>4.72</v>
      </c>
      <c r="AL99" s="71">
        <v>0</v>
      </c>
      <c r="AM99" s="71">
        <v>532.47199999999998</v>
      </c>
      <c r="AN99" s="71">
        <v>873.45715131112718</v>
      </c>
      <c r="AO99" s="71">
        <v>2.6990781481481481</v>
      </c>
      <c r="AP99" s="71">
        <v>0.21592625185185185</v>
      </c>
      <c r="AQ99" s="71">
        <v>0.10796312592592593</v>
      </c>
      <c r="AR99" s="71">
        <v>1.8824552727272728</v>
      </c>
      <c r="AS99" s="71">
        <v>0.69274354036363661</v>
      </c>
      <c r="AT99" s="71">
        <v>23.127307636363632</v>
      </c>
      <c r="AU99" s="71">
        <v>0.89640727272727272</v>
      </c>
      <c r="AV99" s="71">
        <v>29.621881248107741</v>
      </c>
      <c r="AW99" s="71">
        <v>7.4700606060606054</v>
      </c>
      <c r="AX99" s="71">
        <v>4.4222758787878789</v>
      </c>
      <c r="AY99" s="71">
        <v>0.11205090909090908</v>
      </c>
      <c r="AZ99" s="71">
        <v>1.7928145454545454</v>
      </c>
      <c r="BA99" s="71">
        <v>0.69720565656565647</v>
      </c>
      <c r="BB99" s="71">
        <v>5.3339419953131317</v>
      </c>
      <c r="BC99" s="71">
        <v>19.82834959127273</v>
      </c>
      <c r="BD99" s="71"/>
      <c r="BE99" s="71">
        <v>0</v>
      </c>
      <c r="BF99" s="71">
        <v>19.82834959127273</v>
      </c>
      <c r="BG99" s="71">
        <v>30.371766666666673</v>
      </c>
      <c r="BH99" s="71">
        <v>3.9640903253863615</v>
      </c>
      <c r="BI99" s="71">
        <v>1.2263022831978319</v>
      </c>
      <c r="BJ99" s="71">
        <v>521.50147163627059</v>
      </c>
      <c r="BK99" s="71"/>
      <c r="BL99" s="71">
        <v>557.0636309115215</v>
      </c>
      <c r="BM99" s="71">
        <v>2017.8153766983928</v>
      </c>
      <c r="BN99" s="71">
        <f t="shared" si="11"/>
        <v>-3.3261939705504169E-7</v>
      </c>
      <c r="BO99" s="71">
        <f t="shared" si="12"/>
        <v>-2.3505104058556091E-7</v>
      </c>
      <c r="BP99" s="72">
        <f t="shared" si="13"/>
        <v>8.5633802816901436</v>
      </c>
      <c r="BQ99" s="72">
        <f t="shared" si="14"/>
        <v>1.8591549295774654</v>
      </c>
      <c r="BR99" s="73">
        <v>2</v>
      </c>
      <c r="BS99" s="72">
        <f t="shared" si="18"/>
        <v>2.2535211267605644</v>
      </c>
      <c r="BT99" s="72">
        <f t="shared" si="19"/>
        <v>11.25</v>
      </c>
      <c r="BU99" s="72">
        <f t="shared" si="20"/>
        <v>12.676056338028173</v>
      </c>
      <c r="BV99" s="71">
        <f t="shared" si="17"/>
        <v>255.77941387572548</v>
      </c>
      <c r="BW99" s="71">
        <f t="shared" si="15"/>
        <v>255.77941330805504</v>
      </c>
      <c r="BX99" s="71">
        <f t="shared" si="16"/>
        <v>2273.594790006448</v>
      </c>
      <c r="BY99" s="71">
        <f t="shared" si="21"/>
        <v>27283.137480077377</v>
      </c>
      <c r="BZ99" s="49">
        <f>VLOOKUP($C99,[1]PARAMETROS!$A:$I,7,0)</f>
        <v>43101</v>
      </c>
      <c r="CA99" s="74"/>
      <c r="CB99" s="74"/>
    </row>
    <row r="100" spans="1:80" s="75" customFormat="1">
      <c r="A100" s="43" t="s">
        <v>551</v>
      </c>
      <c r="B100" s="43" t="s">
        <v>2</v>
      </c>
      <c r="C100" s="43" t="s">
        <v>407</v>
      </c>
      <c r="D100" s="43" t="s">
        <v>552</v>
      </c>
      <c r="E100" s="44" t="s">
        <v>403</v>
      </c>
      <c r="F100" s="44" t="s">
        <v>63</v>
      </c>
      <c r="G100" s="44">
        <v>1</v>
      </c>
      <c r="H100" s="71">
        <v>260.39999999999998</v>
      </c>
      <c r="I100" s="71">
        <v>260.39999999999998</v>
      </c>
      <c r="J100" s="71"/>
      <c r="K100" s="71"/>
      <c r="L100" s="71"/>
      <c r="M100" s="71"/>
      <c r="N100" s="71"/>
      <c r="O100" s="71"/>
      <c r="P100" s="71">
        <v>8.5221818181818172</v>
      </c>
      <c r="Q100" s="71">
        <v>268.9221818181818</v>
      </c>
      <c r="R100" s="71">
        <v>53.78443636363636</v>
      </c>
      <c r="S100" s="71">
        <v>4.0338327272727268</v>
      </c>
      <c r="T100" s="71">
        <v>2.6892218181818182</v>
      </c>
      <c r="U100" s="71">
        <v>0.53784436363636356</v>
      </c>
      <c r="V100" s="71">
        <v>6.723054545454545</v>
      </c>
      <c r="W100" s="71">
        <v>21.513774545454545</v>
      </c>
      <c r="X100" s="71">
        <v>8.0676654545454536</v>
      </c>
      <c r="Y100" s="71">
        <v>1.6135330909090908</v>
      </c>
      <c r="Z100" s="71">
        <v>98.96336290909089</v>
      </c>
      <c r="AA100" s="71">
        <v>22.410181818181815</v>
      </c>
      <c r="AB100" s="71">
        <v>29.877254399999998</v>
      </c>
      <c r="AC100" s="71">
        <v>19.241776528290913</v>
      </c>
      <c r="AD100" s="71">
        <v>71.529212746472723</v>
      </c>
      <c r="AE100" s="71">
        <v>146.376</v>
      </c>
      <c r="AF100" s="71">
        <v>397</v>
      </c>
      <c r="AG100" s="71">
        <v>0</v>
      </c>
      <c r="AH100" s="71">
        <v>0</v>
      </c>
      <c r="AI100" s="71">
        <v>0</v>
      </c>
      <c r="AJ100" s="71">
        <v>0</v>
      </c>
      <c r="AK100" s="71">
        <v>4.72</v>
      </c>
      <c r="AL100" s="71">
        <v>0</v>
      </c>
      <c r="AM100" s="71">
        <v>548.096</v>
      </c>
      <c r="AN100" s="71">
        <v>718.58857565556355</v>
      </c>
      <c r="AO100" s="71">
        <v>1.349539074074074</v>
      </c>
      <c r="AP100" s="71">
        <v>0.10796312592592593</v>
      </c>
      <c r="AQ100" s="71">
        <v>5.3981562962962963E-2</v>
      </c>
      <c r="AR100" s="71">
        <v>0.94122763636363638</v>
      </c>
      <c r="AS100" s="71">
        <v>0.34637177018181831</v>
      </c>
      <c r="AT100" s="71">
        <v>11.563653818181816</v>
      </c>
      <c r="AU100" s="71">
        <v>0.44820363636363636</v>
      </c>
      <c r="AV100" s="71">
        <v>14.81094062405387</v>
      </c>
      <c r="AW100" s="71">
        <v>3.7350303030303027</v>
      </c>
      <c r="AX100" s="71">
        <v>2.2111379393939394</v>
      </c>
      <c r="AY100" s="71">
        <v>5.6025454545454538E-2</v>
      </c>
      <c r="AZ100" s="71">
        <v>0.89640727272727272</v>
      </c>
      <c r="BA100" s="71">
        <v>0.34860282828282824</v>
      </c>
      <c r="BB100" s="71">
        <v>2.6669709976565659</v>
      </c>
      <c r="BC100" s="71">
        <v>9.9141747956363648</v>
      </c>
      <c r="BD100" s="71"/>
      <c r="BE100" s="71">
        <v>0</v>
      </c>
      <c r="BF100" s="71">
        <v>9.9141747956363648</v>
      </c>
      <c r="BG100" s="71">
        <v>30.371766666666673</v>
      </c>
      <c r="BH100" s="71">
        <v>1.9820451626931808</v>
      </c>
      <c r="BI100" s="71">
        <v>0.61315114159891593</v>
      </c>
      <c r="BJ100" s="71">
        <v>260.75073581813524</v>
      </c>
      <c r="BK100" s="71"/>
      <c r="BL100" s="71">
        <v>293.71769878909402</v>
      </c>
      <c r="BM100" s="71">
        <v>1305.9535716825296</v>
      </c>
      <c r="BN100" s="71">
        <f t="shared" si="11"/>
        <v>-3.3261939705504169E-7</v>
      </c>
      <c r="BO100" s="71">
        <f t="shared" si="12"/>
        <v>-2.3505104058556091E-7</v>
      </c>
      <c r="BP100" s="72">
        <f t="shared" si="13"/>
        <v>8.6609686609686669</v>
      </c>
      <c r="BQ100" s="72">
        <f t="shared" si="14"/>
        <v>1.8803418803418819</v>
      </c>
      <c r="BR100" s="73">
        <v>3</v>
      </c>
      <c r="BS100" s="72">
        <f t="shared" si="18"/>
        <v>3.4188034188034218</v>
      </c>
      <c r="BT100" s="72">
        <f t="shared" si="19"/>
        <v>12.25</v>
      </c>
      <c r="BU100" s="72">
        <f t="shared" si="20"/>
        <v>13.960113960113972</v>
      </c>
      <c r="BV100" s="71">
        <f t="shared" si="17"/>
        <v>182.31260679381242</v>
      </c>
      <c r="BW100" s="71">
        <f t="shared" si="15"/>
        <v>182.31260622614198</v>
      </c>
      <c r="BX100" s="71">
        <f t="shared" si="16"/>
        <v>1488.2661779086716</v>
      </c>
      <c r="BY100" s="71">
        <f t="shared" si="21"/>
        <v>17859.194134904057</v>
      </c>
      <c r="BZ100" s="49">
        <f>VLOOKUP($C100,[1]PARAMETROS!$A:$I,7,0)</f>
        <v>43101</v>
      </c>
      <c r="CA100" s="74"/>
      <c r="CB100" s="74"/>
    </row>
    <row r="101" spans="1:80" s="75" customFormat="1">
      <c r="A101" s="43" t="s">
        <v>270</v>
      </c>
      <c r="B101" s="43" t="s">
        <v>0</v>
      </c>
      <c r="C101" s="43" t="s">
        <v>271</v>
      </c>
      <c r="D101" s="43" t="s">
        <v>553</v>
      </c>
      <c r="E101" s="44" t="s">
        <v>403</v>
      </c>
      <c r="F101" s="44" t="s">
        <v>63</v>
      </c>
      <c r="G101" s="44">
        <v>1</v>
      </c>
      <c r="H101" s="71">
        <v>1041.5999999999999</v>
      </c>
      <c r="I101" s="71">
        <v>1041.5999999999999</v>
      </c>
      <c r="J101" s="71"/>
      <c r="K101" s="71"/>
      <c r="L101" s="71"/>
      <c r="M101" s="71"/>
      <c r="N101" s="71"/>
      <c r="O101" s="71"/>
      <c r="P101" s="71">
        <v>34.088727272727269</v>
      </c>
      <c r="Q101" s="71">
        <v>1075.6887272727272</v>
      </c>
      <c r="R101" s="71">
        <v>215.13774545454544</v>
      </c>
      <c r="S101" s="71">
        <v>16.135330909090907</v>
      </c>
      <c r="T101" s="71">
        <v>10.756887272727273</v>
      </c>
      <c r="U101" s="71">
        <v>2.1513774545454543</v>
      </c>
      <c r="V101" s="71">
        <v>26.89221818181818</v>
      </c>
      <c r="W101" s="71">
        <v>86.055098181818181</v>
      </c>
      <c r="X101" s="71">
        <v>32.270661818181814</v>
      </c>
      <c r="Y101" s="71">
        <v>6.4541323636363632</v>
      </c>
      <c r="Z101" s="71">
        <v>395.85345163636356</v>
      </c>
      <c r="AA101" s="71">
        <v>89.640727272727261</v>
      </c>
      <c r="AB101" s="71">
        <v>119.50901759999999</v>
      </c>
      <c r="AC101" s="71">
        <v>76.967106113163652</v>
      </c>
      <c r="AD101" s="71">
        <v>286.11685098589089</v>
      </c>
      <c r="AE101" s="71">
        <v>99.504000000000005</v>
      </c>
      <c r="AF101" s="71">
        <v>397</v>
      </c>
      <c r="AG101" s="71">
        <v>0</v>
      </c>
      <c r="AH101" s="71">
        <v>0</v>
      </c>
      <c r="AI101" s="71">
        <v>0</v>
      </c>
      <c r="AJ101" s="71">
        <v>0</v>
      </c>
      <c r="AK101" s="71">
        <v>4.72</v>
      </c>
      <c r="AL101" s="71">
        <v>0</v>
      </c>
      <c r="AM101" s="71">
        <v>501.22400000000005</v>
      </c>
      <c r="AN101" s="71">
        <v>1183.1943026222546</v>
      </c>
      <c r="AO101" s="71">
        <v>5.3981562962962961</v>
      </c>
      <c r="AP101" s="71">
        <v>0.43185250370370371</v>
      </c>
      <c r="AQ101" s="71">
        <v>0.21592625185185185</v>
      </c>
      <c r="AR101" s="71">
        <v>3.7649105454545455</v>
      </c>
      <c r="AS101" s="71">
        <v>1.3854870807272732</v>
      </c>
      <c r="AT101" s="71">
        <v>46.254615272727264</v>
      </c>
      <c r="AU101" s="71">
        <v>1.7928145454545454</v>
      </c>
      <c r="AV101" s="71">
        <v>59.243762496215481</v>
      </c>
      <c r="AW101" s="71">
        <v>14.940121212121211</v>
      </c>
      <c r="AX101" s="71">
        <v>8.8445517575757577</v>
      </c>
      <c r="AY101" s="71">
        <v>0.22410181818181815</v>
      </c>
      <c r="AZ101" s="71">
        <v>3.5856290909090909</v>
      </c>
      <c r="BA101" s="71">
        <v>1.3944113131313129</v>
      </c>
      <c r="BB101" s="71">
        <v>10.667883990626263</v>
      </c>
      <c r="BC101" s="71">
        <v>39.656699182545459</v>
      </c>
      <c r="BD101" s="71"/>
      <c r="BE101" s="71">
        <v>0</v>
      </c>
      <c r="BF101" s="71">
        <v>39.656699182545459</v>
      </c>
      <c r="BG101" s="71">
        <v>55.485199999999999</v>
      </c>
      <c r="BH101" s="71">
        <v>7.928180650772723</v>
      </c>
      <c r="BI101" s="71">
        <v>2.4526045663956633</v>
      </c>
      <c r="BJ101" s="71">
        <v>1043.0029432725412</v>
      </c>
      <c r="BK101" s="71"/>
      <c r="BL101" s="71">
        <v>1108.8689284897096</v>
      </c>
      <c r="BM101" s="71">
        <v>3466.6524200634522</v>
      </c>
      <c r="BN101" s="71">
        <f t="shared" si="11"/>
        <v>-3.3261939705504169E-7</v>
      </c>
      <c r="BO101" s="71">
        <f t="shared" si="12"/>
        <v>-2.3505104058556091E-7</v>
      </c>
      <c r="BP101" s="72">
        <f t="shared" si="13"/>
        <v>8.6609686609686669</v>
      </c>
      <c r="BQ101" s="72">
        <f t="shared" si="14"/>
        <v>1.8803418803418819</v>
      </c>
      <c r="BR101" s="73">
        <v>3</v>
      </c>
      <c r="BS101" s="72">
        <f t="shared" si="18"/>
        <v>3.4188034188034218</v>
      </c>
      <c r="BT101" s="72">
        <f t="shared" si="19"/>
        <v>12.25</v>
      </c>
      <c r="BU101" s="72">
        <f t="shared" si="20"/>
        <v>13.960113960113972</v>
      </c>
      <c r="BV101" s="71">
        <f t="shared" si="17"/>
        <v>483.94862836265946</v>
      </c>
      <c r="BW101" s="71">
        <f t="shared" si="15"/>
        <v>483.94862779498902</v>
      </c>
      <c r="BX101" s="71">
        <f t="shared" si="16"/>
        <v>3950.6010478584412</v>
      </c>
      <c r="BY101" s="71">
        <f t="shared" si="21"/>
        <v>47407.212574301295</v>
      </c>
      <c r="BZ101" s="49">
        <f>VLOOKUP($C101,[1]PARAMETROS!$A:$I,7,0)</f>
        <v>43101</v>
      </c>
      <c r="CA101" s="74"/>
      <c r="CB101" s="74"/>
    </row>
    <row r="102" spans="1:80" s="75" customFormat="1">
      <c r="A102" s="43" t="s">
        <v>554</v>
      </c>
      <c r="B102" s="43" t="s">
        <v>1</v>
      </c>
      <c r="C102" s="43" t="s">
        <v>175</v>
      </c>
      <c r="D102" s="43" t="s">
        <v>555</v>
      </c>
      <c r="E102" s="44" t="s">
        <v>403</v>
      </c>
      <c r="F102" s="44" t="s">
        <v>63</v>
      </c>
      <c r="G102" s="44">
        <v>1</v>
      </c>
      <c r="H102" s="71">
        <v>520.79999999999995</v>
      </c>
      <c r="I102" s="71">
        <v>520.79999999999995</v>
      </c>
      <c r="J102" s="71"/>
      <c r="K102" s="71"/>
      <c r="L102" s="71"/>
      <c r="M102" s="71"/>
      <c r="N102" s="71"/>
      <c r="O102" s="71"/>
      <c r="P102" s="71">
        <v>17.044363636363634</v>
      </c>
      <c r="Q102" s="71">
        <v>537.8443636363636</v>
      </c>
      <c r="R102" s="71">
        <v>107.56887272727272</v>
      </c>
      <c r="S102" s="71">
        <v>8.0676654545454536</v>
      </c>
      <c r="T102" s="71">
        <v>5.3784436363636363</v>
      </c>
      <c r="U102" s="71">
        <v>1.0756887272727271</v>
      </c>
      <c r="V102" s="71">
        <v>13.44610909090909</v>
      </c>
      <c r="W102" s="71">
        <v>43.027549090909091</v>
      </c>
      <c r="X102" s="71">
        <v>16.135330909090907</v>
      </c>
      <c r="Y102" s="71">
        <v>3.2270661818181816</v>
      </c>
      <c r="Z102" s="71">
        <v>197.92672581818178</v>
      </c>
      <c r="AA102" s="71">
        <v>44.820363636363631</v>
      </c>
      <c r="AB102" s="71">
        <v>59.754508799999996</v>
      </c>
      <c r="AC102" s="71">
        <v>38.483553056581826</v>
      </c>
      <c r="AD102" s="71">
        <v>143.05842549294545</v>
      </c>
      <c r="AE102" s="71">
        <v>130.75200000000001</v>
      </c>
      <c r="AF102" s="71">
        <v>397</v>
      </c>
      <c r="AG102" s="71">
        <v>0</v>
      </c>
      <c r="AH102" s="71">
        <v>0</v>
      </c>
      <c r="AI102" s="71">
        <v>0</v>
      </c>
      <c r="AJ102" s="71">
        <v>0</v>
      </c>
      <c r="AK102" s="71">
        <v>4.72</v>
      </c>
      <c r="AL102" s="71">
        <v>0</v>
      </c>
      <c r="AM102" s="71">
        <v>532.47199999999998</v>
      </c>
      <c r="AN102" s="71">
        <v>873.45715131112718</v>
      </c>
      <c r="AO102" s="71">
        <v>2.6990781481481481</v>
      </c>
      <c r="AP102" s="71">
        <v>0.21592625185185185</v>
      </c>
      <c r="AQ102" s="71">
        <v>0.10796312592592593</v>
      </c>
      <c r="AR102" s="71">
        <v>1.8824552727272728</v>
      </c>
      <c r="AS102" s="71">
        <v>0.69274354036363661</v>
      </c>
      <c r="AT102" s="71">
        <v>23.127307636363632</v>
      </c>
      <c r="AU102" s="71">
        <v>0.89640727272727272</v>
      </c>
      <c r="AV102" s="71">
        <v>29.621881248107741</v>
      </c>
      <c r="AW102" s="71">
        <v>7.4700606060606054</v>
      </c>
      <c r="AX102" s="71">
        <v>4.4222758787878789</v>
      </c>
      <c r="AY102" s="71">
        <v>0.11205090909090908</v>
      </c>
      <c r="AZ102" s="71">
        <v>1.7928145454545454</v>
      </c>
      <c r="BA102" s="71">
        <v>0.69720565656565647</v>
      </c>
      <c r="BB102" s="71">
        <v>5.3339419953131317</v>
      </c>
      <c r="BC102" s="71">
        <v>19.82834959127273</v>
      </c>
      <c r="BD102" s="71"/>
      <c r="BE102" s="71">
        <v>0</v>
      </c>
      <c r="BF102" s="71">
        <v>19.82834959127273</v>
      </c>
      <c r="BG102" s="71">
        <v>30.371766666666673</v>
      </c>
      <c r="BH102" s="71">
        <v>3.9640903253863615</v>
      </c>
      <c r="BI102" s="71">
        <v>1.2263022831978319</v>
      </c>
      <c r="BJ102" s="71">
        <v>521.50147163627059</v>
      </c>
      <c r="BK102" s="71"/>
      <c r="BL102" s="71">
        <v>557.0636309115215</v>
      </c>
      <c r="BM102" s="71">
        <v>2017.8153766983928</v>
      </c>
      <c r="BN102" s="71">
        <f t="shared" si="11"/>
        <v>-3.3261939705504169E-7</v>
      </c>
      <c r="BO102" s="71">
        <f t="shared" si="12"/>
        <v>-2.3505104058556091E-7</v>
      </c>
      <c r="BP102" s="72">
        <f t="shared" si="13"/>
        <v>8.6609686609686669</v>
      </c>
      <c r="BQ102" s="72">
        <f t="shared" si="14"/>
        <v>1.8803418803418819</v>
      </c>
      <c r="BR102" s="73">
        <v>3</v>
      </c>
      <c r="BS102" s="72">
        <f t="shared" si="18"/>
        <v>3.4188034188034218</v>
      </c>
      <c r="BT102" s="72">
        <f t="shared" si="19"/>
        <v>12.25</v>
      </c>
      <c r="BU102" s="72">
        <f t="shared" si="20"/>
        <v>13.960113960113972</v>
      </c>
      <c r="BV102" s="71">
        <f t="shared" si="17"/>
        <v>281.68932601255125</v>
      </c>
      <c r="BW102" s="71">
        <f t="shared" si="15"/>
        <v>281.68932544488081</v>
      </c>
      <c r="BX102" s="71">
        <f t="shared" si="16"/>
        <v>2299.5047021432738</v>
      </c>
      <c r="BY102" s="71">
        <f t="shared" si="21"/>
        <v>27594.056425719285</v>
      </c>
      <c r="BZ102" s="49">
        <f>VLOOKUP($C102,[1]PARAMETROS!$A:$I,7,0)</f>
        <v>43101</v>
      </c>
      <c r="CA102" s="74"/>
      <c r="CB102" s="74"/>
    </row>
    <row r="103" spans="1:80" s="75" customFormat="1">
      <c r="A103" s="43" t="s">
        <v>274</v>
      </c>
      <c r="B103" s="43" t="s">
        <v>2</v>
      </c>
      <c r="C103" s="43" t="s">
        <v>67</v>
      </c>
      <c r="D103" s="43" t="s">
        <v>556</v>
      </c>
      <c r="E103" s="44" t="s">
        <v>403</v>
      </c>
      <c r="F103" s="44" t="s">
        <v>63</v>
      </c>
      <c r="G103" s="44">
        <v>1</v>
      </c>
      <c r="H103" s="71">
        <v>260.39999999999998</v>
      </c>
      <c r="I103" s="71">
        <v>260.39999999999998</v>
      </c>
      <c r="J103" s="71"/>
      <c r="K103" s="71"/>
      <c r="L103" s="71"/>
      <c r="M103" s="71"/>
      <c r="N103" s="71"/>
      <c r="O103" s="71"/>
      <c r="P103" s="71">
        <v>8.5221818181818172</v>
      </c>
      <c r="Q103" s="71">
        <v>268.9221818181818</v>
      </c>
      <c r="R103" s="71">
        <v>53.78443636363636</v>
      </c>
      <c r="S103" s="71">
        <v>4.0338327272727268</v>
      </c>
      <c r="T103" s="71">
        <v>2.6892218181818182</v>
      </c>
      <c r="U103" s="71">
        <v>0.53784436363636356</v>
      </c>
      <c r="V103" s="71">
        <v>6.723054545454545</v>
      </c>
      <c r="W103" s="71">
        <v>21.513774545454545</v>
      </c>
      <c r="X103" s="71">
        <v>8.0676654545454536</v>
      </c>
      <c r="Y103" s="71">
        <v>1.6135330909090908</v>
      </c>
      <c r="Z103" s="71">
        <v>98.96336290909089</v>
      </c>
      <c r="AA103" s="71">
        <v>22.410181818181815</v>
      </c>
      <c r="AB103" s="71">
        <v>29.877254399999998</v>
      </c>
      <c r="AC103" s="71">
        <v>19.241776528290913</v>
      </c>
      <c r="AD103" s="71">
        <v>71.529212746472723</v>
      </c>
      <c r="AE103" s="71">
        <v>146.376</v>
      </c>
      <c r="AF103" s="71">
        <v>397</v>
      </c>
      <c r="AG103" s="71">
        <v>0</v>
      </c>
      <c r="AH103" s="71">
        <v>0</v>
      </c>
      <c r="AI103" s="71">
        <v>9.84</v>
      </c>
      <c r="AJ103" s="71">
        <v>0</v>
      </c>
      <c r="AK103" s="71">
        <v>4.72</v>
      </c>
      <c r="AL103" s="71">
        <v>0</v>
      </c>
      <c r="AM103" s="71">
        <v>557.93600000000004</v>
      </c>
      <c r="AN103" s="71">
        <v>728.42857565556358</v>
      </c>
      <c r="AO103" s="71">
        <v>1.349539074074074</v>
      </c>
      <c r="AP103" s="71">
        <v>0.10796312592592593</v>
      </c>
      <c r="AQ103" s="71">
        <v>5.3981562962962963E-2</v>
      </c>
      <c r="AR103" s="71">
        <v>0.94122763636363638</v>
      </c>
      <c r="AS103" s="71">
        <v>0.34637177018181831</v>
      </c>
      <c r="AT103" s="71">
        <v>11.563653818181816</v>
      </c>
      <c r="AU103" s="71">
        <v>0.44820363636363636</v>
      </c>
      <c r="AV103" s="71">
        <v>14.81094062405387</v>
      </c>
      <c r="AW103" s="71">
        <v>3.7350303030303027</v>
      </c>
      <c r="AX103" s="71">
        <v>2.2111379393939394</v>
      </c>
      <c r="AY103" s="71">
        <v>5.6025454545454538E-2</v>
      </c>
      <c r="AZ103" s="71">
        <v>0.89640727272727272</v>
      </c>
      <c r="BA103" s="71">
        <v>0.34860282828282824</v>
      </c>
      <c r="BB103" s="71">
        <v>2.6669709976565659</v>
      </c>
      <c r="BC103" s="71">
        <v>9.9141747956363648</v>
      </c>
      <c r="BD103" s="71"/>
      <c r="BE103" s="71">
        <v>0</v>
      </c>
      <c r="BF103" s="71">
        <v>9.9141747956363648</v>
      </c>
      <c r="BG103" s="71">
        <v>30.371766666666673</v>
      </c>
      <c r="BH103" s="71">
        <v>1.9820451626931808</v>
      </c>
      <c r="BI103" s="71">
        <v>0.61315114159891593</v>
      </c>
      <c r="BJ103" s="71">
        <v>260.75073581813524</v>
      </c>
      <c r="BK103" s="71"/>
      <c r="BL103" s="71">
        <v>293.71769878909402</v>
      </c>
      <c r="BM103" s="71">
        <v>1315.7935716825295</v>
      </c>
      <c r="BN103" s="71">
        <f t="shared" si="11"/>
        <v>-3.3261939705504169E-7</v>
      </c>
      <c r="BO103" s="71">
        <f t="shared" si="12"/>
        <v>-2.3505104058556091E-7</v>
      </c>
      <c r="BP103" s="72">
        <f t="shared" si="13"/>
        <v>8.6609686609686669</v>
      </c>
      <c r="BQ103" s="72">
        <f t="shared" si="14"/>
        <v>1.8803418803418819</v>
      </c>
      <c r="BR103" s="73">
        <v>3</v>
      </c>
      <c r="BS103" s="72">
        <f t="shared" si="18"/>
        <v>3.4188034188034218</v>
      </c>
      <c r="BT103" s="72">
        <f t="shared" si="19"/>
        <v>12.25</v>
      </c>
      <c r="BU103" s="72">
        <f t="shared" si="20"/>
        <v>13.960113960113972</v>
      </c>
      <c r="BV103" s="71">
        <f t="shared" si="17"/>
        <v>183.68628200748762</v>
      </c>
      <c r="BW103" s="71">
        <f t="shared" si="15"/>
        <v>183.68628143981718</v>
      </c>
      <c r="BX103" s="71">
        <f t="shared" si="16"/>
        <v>1499.4798531223466</v>
      </c>
      <c r="BY103" s="71">
        <f t="shared" si="21"/>
        <v>17993.758237468159</v>
      </c>
      <c r="BZ103" s="49">
        <f>VLOOKUP($C103,[1]PARAMETROS!$A:$I,7,0)</f>
        <v>43101</v>
      </c>
      <c r="CA103" s="74"/>
      <c r="CB103" s="74"/>
    </row>
    <row r="104" spans="1:80" s="75" customFormat="1">
      <c r="A104" s="43" t="s">
        <v>557</v>
      </c>
      <c r="B104" s="43" t="s">
        <v>2</v>
      </c>
      <c r="C104" s="43" t="s">
        <v>315</v>
      </c>
      <c r="D104" s="43" t="s">
        <v>558</v>
      </c>
      <c r="E104" s="44" t="s">
        <v>403</v>
      </c>
      <c r="F104" s="44" t="s">
        <v>63</v>
      </c>
      <c r="G104" s="44">
        <v>1</v>
      </c>
      <c r="H104" s="71">
        <v>260.39999999999998</v>
      </c>
      <c r="I104" s="71">
        <v>260.39999999999998</v>
      </c>
      <c r="J104" s="71"/>
      <c r="K104" s="71"/>
      <c r="L104" s="71"/>
      <c r="M104" s="71"/>
      <c r="N104" s="71"/>
      <c r="O104" s="71"/>
      <c r="P104" s="71">
        <v>8.5221818181818172</v>
      </c>
      <c r="Q104" s="71">
        <v>268.9221818181818</v>
      </c>
      <c r="R104" s="71">
        <v>53.78443636363636</v>
      </c>
      <c r="S104" s="71">
        <v>4.0338327272727268</v>
      </c>
      <c r="T104" s="71">
        <v>2.6892218181818182</v>
      </c>
      <c r="U104" s="71">
        <v>0.53784436363636356</v>
      </c>
      <c r="V104" s="71">
        <v>6.723054545454545</v>
      </c>
      <c r="W104" s="71">
        <v>21.513774545454545</v>
      </c>
      <c r="X104" s="71">
        <v>8.0676654545454536</v>
      </c>
      <c r="Y104" s="71">
        <v>1.6135330909090908</v>
      </c>
      <c r="Z104" s="71">
        <v>98.96336290909089</v>
      </c>
      <c r="AA104" s="71">
        <v>22.410181818181815</v>
      </c>
      <c r="AB104" s="71">
        <v>29.877254399999998</v>
      </c>
      <c r="AC104" s="71">
        <v>19.241776528290913</v>
      </c>
      <c r="AD104" s="71">
        <v>71.529212746472723</v>
      </c>
      <c r="AE104" s="71">
        <v>146.376</v>
      </c>
      <c r="AF104" s="71">
        <v>397</v>
      </c>
      <c r="AG104" s="71">
        <v>0</v>
      </c>
      <c r="AH104" s="71">
        <v>0</v>
      </c>
      <c r="AI104" s="71">
        <v>0</v>
      </c>
      <c r="AJ104" s="71">
        <v>0</v>
      </c>
      <c r="AK104" s="71">
        <v>4.72</v>
      </c>
      <c r="AL104" s="71">
        <v>0</v>
      </c>
      <c r="AM104" s="71">
        <v>548.096</v>
      </c>
      <c r="AN104" s="71">
        <v>718.58857565556355</v>
      </c>
      <c r="AO104" s="71">
        <v>1.349539074074074</v>
      </c>
      <c r="AP104" s="71">
        <v>0.10796312592592593</v>
      </c>
      <c r="AQ104" s="71">
        <v>5.3981562962962963E-2</v>
      </c>
      <c r="AR104" s="71">
        <v>0.94122763636363638</v>
      </c>
      <c r="AS104" s="71">
        <v>0.34637177018181831</v>
      </c>
      <c r="AT104" s="71">
        <v>11.563653818181816</v>
      </c>
      <c r="AU104" s="71">
        <v>0.44820363636363636</v>
      </c>
      <c r="AV104" s="71">
        <v>14.81094062405387</v>
      </c>
      <c r="AW104" s="71">
        <v>3.7350303030303027</v>
      </c>
      <c r="AX104" s="71">
        <v>2.2111379393939394</v>
      </c>
      <c r="AY104" s="71">
        <v>5.6025454545454538E-2</v>
      </c>
      <c r="AZ104" s="71">
        <v>0.89640727272727272</v>
      </c>
      <c r="BA104" s="71">
        <v>0.34860282828282824</v>
      </c>
      <c r="BB104" s="71">
        <v>2.6669709976565659</v>
      </c>
      <c r="BC104" s="71">
        <v>9.9141747956363648</v>
      </c>
      <c r="BD104" s="71"/>
      <c r="BE104" s="71">
        <v>0</v>
      </c>
      <c r="BF104" s="71">
        <v>9.9141747956363648</v>
      </c>
      <c r="BG104" s="71">
        <v>30.371766666666673</v>
      </c>
      <c r="BH104" s="71">
        <v>1.9820451626931808</v>
      </c>
      <c r="BI104" s="71">
        <v>0.61315114159891593</v>
      </c>
      <c r="BJ104" s="71">
        <v>260.75073581813524</v>
      </c>
      <c r="BK104" s="71"/>
      <c r="BL104" s="71">
        <v>293.71769878909402</v>
      </c>
      <c r="BM104" s="71">
        <v>1305.9535716825296</v>
      </c>
      <c r="BN104" s="71">
        <f t="shared" si="11"/>
        <v>-3.3261939705504169E-7</v>
      </c>
      <c r="BO104" s="71">
        <f t="shared" si="12"/>
        <v>-2.3505104058556091E-7</v>
      </c>
      <c r="BP104" s="72">
        <f t="shared" si="13"/>
        <v>8.8629737609329435</v>
      </c>
      <c r="BQ104" s="72">
        <f t="shared" si="14"/>
        <v>1.9241982507288626</v>
      </c>
      <c r="BR104" s="73">
        <v>5</v>
      </c>
      <c r="BS104" s="72">
        <f t="shared" si="18"/>
        <v>5.8309037900874632</v>
      </c>
      <c r="BT104" s="72">
        <f t="shared" si="19"/>
        <v>14.25</v>
      </c>
      <c r="BU104" s="72">
        <f t="shared" si="20"/>
        <v>16.618075801749271</v>
      </c>
      <c r="BV104" s="71">
        <f t="shared" si="17"/>
        <v>217.02435438351887</v>
      </c>
      <c r="BW104" s="71">
        <f t="shared" si="15"/>
        <v>217.02435381584843</v>
      </c>
      <c r="BX104" s="71">
        <f t="shared" si="16"/>
        <v>1522.977925498378</v>
      </c>
      <c r="BY104" s="71">
        <f t="shared" si="21"/>
        <v>18275.735105980537</v>
      </c>
      <c r="BZ104" s="49">
        <f>VLOOKUP($C104,[1]PARAMETROS!$A:$I,7,0)</f>
        <v>43101</v>
      </c>
      <c r="CA104" s="74"/>
      <c r="CB104" s="74"/>
    </row>
    <row r="105" spans="1:80" s="75" customFormat="1">
      <c r="A105" s="43" t="s">
        <v>559</v>
      </c>
      <c r="B105" s="43" t="s">
        <v>1</v>
      </c>
      <c r="C105" s="43" t="s">
        <v>161</v>
      </c>
      <c r="D105" s="43" t="s">
        <v>560</v>
      </c>
      <c r="E105" s="44" t="s">
        <v>403</v>
      </c>
      <c r="F105" s="44" t="s">
        <v>63</v>
      </c>
      <c r="G105" s="44">
        <v>1</v>
      </c>
      <c r="H105" s="71">
        <v>538.04</v>
      </c>
      <c r="I105" s="71">
        <v>538.04</v>
      </c>
      <c r="J105" s="71"/>
      <c r="K105" s="71"/>
      <c r="L105" s="71"/>
      <c r="M105" s="71"/>
      <c r="N105" s="71"/>
      <c r="O105" s="71"/>
      <c r="P105" s="71">
        <v>17.608581818181818</v>
      </c>
      <c r="Q105" s="71">
        <v>555.64858181818181</v>
      </c>
      <c r="R105" s="71">
        <v>111.12971636363636</v>
      </c>
      <c r="S105" s="71">
        <v>8.3347287272727275</v>
      </c>
      <c r="T105" s="71">
        <v>5.5564858181818186</v>
      </c>
      <c r="U105" s="71">
        <v>1.1112971636363635</v>
      </c>
      <c r="V105" s="71">
        <v>13.891214545454545</v>
      </c>
      <c r="W105" s="71">
        <v>44.451886545454549</v>
      </c>
      <c r="X105" s="71">
        <v>16.669457454545455</v>
      </c>
      <c r="Y105" s="71">
        <v>3.3338914909090911</v>
      </c>
      <c r="Z105" s="71">
        <v>204.47867810909094</v>
      </c>
      <c r="AA105" s="71">
        <v>46.304048484848479</v>
      </c>
      <c r="AB105" s="71">
        <v>61.732557440000001</v>
      </c>
      <c r="AC105" s="71">
        <v>39.757470980344252</v>
      </c>
      <c r="AD105" s="71">
        <v>147.79407690519275</v>
      </c>
      <c r="AE105" s="71">
        <v>129.7176</v>
      </c>
      <c r="AF105" s="71">
        <v>397</v>
      </c>
      <c r="AG105" s="71">
        <v>0</v>
      </c>
      <c r="AH105" s="71">
        <v>48.58</v>
      </c>
      <c r="AI105" s="71">
        <v>0</v>
      </c>
      <c r="AJ105" s="71">
        <v>0</v>
      </c>
      <c r="AK105" s="71">
        <v>4.72</v>
      </c>
      <c r="AL105" s="71">
        <v>0</v>
      </c>
      <c r="AM105" s="71">
        <v>580.01760000000002</v>
      </c>
      <c r="AN105" s="71">
        <v>932.2903550142837</v>
      </c>
      <c r="AO105" s="71">
        <v>2.7884255123456794</v>
      </c>
      <c r="AP105" s="71">
        <v>0.22307404098765432</v>
      </c>
      <c r="AQ105" s="71">
        <v>0.11153702049382716</v>
      </c>
      <c r="AR105" s="71">
        <v>1.9447700363636367</v>
      </c>
      <c r="AS105" s="71">
        <v>0.71567537338181841</v>
      </c>
      <c r="AT105" s="71">
        <v>23.892889018181815</v>
      </c>
      <c r="AU105" s="71">
        <v>0.92608096969696974</v>
      </c>
      <c r="AV105" s="71">
        <v>30.602451971451401</v>
      </c>
      <c r="AW105" s="71">
        <v>7.7173414141414138</v>
      </c>
      <c r="AX105" s="71">
        <v>4.5686661171717171</v>
      </c>
      <c r="AY105" s="71">
        <v>0.1157601212121212</v>
      </c>
      <c r="AZ105" s="71">
        <v>1.8521619393939395</v>
      </c>
      <c r="BA105" s="71">
        <v>0.72028519865319862</v>
      </c>
      <c r="BB105" s="71">
        <v>5.5105110429306405</v>
      </c>
      <c r="BC105" s="71">
        <v>20.484725833503031</v>
      </c>
      <c r="BD105" s="71"/>
      <c r="BE105" s="71">
        <v>0</v>
      </c>
      <c r="BF105" s="71">
        <v>20.484725833503031</v>
      </c>
      <c r="BG105" s="71">
        <v>30.371766666666673</v>
      </c>
      <c r="BH105" s="71">
        <v>3.9640903253863615</v>
      </c>
      <c r="BI105" s="71">
        <v>1.2263022831978319</v>
      </c>
      <c r="BJ105" s="71">
        <v>521.50147163627059</v>
      </c>
      <c r="BK105" s="71"/>
      <c r="BL105" s="71">
        <v>557.0636309115215</v>
      </c>
      <c r="BM105" s="71">
        <v>2096.0897455489412</v>
      </c>
      <c r="BN105" s="71">
        <f t="shared" si="11"/>
        <v>-3.3261939705504169E-7</v>
      </c>
      <c r="BO105" s="71">
        <f t="shared" si="12"/>
        <v>-2.3505104058556091E-7</v>
      </c>
      <c r="BP105" s="72">
        <f t="shared" si="13"/>
        <v>8.6609686609686669</v>
      </c>
      <c r="BQ105" s="72">
        <f t="shared" si="14"/>
        <v>1.8803418803418819</v>
      </c>
      <c r="BR105" s="73">
        <v>3</v>
      </c>
      <c r="BS105" s="72">
        <f t="shared" si="18"/>
        <v>3.4188034188034218</v>
      </c>
      <c r="BT105" s="72">
        <f t="shared" si="19"/>
        <v>12.25</v>
      </c>
      <c r="BU105" s="72">
        <f t="shared" si="20"/>
        <v>13.960113960113972</v>
      </c>
      <c r="BV105" s="71">
        <f t="shared" si="17"/>
        <v>292.61651710564774</v>
      </c>
      <c r="BW105" s="71">
        <f t="shared" si="15"/>
        <v>292.6165165379773</v>
      </c>
      <c r="BX105" s="71">
        <f t="shared" si="16"/>
        <v>2388.7062620869183</v>
      </c>
      <c r="BY105" s="71">
        <f t="shared" si="21"/>
        <v>28664.475145043019</v>
      </c>
      <c r="BZ105" s="49">
        <f>VLOOKUP($C105,[1]PARAMETROS!$A:$I,7,0)</f>
        <v>43101</v>
      </c>
      <c r="CA105" s="74"/>
      <c r="CB105" s="74"/>
    </row>
    <row r="106" spans="1:80" s="75" customFormat="1">
      <c r="A106" s="43" t="s">
        <v>276</v>
      </c>
      <c r="B106" s="43" t="s">
        <v>0</v>
      </c>
      <c r="C106" s="43" t="s">
        <v>161</v>
      </c>
      <c r="D106" s="43" t="s">
        <v>561</v>
      </c>
      <c r="E106" s="44" t="s">
        <v>403</v>
      </c>
      <c r="F106" s="44" t="s">
        <v>63</v>
      </c>
      <c r="G106" s="44">
        <v>1</v>
      </c>
      <c r="H106" s="71">
        <v>1076.08</v>
      </c>
      <c r="I106" s="71">
        <v>1076.08</v>
      </c>
      <c r="J106" s="71"/>
      <c r="K106" s="71"/>
      <c r="L106" s="71"/>
      <c r="M106" s="71"/>
      <c r="N106" s="71"/>
      <c r="O106" s="71"/>
      <c r="P106" s="71">
        <v>35.217163636363637</v>
      </c>
      <c r="Q106" s="71">
        <v>1111.2971636363636</v>
      </c>
      <c r="R106" s="71">
        <v>222.25943272727272</v>
      </c>
      <c r="S106" s="71">
        <v>16.669457454545455</v>
      </c>
      <c r="T106" s="71">
        <v>11.112971636363637</v>
      </c>
      <c r="U106" s="71">
        <v>2.2225943272727271</v>
      </c>
      <c r="V106" s="71">
        <v>27.782429090909091</v>
      </c>
      <c r="W106" s="71">
        <v>88.903773090909098</v>
      </c>
      <c r="X106" s="71">
        <v>33.33891490909091</v>
      </c>
      <c r="Y106" s="71">
        <v>6.6677829818181822</v>
      </c>
      <c r="Z106" s="71">
        <v>408.95735621818187</v>
      </c>
      <c r="AA106" s="71">
        <v>92.608096969696959</v>
      </c>
      <c r="AB106" s="71">
        <v>123.46511488</v>
      </c>
      <c r="AC106" s="71">
        <v>79.514941960688503</v>
      </c>
      <c r="AD106" s="71">
        <v>295.58815381038551</v>
      </c>
      <c r="AE106" s="71">
        <v>97.435200000000009</v>
      </c>
      <c r="AF106" s="71">
        <v>397</v>
      </c>
      <c r="AG106" s="71">
        <v>0</v>
      </c>
      <c r="AH106" s="71">
        <v>48.58</v>
      </c>
      <c r="AI106" s="71">
        <v>0</v>
      </c>
      <c r="AJ106" s="71">
        <v>0</v>
      </c>
      <c r="AK106" s="71">
        <v>4.72</v>
      </c>
      <c r="AL106" s="71">
        <v>0</v>
      </c>
      <c r="AM106" s="71">
        <v>547.73520000000008</v>
      </c>
      <c r="AN106" s="71">
        <v>1252.2807100285675</v>
      </c>
      <c r="AO106" s="71">
        <v>5.5768510246913587</v>
      </c>
      <c r="AP106" s="71">
        <v>0.44614808197530864</v>
      </c>
      <c r="AQ106" s="71">
        <v>0.22307404098765432</v>
      </c>
      <c r="AR106" s="71">
        <v>3.8895400727272733</v>
      </c>
      <c r="AS106" s="71">
        <v>1.4313507467636368</v>
      </c>
      <c r="AT106" s="71">
        <v>47.785778036363631</v>
      </c>
      <c r="AU106" s="71">
        <v>1.8521619393939395</v>
      </c>
      <c r="AV106" s="71">
        <v>61.204903942902803</v>
      </c>
      <c r="AW106" s="71">
        <v>15.434682828282828</v>
      </c>
      <c r="AX106" s="71">
        <v>9.1373322343434342</v>
      </c>
      <c r="AY106" s="71">
        <v>0.23152024242424241</v>
      </c>
      <c r="AZ106" s="71">
        <v>3.7043238787878789</v>
      </c>
      <c r="BA106" s="71">
        <v>1.4405703973063972</v>
      </c>
      <c r="BB106" s="71">
        <v>11.021022085861281</v>
      </c>
      <c r="BC106" s="71">
        <v>40.969451667006062</v>
      </c>
      <c r="BD106" s="71"/>
      <c r="BE106" s="71">
        <v>0</v>
      </c>
      <c r="BF106" s="71">
        <v>40.969451667006062</v>
      </c>
      <c r="BG106" s="71">
        <v>55.485199999999999</v>
      </c>
      <c r="BH106" s="71">
        <v>7.928180650772723</v>
      </c>
      <c r="BI106" s="71">
        <v>2.4526045663956633</v>
      </c>
      <c r="BJ106" s="71">
        <v>1043.0029432725412</v>
      </c>
      <c r="BK106" s="71"/>
      <c r="BL106" s="71">
        <v>1108.8689284897096</v>
      </c>
      <c r="BM106" s="71">
        <v>3574.6211577645495</v>
      </c>
      <c r="BN106" s="71">
        <f t="shared" si="11"/>
        <v>-3.3261939705504169E-7</v>
      </c>
      <c r="BO106" s="71">
        <f t="shared" si="12"/>
        <v>-2.3505104058556091E-7</v>
      </c>
      <c r="BP106" s="72">
        <f t="shared" si="13"/>
        <v>8.5633802816901436</v>
      </c>
      <c r="BQ106" s="72">
        <f t="shared" si="14"/>
        <v>1.8591549295774654</v>
      </c>
      <c r="BR106" s="73">
        <v>2</v>
      </c>
      <c r="BS106" s="72">
        <f t="shared" si="18"/>
        <v>2.2535211267605644</v>
      </c>
      <c r="BT106" s="72">
        <f t="shared" si="19"/>
        <v>11.25</v>
      </c>
      <c r="BU106" s="72">
        <f t="shared" si="20"/>
        <v>12.676056338028173</v>
      </c>
      <c r="BV106" s="71">
        <f t="shared" si="17"/>
        <v>453.12099175735108</v>
      </c>
      <c r="BW106" s="71">
        <f t="shared" si="15"/>
        <v>453.12099118968064</v>
      </c>
      <c r="BX106" s="71">
        <f t="shared" si="16"/>
        <v>4027.7421489542303</v>
      </c>
      <c r="BY106" s="71">
        <f t="shared" si="21"/>
        <v>48332.905787450763</v>
      </c>
      <c r="BZ106" s="49">
        <f>VLOOKUP($C106,[1]PARAMETROS!$A:$I,7,0)</f>
        <v>43101</v>
      </c>
      <c r="CA106" s="74"/>
      <c r="CB106" s="74"/>
    </row>
    <row r="107" spans="1:80" s="75" customFormat="1">
      <c r="A107" s="43" t="s">
        <v>562</v>
      </c>
      <c r="B107" s="43" t="s">
        <v>2</v>
      </c>
      <c r="C107" s="43" t="s">
        <v>67</v>
      </c>
      <c r="D107" s="43" t="s">
        <v>563</v>
      </c>
      <c r="E107" s="44" t="s">
        <v>403</v>
      </c>
      <c r="F107" s="44" t="s">
        <v>63</v>
      </c>
      <c r="G107" s="44">
        <v>1</v>
      </c>
      <c r="H107" s="71">
        <v>260.39999999999998</v>
      </c>
      <c r="I107" s="71">
        <v>260.39999999999998</v>
      </c>
      <c r="J107" s="71"/>
      <c r="K107" s="71"/>
      <c r="L107" s="71"/>
      <c r="M107" s="71"/>
      <c r="N107" s="71"/>
      <c r="O107" s="71"/>
      <c r="P107" s="71">
        <v>8.5221818181818172</v>
      </c>
      <c r="Q107" s="71">
        <v>268.9221818181818</v>
      </c>
      <c r="R107" s="71">
        <v>53.78443636363636</v>
      </c>
      <c r="S107" s="71">
        <v>4.0338327272727268</v>
      </c>
      <c r="T107" s="71">
        <v>2.6892218181818182</v>
      </c>
      <c r="U107" s="71">
        <v>0.53784436363636356</v>
      </c>
      <c r="V107" s="71">
        <v>6.723054545454545</v>
      </c>
      <c r="W107" s="71">
        <v>21.513774545454545</v>
      </c>
      <c r="X107" s="71">
        <v>8.0676654545454536</v>
      </c>
      <c r="Y107" s="71">
        <v>1.6135330909090908</v>
      </c>
      <c r="Z107" s="71">
        <v>98.96336290909089</v>
      </c>
      <c r="AA107" s="71">
        <v>22.410181818181815</v>
      </c>
      <c r="AB107" s="71">
        <v>29.877254399999998</v>
      </c>
      <c r="AC107" s="71">
        <v>19.241776528290913</v>
      </c>
      <c r="AD107" s="71">
        <v>71.529212746472723</v>
      </c>
      <c r="AE107" s="71">
        <v>146.376</v>
      </c>
      <c r="AF107" s="71">
        <v>397</v>
      </c>
      <c r="AG107" s="71">
        <v>0</v>
      </c>
      <c r="AH107" s="71">
        <v>0</v>
      </c>
      <c r="AI107" s="71">
        <v>9.84</v>
      </c>
      <c r="AJ107" s="71">
        <v>0</v>
      </c>
      <c r="AK107" s="71">
        <v>4.72</v>
      </c>
      <c r="AL107" s="71">
        <v>0</v>
      </c>
      <c r="AM107" s="71">
        <v>557.93600000000004</v>
      </c>
      <c r="AN107" s="71">
        <v>728.42857565556358</v>
      </c>
      <c r="AO107" s="71">
        <v>1.349539074074074</v>
      </c>
      <c r="AP107" s="71">
        <v>0.10796312592592593</v>
      </c>
      <c r="AQ107" s="71">
        <v>5.3981562962962963E-2</v>
      </c>
      <c r="AR107" s="71">
        <v>0.94122763636363638</v>
      </c>
      <c r="AS107" s="71">
        <v>0.34637177018181831</v>
      </c>
      <c r="AT107" s="71">
        <v>11.563653818181816</v>
      </c>
      <c r="AU107" s="71">
        <v>0.44820363636363636</v>
      </c>
      <c r="AV107" s="71">
        <v>14.81094062405387</v>
      </c>
      <c r="AW107" s="71">
        <v>3.7350303030303027</v>
      </c>
      <c r="AX107" s="71">
        <v>2.2111379393939394</v>
      </c>
      <c r="AY107" s="71">
        <v>5.6025454545454538E-2</v>
      </c>
      <c r="AZ107" s="71">
        <v>0.89640727272727272</v>
      </c>
      <c r="BA107" s="71">
        <v>0.34860282828282824</v>
      </c>
      <c r="BB107" s="71">
        <v>2.6669709976565659</v>
      </c>
      <c r="BC107" s="71">
        <v>9.9141747956363648</v>
      </c>
      <c r="BD107" s="71"/>
      <c r="BE107" s="71">
        <v>0</v>
      </c>
      <c r="BF107" s="71">
        <v>9.9141747956363648</v>
      </c>
      <c r="BG107" s="71">
        <v>30.371766666666673</v>
      </c>
      <c r="BH107" s="71">
        <v>1.9820451626931808</v>
      </c>
      <c r="BI107" s="71">
        <v>0.61315114159891593</v>
      </c>
      <c r="BJ107" s="71">
        <v>260.75073581813524</v>
      </c>
      <c r="BK107" s="71"/>
      <c r="BL107" s="71">
        <v>293.71769878909402</v>
      </c>
      <c r="BM107" s="71">
        <v>1315.7935716825295</v>
      </c>
      <c r="BN107" s="71">
        <f t="shared" si="11"/>
        <v>-3.3261939705504169E-7</v>
      </c>
      <c r="BO107" s="71">
        <f t="shared" si="12"/>
        <v>-2.3505104058556091E-7</v>
      </c>
      <c r="BP107" s="72">
        <f t="shared" si="13"/>
        <v>8.6609686609686669</v>
      </c>
      <c r="BQ107" s="72">
        <f t="shared" si="14"/>
        <v>1.8803418803418819</v>
      </c>
      <c r="BR107" s="73">
        <v>3</v>
      </c>
      <c r="BS107" s="72">
        <f t="shared" si="18"/>
        <v>3.4188034188034218</v>
      </c>
      <c r="BT107" s="72">
        <f t="shared" si="19"/>
        <v>12.25</v>
      </c>
      <c r="BU107" s="72">
        <f t="shared" si="20"/>
        <v>13.960113960113972</v>
      </c>
      <c r="BV107" s="71">
        <f t="shared" si="17"/>
        <v>183.68628200748762</v>
      </c>
      <c r="BW107" s="71">
        <f t="shared" si="15"/>
        <v>183.68628143981718</v>
      </c>
      <c r="BX107" s="71">
        <f t="shared" si="16"/>
        <v>1499.4798531223466</v>
      </c>
      <c r="BY107" s="71">
        <f t="shared" si="21"/>
        <v>17993.758237468159</v>
      </c>
      <c r="BZ107" s="49">
        <f>VLOOKUP($C107,[1]PARAMETROS!$A:$I,7,0)</f>
        <v>43101</v>
      </c>
      <c r="CA107" s="74"/>
      <c r="CB107" s="74"/>
    </row>
    <row r="108" spans="1:80" s="75" customFormat="1">
      <c r="A108" s="43" t="s">
        <v>564</v>
      </c>
      <c r="B108" s="43" t="s">
        <v>2</v>
      </c>
      <c r="C108" s="43" t="s">
        <v>175</v>
      </c>
      <c r="D108" s="43" t="s">
        <v>565</v>
      </c>
      <c r="E108" s="44" t="s">
        <v>403</v>
      </c>
      <c r="F108" s="44" t="s">
        <v>63</v>
      </c>
      <c r="G108" s="44">
        <v>1</v>
      </c>
      <c r="H108" s="71">
        <v>260.39999999999998</v>
      </c>
      <c r="I108" s="71">
        <v>260.39999999999998</v>
      </c>
      <c r="J108" s="71"/>
      <c r="K108" s="71"/>
      <c r="L108" s="71"/>
      <c r="M108" s="71"/>
      <c r="N108" s="71"/>
      <c r="O108" s="71"/>
      <c r="P108" s="71">
        <v>8.5221818181818172</v>
      </c>
      <c r="Q108" s="71">
        <v>268.9221818181818</v>
      </c>
      <c r="R108" s="71">
        <v>53.78443636363636</v>
      </c>
      <c r="S108" s="71">
        <v>4.0338327272727268</v>
      </c>
      <c r="T108" s="71">
        <v>2.6892218181818182</v>
      </c>
      <c r="U108" s="71">
        <v>0.53784436363636356</v>
      </c>
      <c r="V108" s="71">
        <v>6.723054545454545</v>
      </c>
      <c r="W108" s="71">
        <v>21.513774545454545</v>
      </c>
      <c r="X108" s="71">
        <v>8.0676654545454536</v>
      </c>
      <c r="Y108" s="71">
        <v>1.6135330909090908</v>
      </c>
      <c r="Z108" s="71">
        <v>98.96336290909089</v>
      </c>
      <c r="AA108" s="71">
        <v>22.410181818181815</v>
      </c>
      <c r="AB108" s="71">
        <v>29.877254399999998</v>
      </c>
      <c r="AC108" s="71">
        <v>19.241776528290913</v>
      </c>
      <c r="AD108" s="71">
        <v>71.529212746472723</v>
      </c>
      <c r="AE108" s="71">
        <v>146.376</v>
      </c>
      <c r="AF108" s="71">
        <v>397</v>
      </c>
      <c r="AG108" s="71">
        <v>0</v>
      </c>
      <c r="AH108" s="71">
        <v>0</v>
      </c>
      <c r="AI108" s="71">
        <v>0</v>
      </c>
      <c r="AJ108" s="71">
        <v>0</v>
      </c>
      <c r="AK108" s="71">
        <v>4.72</v>
      </c>
      <c r="AL108" s="71">
        <v>0</v>
      </c>
      <c r="AM108" s="71">
        <v>548.096</v>
      </c>
      <c r="AN108" s="71">
        <v>718.58857565556355</v>
      </c>
      <c r="AO108" s="71">
        <v>1.349539074074074</v>
      </c>
      <c r="AP108" s="71">
        <v>0.10796312592592593</v>
      </c>
      <c r="AQ108" s="71">
        <v>5.3981562962962963E-2</v>
      </c>
      <c r="AR108" s="71">
        <v>0.94122763636363638</v>
      </c>
      <c r="AS108" s="71">
        <v>0.34637177018181831</v>
      </c>
      <c r="AT108" s="71">
        <v>11.563653818181816</v>
      </c>
      <c r="AU108" s="71">
        <v>0.44820363636363636</v>
      </c>
      <c r="AV108" s="71">
        <v>14.81094062405387</v>
      </c>
      <c r="AW108" s="71">
        <v>3.7350303030303027</v>
      </c>
      <c r="AX108" s="71">
        <v>2.2111379393939394</v>
      </c>
      <c r="AY108" s="71">
        <v>5.6025454545454538E-2</v>
      </c>
      <c r="AZ108" s="71">
        <v>0.89640727272727272</v>
      </c>
      <c r="BA108" s="71">
        <v>0.34860282828282824</v>
      </c>
      <c r="BB108" s="71">
        <v>2.6669709976565659</v>
      </c>
      <c r="BC108" s="71">
        <v>9.9141747956363648</v>
      </c>
      <c r="BD108" s="71"/>
      <c r="BE108" s="71">
        <v>0</v>
      </c>
      <c r="BF108" s="71">
        <v>9.9141747956363648</v>
      </c>
      <c r="BG108" s="71">
        <v>30.371766666666673</v>
      </c>
      <c r="BH108" s="71">
        <v>1.9820451626931808</v>
      </c>
      <c r="BI108" s="71">
        <v>0.61315114159891593</v>
      </c>
      <c r="BJ108" s="71">
        <v>260.75073581813524</v>
      </c>
      <c r="BK108" s="71"/>
      <c r="BL108" s="71">
        <v>293.71769878909402</v>
      </c>
      <c r="BM108" s="71">
        <v>1305.9535716825296</v>
      </c>
      <c r="BN108" s="71">
        <f t="shared" si="11"/>
        <v>-3.3261939705504169E-7</v>
      </c>
      <c r="BO108" s="71">
        <f t="shared" si="12"/>
        <v>-2.3505104058556091E-7</v>
      </c>
      <c r="BP108" s="72">
        <f t="shared" si="13"/>
        <v>8.8629737609329435</v>
      </c>
      <c r="BQ108" s="72">
        <f t="shared" si="14"/>
        <v>1.9241982507288626</v>
      </c>
      <c r="BR108" s="73">
        <v>5</v>
      </c>
      <c r="BS108" s="72">
        <f t="shared" si="18"/>
        <v>5.8309037900874632</v>
      </c>
      <c r="BT108" s="72">
        <f t="shared" si="19"/>
        <v>14.25</v>
      </c>
      <c r="BU108" s="72">
        <f t="shared" si="20"/>
        <v>16.618075801749271</v>
      </c>
      <c r="BV108" s="71">
        <f t="shared" si="17"/>
        <v>217.02435438351887</v>
      </c>
      <c r="BW108" s="71">
        <f t="shared" si="15"/>
        <v>217.02435381584843</v>
      </c>
      <c r="BX108" s="71">
        <f t="shared" si="16"/>
        <v>1522.977925498378</v>
      </c>
      <c r="BY108" s="71">
        <f t="shared" si="21"/>
        <v>18275.735105980537</v>
      </c>
      <c r="BZ108" s="49">
        <f>VLOOKUP($C108,[1]PARAMETROS!$A:$I,7,0)</f>
        <v>43101</v>
      </c>
      <c r="CA108" s="74"/>
      <c r="CB108" s="74"/>
    </row>
    <row r="109" spans="1:80" s="75" customFormat="1">
      <c r="A109" s="43" t="s">
        <v>278</v>
      </c>
      <c r="B109" s="43" t="s">
        <v>2</v>
      </c>
      <c r="C109" s="43" t="s">
        <v>175</v>
      </c>
      <c r="D109" s="43" t="s">
        <v>566</v>
      </c>
      <c r="E109" s="44" t="s">
        <v>403</v>
      </c>
      <c r="F109" s="44" t="s">
        <v>63</v>
      </c>
      <c r="G109" s="44">
        <v>1</v>
      </c>
      <c r="H109" s="71">
        <v>260.39999999999998</v>
      </c>
      <c r="I109" s="71">
        <v>260.39999999999998</v>
      </c>
      <c r="J109" s="71"/>
      <c r="K109" s="71"/>
      <c r="L109" s="71"/>
      <c r="M109" s="71"/>
      <c r="N109" s="71"/>
      <c r="O109" s="71"/>
      <c r="P109" s="71">
        <v>8.5221818181818172</v>
      </c>
      <c r="Q109" s="71">
        <v>268.9221818181818</v>
      </c>
      <c r="R109" s="71">
        <v>53.78443636363636</v>
      </c>
      <c r="S109" s="71">
        <v>4.0338327272727268</v>
      </c>
      <c r="T109" s="71">
        <v>2.6892218181818182</v>
      </c>
      <c r="U109" s="71">
        <v>0.53784436363636356</v>
      </c>
      <c r="V109" s="71">
        <v>6.723054545454545</v>
      </c>
      <c r="W109" s="71">
        <v>21.513774545454545</v>
      </c>
      <c r="X109" s="71">
        <v>8.0676654545454536</v>
      </c>
      <c r="Y109" s="71">
        <v>1.6135330909090908</v>
      </c>
      <c r="Z109" s="71">
        <v>98.96336290909089</v>
      </c>
      <c r="AA109" s="71">
        <v>22.410181818181815</v>
      </c>
      <c r="AB109" s="71">
        <v>29.877254399999998</v>
      </c>
      <c r="AC109" s="71">
        <v>19.241776528290913</v>
      </c>
      <c r="AD109" s="71">
        <v>71.529212746472723</v>
      </c>
      <c r="AE109" s="71">
        <v>146.376</v>
      </c>
      <c r="AF109" s="71">
        <v>397</v>
      </c>
      <c r="AG109" s="71">
        <v>0</v>
      </c>
      <c r="AH109" s="71">
        <v>0</v>
      </c>
      <c r="AI109" s="71">
        <v>0</v>
      </c>
      <c r="AJ109" s="71">
        <v>0</v>
      </c>
      <c r="AK109" s="71">
        <v>4.72</v>
      </c>
      <c r="AL109" s="71">
        <v>0</v>
      </c>
      <c r="AM109" s="71">
        <v>548.096</v>
      </c>
      <c r="AN109" s="71">
        <v>718.58857565556355</v>
      </c>
      <c r="AO109" s="71">
        <v>1.349539074074074</v>
      </c>
      <c r="AP109" s="71">
        <v>0.10796312592592593</v>
      </c>
      <c r="AQ109" s="71">
        <v>5.3981562962962963E-2</v>
      </c>
      <c r="AR109" s="71">
        <v>0.94122763636363638</v>
      </c>
      <c r="AS109" s="71">
        <v>0.34637177018181831</v>
      </c>
      <c r="AT109" s="71">
        <v>11.563653818181816</v>
      </c>
      <c r="AU109" s="71">
        <v>0.44820363636363636</v>
      </c>
      <c r="AV109" s="71">
        <v>14.81094062405387</v>
      </c>
      <c r="AW109" s="71">
        <v>3.7350303030303027</v>
      </c>
      <c r="AX109" s="71">
        <v>2.2111379393939394</v>
      </c>
      <c r="AY109" s="71">
        <v>5.6025454545454538E-2</v>
      </c>
      <c r="AZ109" s="71">
        <v>0.89640727272727272</v>
      </c>
      <c r="BA109" s="71">
        <v>0.34860282828282824</v>
      </c>
      <c r="BB109" s="71">
        <v>2.6669709976565659</v>
      </c>
      <c r="BC109" s="71">
        <v>9.9141747956363648</v>
      </c>
      <c r="BD109" s="71"/>
      <c r="BE109" s="71">
        <v>0</v>
      </c>
      <c r="BF109" s="71">
        <v>9.9141747956363648</v>
      </c>
      <c r="BG109" s="71">
        <v>30.371766666666673</v>
      </c>
      <c r="BH109" s="71">
        <v>1.9820451626931808</v>
      </c>
      <c r="BI109" s="71">
        <v>0.61315114159891593</v>
      </c>
      <c r="BJ109" s="71">
        <v>260.75073581813524</v>
      </c>
      <c r="BK109" s="71"/>
      <c r="BL109" s="71">
        <v>293.71769878909402</v>
      </c>
      <c r="BM109" s="71">
        <v>1305.9535716825296</v>
      </c>
      <c r="BN109" s="71">
        <f t="shared" si="11"/>
        <v>-3.3261939705504169E-7</v>
      </c>
      <c r="BO109" s="71">
        <f t="shared" si="12"/>
        <v>-2.3505104058556091E-7</v>
      </c>
      <c r="BP109" s="72">
        <f t="shared" si="13"/>
        <v>8.6609686609686669</v>
      </c>
      <c r="BQ109" s="72">
        <f t="shared" si="14"/>
        <v>1.8803418803418819</v>
      </c>
      <c r="BR109" s="73">
        <v>3</v>
      </c>
      <c r="BS109" s="72">
        <f t="shared" si="18"/>
        <v>3.4188034188034218</v>
      </c>
      <c r="BT109" s="72">
        <f t="shared" si="19"/>
        <v>12.25</v>
      </c>
      <c r="BU109" s="72">
        <f t="shared" si="20"/>
        <v>13.960113960113972</v>
      </c>
      <c r="BV109" s="71">
        <f t="shared" si="17"/>
        <v>182.31260679381242</v>
      </c>
      <c r="BW109" s="71">
        <f t="shared" si="15"/>
        <v>182.31260622614198</v>
      </c>
      <c r="BX109" s="71">
        <f t="shared" si="16"/>
        <v>1488.2661779086716</v>
      </c>
      <c r="BY109" s="71">
        <f t="shared" si="21"/>
        <v>17859.194134904057</v>
      </c>
      <c r="BZ109" s="49">
        <f>VLOOKUP($C109,[1]PARAMETROS!$A:$I,7,0)</f>
        <v>43101</v>
      </c>
      <c r="CA109" s="74"/>
      <c r="CB109" s="74"/>
    </row>
    <row r="110" spans="1:80" s="75" customFormat="1">
      <c r="A110" s="43" t="s">
        <v>280</v>
      </c>
      <c r="B110" s="43" t="s">
        <v>2</v>
      </c>
      <c r="C110" s="43" t="s">
        <v>271</v>
      </c>
      <c r="D110" s="43" t="s">
        <v>567</v>
      </c>
      <c r="E110" s="44" t="s">
        <v>403</v>
      </c>
      <c r="F110" s="44" t="s">
        <v>63</v>
      </c>
      <c r="G110" s="44">
        <v>1</v>
      </c>
      <c r="H110" s="71">
        <v>260.39999999999998</v>
      </c>
      <c r="I110" s="71">
        <v>260.39999999999998</v>
      </c>
      <c r="J110" s="71"/>
      <c r="K110" s="71"/>
      <c r="L110" s="71"/>
      <c r="M110" s="71"/>
      <c r="N110" s="71"/>
      <c r="O110" s="71"/>
      <c r="P110" s="71">
        <v>8.5221818181818172</v>
      </c>
      <c r="Q110" s="71">
        <v>268.9221818181818</v>
      </c>
      <c r="R110" s="71">
        <v>53.78443636363636</v>
      </c>
      <c r="S110" s="71">
        <v>4.0338327272727268</v>
      </c>
      <c r="T110" s="71">
        <v>2.6892218181818182</v>
      </c>
      <c r="U110" s="71">
        <v>0.53784436363636356</v>
      </c>
      <c r="V110" s="71">
        <v>6.723054545454545</v>
      </c>
      <c r="W110" s="71">
        <v>21.513774545454545</v>
      </c>
      <c r="X110" s="71">
        <v>8.0676654545454536</v>
      </c>
      <c r="Y110" s="71">
        <v>1.6135330909090908</v>
      </c>
      <c r="Z110" s="71">
        <v>98.96336290909089</v>
      </c>
      <c r="AA110" s="71">
        <v>22.410181818181815</v>
      </c>
      <c r="AB110" s="71">
        <v>29.877254399999998</v>
      </c>
      <c r="AC110" s="71">
        <v>19.241776528290913</v>
      </c>
      <c r="AD110" s="71">
        <v>71.529212746472723</v>
      </c>
      <c r="AE110" s="71">
        <v>146.376</v>
      </c>
      <c r="AF110" s="71">
        <v>397</v>
      </c>
      <c r="AG110" s="71">
        <v>0</v>
      </c>
      <c r="AH110" s="71">
        <v>0</v>
      </c>
      <c r="AI110" s="71">
        <v>0</v>
      </c>
      <c r="AJ110" s="71">
        <v>0</v>
      </c>
      <c r="AK110" s="71">
        <v>4.72</v>
      </c>
      <c r="AL110" s="71">
        <v>0</v>
      </c>
      <c r="AM110" s="71">
        <v>548.096</v>
      </c>
      <c r="AN110" s="71">
        <v>718.58857565556355</v>
      </c>
      <c r="AO110" s="71">
        <v>1.349539074074074</v>
      </c>
      <c r="AP110" s="71">
        <v>0.10796312592592593</v>
      </c>
      <c r="AQ110" s="71">
        <v>5.3981562962962963E-2</v>
      </c>
      <c r="AR110" s="71">
        <v>0.94122763636363638</v>
      </c>
      <c r="AS110" s="71">
        <v>0.34637177018181831</v>
      </c>
      <c r="AT110" s="71">
        <v>11.563653818181816</v>
      </c>
      <c r="AU110" s="71">
        <v>0.44820363636363636</v>
      </c>
      <c r="AV110" s="71">
        <v>14.81094062405387</v>
      </c>
      <c r="AW110" s="71">
        <v>3.7350303030303027</v>
      </c>
      <c r="AX110" s="71">
        <v>2.2111379393939394</v>
      </c>
      <c r="AY110" s="71">
        <v>5.6025454545454538E-2</v>
      </c>
      <c r="AZ110" s="71">
        <v>0.89640727272727272</v>
      </c>
      <c r="BA110" s="71">
        <v>0.34860282828282824</v>
      </c>
      <c r="BB110" s="71">
        <v>2.6669709976565659</v>
      </c>
      <c r="BC110" s="71">
        <v>9.9141747956363648</v>
      </c>
      <c r="BD110" s="71"/>
      <c r="BE110" s="71">
        <v>0</v>
      </c>
      <c r="BF110" s="71">
        <v>9.9141747956363648</v>
      </c>
      <c r="BG110" s="71">
        <v>30.371766666666673</v>
      </c>
      <c r="BH110" s="71">
        <v>1.9820451626931808</v>
      </c>
      <c r="BI110" s="71">
        <v>0.61315114159891593</v>
      </c>
      <c r="BJ110" s="71">
        <v>260.75073581813524</v>
      </c>
      <c r="BK110" s="71"/>
      <c r="BL110" s="71">
        <v>293.71769878909402</v>
      </c>
      <c r="BM110" s="71">
        <v>1305.9535716825296</v>
      </c>
      <c r="BN110" s="71">
        <f t="shared" si="11"/>
        <v>-3.3261939705504169E-7</v>
      </c>
      <c r="BO110" s="71">
        <f t="shared" si="12"/>
        <v>-2.3505104058556091E-7</v>
      </c>
      <c r="BP110" s="72">
        <f t="shared" si="13"/>
        <v>8.6609686609686669</v>
      </c>
      <c r="BQ110" s="72">
        <f t="shared" si="14"/>
        <v>1.8803418803418819</v>
      </c>
      <c r="BR110" s="73">
        <v>3</v>
      </c>
      <c r="BS110" s="72">
        <f t="shared" si="18"/>
        <v>3.4188034188034218</v>
      </c>
      <c r="BT110" s="72">
        <f t="shared" si="19"/>
        <v>12.25</v>
      </c>
      <c r="BU110" s="72">
        <f t="shared" si="20"/>
        <v>13.960113960113972</v>
      </c>
      <c r="BV110" s="71">
        <f t="shared" si="17"/>
        <v>182.31260679381242</v>
      </c>
      <c r="BW110" s="71">
        <f t="shared" si="15"/>
        <v>182.31260622614198</v>
      </c>
      <c r="BX110" s="71">
        <f t="shared" si="16"/>
        <v>1488.2661779086716</v>
      </c>
      <c r="BY110" s="71">
        <f t="shared" si="21"/>
        <v>17859.194134904057</v>
      </c>
      <c r="BZ110" s="49">
        <f>VLOOKUP($C110,[1]PARAMETROS!$A:$I,7,0)</f>
        <v>43101</v>
      </c>
      <c r="CA110" s="74"/>
      <c r="CB110" s="74"/>
    </row>
    <row r="111" spans="1:80" s="75" customFormat="1">
      <c r="A111" s="43" t="s">
        <v>568</v>
      </c>
      <c r="B111" s="43" t="s">
        <v>1</v>
      </c>
      <c r="C111" s="43" t="s">
        <v>74</v>
      </c>
      <c r="D111" s="43" t="s">
        <v>569</v>
      </c>
      <c r="E111" s="44" t="s">
        <v>403</v>
      </c>
      <c r="F111" s="44" t="s">
        <v>63</v>
      </c>
      <c r="G111" s="44">
        <v>1</v>
      </c>
      <c r="H111" s="71">
        <v>520.79999999999995</v>
      </c>
      <c r="I111" s="71">
        <v>520.79999999999995</v>
      </c>
      <c r="J111" s="71"/>
      <c r="K111" s="71"/>
      <c r="L111" s="71"/>
      <c r="M111" s="71"/>
      <c r="N111" s="71"/>
      <c r="O111" s="71"/>
      <c r="P111" s="71">
        <v>17.044363636363634</v>
      </c>
      <c r="Q111" s="71">
        <v>537.8443636363636</v>
      </c>
      <c r="R111" s="71">
        <v>107.56887272727272</v>
      </c>
      <c r="S111" s="71">
        <v>8.0676654545454536</v>
      </c>
      <c r="T111" s="71">
        <v>5.3784436363636363</v>
      </c>
      <c r="U111" s="71">
        <v>1.0756887272727271</v>
      </c>
      <c r="V111" s="71">
        <v>13.44610909090909</v>
      </c>
      <c r="W111" s="71">
        <v>43.027549090909091</v>
      </c>
      <c r="X111" s="71">
        <v>16.135330909090907</v>
      </c>
      <c r="Y111" s="71">
        <v>3.2270661818181816</v>
      </c>
      <c r="Z111" s="71">
        <v>197.92672581818178</v>
      </c>
      <c r="AA111" s="71">
        <v>44.820363636363631</v>
      </c>
      <c r="AB111" s="71">
        <v>59.754508799999996</v>
      </c>
      <c r="AC111" s="71">
        <v>38.483553056581826</v>
      </c>
      <c r="AD111" s="71">
        <v>143.05842549294545</v>
      </c>
      <c r="AE111" s="71">
        <v>130.75200000000001</v>
      </c>
      <c r="AF111" s="71">
        <v>0</v>
      </c>
      <c r="AG111" s="71">
        <v>264.83999999999997</v>
      </c>
      <c r="AH111" s="71">
        <v>27.01</v>
      </c>
      <c r="AI111" s="71">
        <v>0</v>
      </c>
      <c r="AJ111" s="71">
        <v>0</v>
      </c>
      <c r="AK111" s="71">
        <v>4.72</v>
      </c>
      <c r="AL111" s="71">
        <v>0</v>
      </c>
      <c r="AM111" s="71">
        <v>427.322</v>
      </c>
      <c r="AN111" s="71">
        <v>768.30715131112731</v>
      </c>
      <c r="AO111" s="71">
        <v>2.6990781481481481</v>
      </c>
      <c r="AP111" s="71">
        <v>0.21592625185185185</v>
      </c>
      <c r="AQ111" s="71">
        <v>0.10796312592592593</v>
      </c>
      <c r="AR111" s="71">
        <v>1.8824552727272728</v>
      </c>
      <c r="AS111" s="71">
        <v>0.69274354036363661</v>
      </c>
      <c r="AT111" s="71">
        <v>23.127307636363632</v>
      </c>
      <c r="AU111" s="71">
        <v>0.89640727272727272</v>
      </c>
      <c r="AV111" s="71">
        <v>29.621881248107741</v>
      </c>
      <c r="AW111" s="71">
        <v>7.4700606060606054</v>
      </c>
      <c r="AX111" s="71">
        <v>4.4222758787878789</v>
      </c>
      <c r="AY111" s="71">
        <v>0.11205090909090908</v>
      </c>
      <c r="AZ111" s="71">
        <v>1.7928145454545454</v>
      </c>
      <c r="BA111" s="71">
        <v>0.69720565656565647</v>
      </c>
      <c r="BB111" s="71">
        <v>5.3339419953131317</v>
      </c>
      <c r="BC111" s="71">
        <v>19.82834959127273</v>
      </c>
      <c r="BD111" s="71"/>
      <c r="BE111" s="71">
        <v>0</v>
      </c>
      <c r="BF111" s="71">
        <v>19.82834959127273</v>
      </c>
      <c r="BG111" s="71">
        <v>30.371766666666673</v>
      </c>
      <c r="BH111" s="71">
        <v>3.9640903253863615</v>
      </c>
      <c r="BI111" s="71">
        <v>1.2263022831978319</v>
      </c>
      <c r="BJ111" s="71">
        <v>521.50147163627059</v>
      </c>
      <c r="BK111" s="71"/>
      <c r="BL111" s="71">
        <v>557.0636309115215</v>
      </c>
      <c r="BM111" s="71">
        <v>1912.6653766983927</v>
      </c>
      <c r="BN111" s="71">
        <f t="shared" si="11"/>
        <v>-3.3261939705504169E-7</v>
      </c>
      <c r="BO111" s="71">
        <f t="shared" si="12"/>
        <v>-2.3505104058556091E-7</v>
      </c>
      <c r="BP111" s="72">
        <f t="shared" si="13"/>
        <v>8.6609686609686669</v>
      </c>
      <c r="BQ111" s="72">
        <f t="shared" si="14"/>
        <v>1.8803418803418819</v>
      </c>
      <c r="BR111" s="73">
        <v>3</v>
      </c>
      <c r="BS111" s="72">
        <f t="shared" si="18"/>
        <v>3.4188034188034218</v>
      </c>
      <c r="BT111" s="72">
        <f t="shared" si="19"/>
        <v>12.25</v>
      </c>
      <c r="BU111" s="72">
        <f t="shared" si="20"/>
        <v>13.960113960113972</v>
      </c>
      <c r="BV111" s="71">
        <f t="shared" si="17"/>
        <v>267.01026618349135</v>
      </c>
      <c r="BW111" s="71">
        <f t="shared" si="15"/>
        <v>267.01026561582091</v>
      </c>
      <c r="BX111" s="71">
        <f t="shared" si="16"/>
        <v>2179.6756423142137</v>
      </c>
      <c r="BY111" s="71">
        <f t="shared" si="21"/>
        <v>26156.107707770563</v>
      </c>
      <c r="BZ111" s="49">
        <f>VLOOKUP($C111,[1]PARAMETROS!$A:$I,7,0)</f>
        <v>43101</v>
      </c>
      <c r="CA111" s="74"/>
      <c r="CB111" s="74"/>
    </row>
    <row r="112" spans="1:80" s="75" customFormat="1">
      <c r="A112" s="43" t="s">
        <v>282</v>
      </c>
      <c r="B112" s="43" t="s">
        <v>0</v>
      </c>
      <c r="C112" s="43" t="s">
        <v>282</v>
      </c>
      <c r="D112" s="43" t="s">
        <v>570</v>
      </c>
      <c r="E112" s="44" t="s">
        <v>403</v>
      </c>
      <c r="F112" s="44" t="s">
        <v>63</v>
      </c>
      <c r="G112" s="44">
        <v>5</v>
      </c>
      <c r="H112" s="71">
        <v>1076.08</v>
      </c>
      <c r="I112" s="71">
        <v>5380.4</v>
      </c>
      <c r="J112" s="71"/>
      <c r="K112" s="71"/>
      <c r="L112" s="71"/>
      <c r="M112" s="71"/>
      <c r="N112" s="71"/>
      <c r="O112" s="71"/>
      <c r="P112" s="71">
        <v>176.08581818181818</v>
      </c>
      <c r="Q112" s="71">
        <v>5556.4858181818181</v>
      </c>
      <c r="R112" s="71">
        <v>1111.2971636363636</v>
      </c>
      <c r="S112" s="71">
        <v>83.347287272727272</v>
      </c>
      <c r="T112" s="71">
        <v>55.564858181818181</v>
      </c>
      <c r="U112" s="71">
        <v>11.112971636363637</v>
      </c>
      <c r="V112" s="71">
        <v>138.91214545454545</v>
      </c>
      <c r="W112" s="71">
        <v>444.51886545454545</v>
      </c>
      <c r="X112" s="71">
        <v>166.69457454545454</v>
      </c>
      <c r="Y112" s="71">
        <v>33.33891490909091</v>
      </c>
      <c r="Z112" s="71">
        <v>2044.786781090909</v>
      </c>
      <c r="AA112" s="71">
        <v>463.04048484848482</v>
      </c>
      <c r="AB112" s="71">
        <v>617.32557440000005</v>
      </c>
      <c r="AC112" s="71">
        <v>397.57470980344254</v>
      </c>
      <c r="AD112" s="71">
        <v>1477.9407690519274</v>
      </c>
      <c r="AE112" s="71">
        <v>487.17600000000004</v>
      </c>
      <c r="AF112" s="71">
        <v>1985</v>
      </c>
      <c r="AG112" s="71">
        <v>0</v>
      </c>
      <c r="AH112" s="71">
        <v>163.1</v>
      </c>
      <c r="AI112" s="71">
        <v>0</v>
      </c>
      <c r="AJ112" s="71">
        <v>0</v>
      </c>
      <c r="AK112" s="71">
        <v>23.599999999999998</v>
      </c>
      <c r="AL112" s="71">
        <v>0</v>
      </c>
      <c r="AM112" s="71">
        <v>2658.8759999999997</v>
      </c>
      <c r="AN112" s="71">
        <v>6181.6035501428369</v>
      </c>
      <c r="AO112" s="71">
        <v>27.884255123456793</v>
      </c>
      <c r="AP112" s="71">
        <v>2.2307404098765433</v>
      </c>
      <c r="AQ112" s="71">
        <v>1.1153702049382717</v>
      </c>
      <c r="AR112" s="71">
        <v>19.447700363636365</v>
      </c>
      <c r="AS112" s="71">
        <v>7.156753733818185</v>
      </c>
      <c r="AT112" s="71">
        <v>238.92889018181816</v>
      </c>
      <c r="AU112" s="71">
        <v>9.260809696969698</v>
      </c>
      <c r="AV112" s="71">
        <v>306.02451971451404</v>
      </c>
      <c r="AW112" s="71">
        <v>77.173414141414142</v>
      </c>
      <c r="AX112" s="71">
        <v>45.686661171717176</v>
      </c>
      <c r="AY112" s="71">
        <v>1.157601212121212</v>
      </c>
      <c r="AZ112" s="71">
        <v>18.521619393939396</v>
      </c>
      <c r="BA112" s="71">
        <v>7.2028519865319867</v>
      </c>
      <c r="BB112" s="71">
        <v>55.105110429306407</v>
      </c>
      <c r="BC112" s="71">
        <v>204.84725833503029</v>
      </c>
      <c r="BD112" s="71"/>
      <c r="BE112" s="71">
        <v>0</v>
      </c>
      <c r="BF112" s="71">
        <v>204.84725833503029</v>
      </c>
      <c r="BG112" s="71">
        <v>277.42599999999999</v>
      </c>
      <c r="BH112" s="71">
        <v>39.640903253863613</v>
      </c>
      <c r="BI112" s="71">
        <v>12.263022831978317</v>
      </c>
      <c r="BJ112" s="71">
        <v>5215.0147163627062</v>
      </c>
      <c r="BK112" s="71"/>
      <c r="BL112" s="71">
        <v>5544.3446424485483</v>
      </c>
      <c r="BM112" s="71">
        <v>17793.305788822749</v>
      </c>
      <c r="BN112" s="71">
        <f t="shared" si="11"/>
        <v>-1.6630969852752084E-6</v>
      </c>
      <c r="BO112" s="71">
        <f t="shared" si="12"/>
        <v>-1.1752552029278046E-6</v>
      </c>
      <c r="BP112" s="72">
        <f t="shared" si="13"/>
        <v>8.6609686609686669</v>
      </c>
      <c r="BQ112" s="72">
        <f t="shared" si="14"/>
        <v>1.8803418803418819</v>
      </c>
      <c r="BR112" s="73">
        <v>3</v>
      </c>
      <c r="BS112" s="72">
        <f t="shared" si="18"/>
        <v>3.4188034188034218</v>
      </c>
      <c r="BT112" s="72">
        <f t="shared" si="19"/>
        <v>12.25</v>
      </c>
      <c r="BU112" s="72">
        <f t="shared" si="20"/>
        <v>13.960113960113972</v>
      </c>
      <c r="BV112" s="71">
        <f t="shared" si="17"/>
        <v>2483.965764994975</v>
      </c>
      <c r="BW112" s="71">
        <f t="shared" si="15"/>
        <v>2483.9657621566225</v>
      </c>
      <c r="BX112" s="71">
        <f t="shared" si="16"/>
        <v>20277.271550979371</v>
      </c>
      <c r="BY112" s="71">
        <f t="shared" si="21"/>
        <v>243327.25861175245</v>
      </c>
      <c r="BZ112" s="49">
        <f>VLOOKUP($C112,[1]PARAMETROS!$A:$I,7,0)</f>
        <v>43101</v>
      </c>
      <c r="CA112" s="74"/>
      <c r="CB112" s="74"/>
    </row>
    <row r="113" spans="1:80" s="75" customFormat="1">
      <c r="A113" s="43" t="s">
        <v>571</v>
      </c>
      <c r="B113" s="43" t="s">
        <v>1</v>
      </c>
      <c r="C113" s="43" t="s">
        <v>373</v>
      </c>
      <c r="D113" s="43" t="s">
        <v>572</v>
      </c>
      <c r="E113" s="44" t="s">
        <v>403</v>
      </c>
      <c r="F113" s="44" t="s">
        <v>63</v>
      </c>
      <c r="G113" s="44">
        <v>1</v>
      </c>
      <c r="H113" s="71">
        <v>520.79999999999995</v>
      </c>
      <c r="I113" s="71">
        <v>520.79999999999995</v>
      </c>
      <c r="J113" s="71"/>
      <c r="K113" s="71"/>
      <c r="L113" s="71"/>
      <c r="M113" s="71"/>
      <c r="N113" s="71"/>
      <c r="O113" s="71"/>
      <c r="P113" s="71">
        <v>17.044363636363634</v>
      </c>
      <c r="Q113" s="71">
        <v>537.8443636363636</v>
      </c>
      <c r="R113" s="71">
        <v>107.56887272727272</v>
      </c>
      <c r="S113" s="71">
        <v>8.0676654545454536</v>
      </c>
      <c r="T113" s="71">
        <v>5.3784436363636363</v>
      </c>
      <c r="U113" s="71">
        <v>1.0756887272727271</v>
      </c>
      <c r="V113" s="71">
        <v>13.44610909090909</v>
      </c>
      <c r="W113" s="71">
        <v>43.027549090909091</v>
      </c>
      <c r="X113" s="71">
        <v>16.135330909090907</v>
      </c>
      <c r="Y113" s="71">
        <v>3.2270661818181816</v>
      </c>
      <c r="Z113" s="71">
        <v>197.92672581818178</v>
      </c>
      <c r="AA113" s="71">
        <v>44.820363636363631</v>
      </c>
      <c r="AB113" s="71">
        <v>59.754508799999996</v>
      </c>
      <c r="AC113" s="71">
        <v>38.483553056581826</v>
      </c>
      <c r="AD113" s="71">
        <v>143.05842549294545</v>
      </c>
      <c r="AE113" s="71">
        <v>130.75200000000001</v>
      </c>
      <c r="AF113" s="71">
        <v>397</v>
      </c>
      <c r="AG113" s="71">
        <v>0</v>
      </c>
      <c r="AH113" s="71">
        <v>35.89</v>
      </c>
      <c r="AI113" s="71">
        <v>0</v>
      </c>
      <c r="AJ113" s="71">
        <v>0</v>
      </c>
      <c r="AK113" s="71">
        <v>4.72</v>
      </c>
      <c r="AL113" s="71">
        <v>0</v>
      </c>
      <c r="AM113" s="71">
        <v>568.36199999999997</v>
      </c>
      <c r="AN113" s="71">
        <v>909.34715131112728</v>
      </c>
      <c r="AO113" s="71">
        <v>2.6990781481481481</v>
      </c>
      <c r="AP113" s="71">
        <v>0.21592625185185185</v>
      </c>
      <c r="AQ113" s="71">
        <v>0.10796312592592593</v>
      </c>
      <c r="AR113" s="71">
        <v>1.8824552727272728</v>
      </c>
      <c r="AS113" s="71">
        <v>0.69274354036363661</v>
      </c>
      <c r="AT113" s="71">
        <v>23.127307636363632</v>
      </c>
      <c r="AU113" s="71">
        <v>0.89640727272727272</v>
      </c>
      <c r="AV113" s="71">
        <v>29.621881248107741</v>
      </c>
      <c r="AW113" s="71">
        <v>7.4700606060606054</v>
      </c>
      <c r="AX113" s="71">
        <v>4.4222758787878789</v>
      </c>
      <c r="AY113" s="71">
        <v>0.11205090909090908</v>
      </c>
      <c r="AZ113" s="71">
        <v>1.7928145454545454</v>
      </c>
      <c r="BA113" s="71">
        <v>0.69720565656565647</v>
      </c>
      <c r="BB113" s="71">
        <v>5.3339419953131317</v>
      </c>
      <c r="BC113" s="71">
        <v>19.82834959127273</v>
      </c>
      <c r="BD113" s="71"/>
      <c r="BE113" s="71">
        <v>0</v>
      </c>
      <c r="BF113" s="71">
        <v>19.82834959127273</v>
      </c>
      <c r="BG113" s="71">
        <v>30.371766666666673</v>
      </c>
      <c r="BH113" s="71">
        <v>3.9640903253863615</v>
      </c>
      <c r="BI113" s="71">
        <v>1.2263022831978319</v>
      </c>
      <c r="BJ113" s="71">
        <v>521.50147163627059</v>
      </c>
      <c r="BK113" s="71"/>
      <c r="BL113" s="71">
        <v>557.0636309115215</v>
      </c>
      <c r="BM113" s="71">
        <v>2053.7053766983927</v>
      </c>
      <c r="BN113" s="71">
        <f t="shared" si="11"/>
        <v>-3.3261939705504169E-7</v>
      </c>
      <c r="BO113" s="71">
        <f t="shared" si="12"/>
        <v>-2.3505104058556091E-7</v>
      </c>
      <c r="BP113" s="72">
        <f t="shared" si="13"/>
        <v>8.6609686609686669</v>
      </c>
      <c r="BQ113" s="72">
        <f t="shared" si="14"/>
        <v>1.8803418803418819</v>
      </c>
      <c r="BR113" s="73">
        <v>3</v>
      </c>
      <c r="BS113" s="72">
        <f t="shared" si="18"/>
        <v>3.4188034188034218</v>
      </c>
      <c r="BT113" s="72">
        <f t="shared" si="19"/>
        <v>12.25</v>
      </c>
      <c r="BU113" s="72">
        <f t="shared" si="20"/>
        <v>13.960113960113972</v>
      </c>
      <c r="BV113" s="71">
        <f t="shared" si="17"/>
        <v>286.69961091283614</v>
      </c>
      <c r="BW113" s="71">
        <f t="shared" si="15"/>
        <v>286.69961034516569</v>
      </c>
      <c r="BX113" s="71">
        <f t="shared" si="16"/>
        <v>2340.4049870435583</v>
      </c>
      <c r="BY113" s="71">
        <f t="shared" si="21"/>
        <v>28084.8598445227</v>
      </c>
      <c r="BZ113" s="49">
        <f>VLOOKUP($C113,[1]PARAMETROS!$A:$I,7,0)</f>
        <v>43101</v>
      </c>
      <c r="CA113" s="74"/>
      <c r="CB113" s="74"/>
    </row>
    <row r="114" spans="1:80" s="75" customFormat="1">
      <c r="A114" s="43" t="s">
        <v>288</v>
      </c>
      <c r="B114" s="43" t="s">
        <v>0</v>
      </c>
      <c r="C114" s="43" t="s">
        <v>161</v>
      </c>
      <c r="D114" s="43" t="s">
        <v>573</v>
      </c>
      <c r="E114" s="44" t="s">
        <v>403</v>
      </c>
      <c r="F114" s="44" t="s">
        <v>63</v>
      </c>
      <c r="G114" s="44">
        <v>2</v>
      </c>
      <c r="H114" s="71">
        <v>1076.08</v>
      </c>
      <c r="I114" s="71">
        <v>2152.16</v>
      </c>
      <c r="J114" s="71"/>
      <c r="K114" s="71"/>
      <c r="L114" s="71"/>
      <c r="M114" s="71"/>
      <c r="N114" s="71"/>
      <c r="O114" s="71"/>
      <c r="P114" s="71">
        <v>70.434327272727273</v>
      </c>
      <c r="Q114" s="71">
        <v>2222.5943272727272</v>
      </c>
      <c r="R114" s="71">
        <v>444.51886545454545</v>
      </c>
      <c r="S114" s="71">
        <v>33.33891490909091</v>
      </c>
      <c r="T114" s="71">
        <v>22.225943272727275</v>
      </c>
      <c r="U114" s="71">
        <v>4.4451886545454542</v>
      </c>
      <c r="V114" s="71">
        <v>55.564858181818181</v>
      </c>
      <c r="W114" s="71">
        <v>177.8075461818182</v>
      </c>
      <c r="X114" s="71">
        <v>66.67782981818182</v>
      </c>
      <c r="Y114" s="71">
        <v>13.335565963636364</v>
      </c>
      <c r="Z114" s="71">
        <v>817.91471243636374</v>
      </c>
      <c r="AA114" s="71">
        <v>185.21619393939392</v>
      </c>
      <c r="AB114" s="71">
        <v>246.93022976</v>
      </c>
      <c r="AC114" s="71">
        <v>159.02988392137701</v>
      </c>
      <c r="AD114" s="71">
        <v>591.17630762077101</v>
      </c>
      <c r="AE114" s="71">
        <v>194.87040000000002</v>
      </c>
      <c r="AF114" s="71">
        <v>794</v>
      </c>
      <c r="AG114" s="71">
        <v>0</v>
      </c>
      <c r="AH114" s="71">
        <v>97.16</v>
      </c>
      <c r="AI114" s="71">
        <v>0</v>
      </c>
      <c r="AJ114" s="71">
        <v>0</v>
      </c>
      <c r="AK114" s="71">
        <v>9.44</v>
      </c>
      <c r="AL114" s="71">
        <v>0</v>
      </c>
      <c r="AM114" s="71">
        <v>1095.4704000000002</v>
      </c>
      <c r="AN114" s="71">
        <v>2504.5614200571349</v>
      </c>
      <c r="AO114" s="71">
        <v>11.153702049382717</v>
      </c>
      <c r="AP114" s="71">
        <v>0.89229616395061728</v>
      </c>
      <c r="AQ114" s="71">
        <v>0.44614808197530864</v>
      </c>
      <c r="AR114" s="71">
        <v>7.7790801454545466</v>
      </c>
      <c r="AS114" s="71">
        <v>2.8627014935272737</v>
      </c>
      <c r="AT114" s="71">
        <v>95.571556072727262</v>
      </c>
      <c r="AU114" s="71">
        <v>3.7043238787878789</v>
      </c>
      <c r="AV114" s="71">
        <v>122.40980788580561</v>
      </c>
      <c r="AW114" s="71">
        <v>30.869365656565655</v>
      </c>
      <c r="AX114" s="71">
        <v>18.274664468686868</v>
      </c>
      <c r="AY114" s="71">
        <v>0.46304048484848481</v>
      </c>
      <c r="AZ114" s="71">
        <v>7.4086477575757579</v>
      </c>
      <c r="BA114" s="71">
        <v>2.8811407946127945</v>
      </c>
      <c r="BB114" s="71">
        <v>22.042044171722562</v>
      </c>
      <c r="BC114" s="71">
        <v>81.938903334012124</v>
      </c>
      <c r="BD114" s="71"/>
      <c r="BE114" s="71">
        <v>0</v>
      </c>
      <c r="BF114" s="71">
        <v>81.938903334012124</v>
      </c>
      <c r="BG114" s="71">
        <v>110.9704</v>
      </c>
      <c r="BH114" s="71">
        <v>15.856361301545446</v>
      </c>
      <c r="BI114" s="71">
        <v>4.9052091327913265</v>
      </c>
      <c r="BJ114" s="71">
        <v>2086.0058865450824</v>
      </c>
      <c r="BK114" s="71"/>
      <c r="BL114" s="71">
        <v>2217.7378569794191</v>
      </c>
      <c r="BM114" s="71">
        <v>7149.242315529099</v>
      </c>
      <c r="BN114" s="71">
        <f t="shared" si="11"/>
        <v>-6.6523879411008338E-7</v>
      </c>
      <c r="BO114" s="71">
        <f t="shared" si="12"/>
        <v>-4.7010208117112182E-7</v>
      </c>
      <c r="BP114" s="72">
        <f t="shared" si="13"/>
        <v>8.6609686609686669</v>
      </c>
      <c r="BQ114" s="72">
        <f t="shared" si="14"/>
        <v>1.8803418803418819</v>
      </c>
      <c r="BR114" s="73">
        <v>3</v>
      </c>
      <c r="BS114" s="72">
        <f t="shared" si="18"/>
        <v>3.4188034188034218</v>
      </c>
      <c r="BT114" s="72">
        <f t="shared" si="19"/>
        <v>12.25</v>
      </c>
      <c r="BU114" s="72">
        <f t="shared" si="20"/>
        <v>13.960113960113972</v>
      </c>
      <c r="BV114" s="71">
        <f t="shared" si="17"/>
        <v>998.04237437405823</v>
      </c>
      <c r="BW114" s="71">
        <f t="shared" si="15"/>
        <v>998.04237323871735</v>
      </c>
      <c r="BX114" s="71">
        <f t="shared" si="16"/>
        <v>8147.2846887678161</v>
      </c>
      <c r="BY114" s="71">
        <f t="shared" si="21"/>
        <v>97767.416265213789</v>
      </c>
      <c r="BZ114" s="49">
        <f>VLOOKUP($C114,[1]PARAMETROS!$A:$I,7,0)</f>
        <v>43101</v>
      </c>
      <c r="CA114" s="74"/>
      <c r="CB114" s="74"/>
    </row>
    <row r="115" spans="1:80" s="75" customFormat="1">
      <c r="A115" s="43" t="s">
        <v>295</v>
      </c>
      <c r="B115" s="43" t="s">
        <v>0</v>
      </c>
      <c r="C115" s="43" t="s">
        <v>74</v>
      </c>
      <c r="D115" s="43" t="s">
        <v>574</v>
      </c>
      <c r="E115" s="44" t="s">
        <v>403</v>
      </c>
      <c r="F115" s="44" t="s">
        <v>63</v>
      </c>
      <c r="G115" s="44">
        <v>1</v>
      </c>
      <c r="H115" s="71">
        <v>1041.5999999999999</v>
      </c>
      <c r="I115" s="71">
        <v>1041.5999999999999</v>
      </c>
      <c r="J115" s="71"/>
      <c r="K115" s="71"/>
      <c r="L115" s="71"/>
      <c r="M115" s="71"/>
      <c r="N115" s="71"/>
      <c r="O115" s="71"/>
      <c r="P115" s="71">
        <v>34.088727272727269</v>
      </c>
      <c r="Q115" s="71">
        <v>1075.6887272727272</v>
      </c>
      <c r="R115" s="71">
        <v>215.13774545454544</v>
      </c>
      <c r="S115" s="71">
        <v>16.135330909090907</v>
      </c>
      <c r="T115" s="71">
        <v>10.756887272727273</v>
      </c>
      <c r="U115" s="71">
        <v>2.1513774545454543</v>
      </c>
      <c r="V115" s="71">
        <v>26.89221818181818</v>
      </c>
      <c r="W115" s="71">
        <v>86.055098181818181</v>
      </c>
      <c r="X115" s="71">
        <v>32.270661818181814</v>
      </c>
      <c r="Y115" s="71">
        <v>6.4541323636363632</v>
      </c>
      <c r="Z115" s="71">
        <v>395.85345163636356</v>
      </c>
      <c r="AA115" s="71">
        <v>89.640727272727261</v>
      </c>
      <c r="AB115" s="71">
        <v>119.50901759999999</v>
      </c>
      <c r="AC115" s="71">
        <v>76.967106113163652</v>
      </c>
      <c r="AD115" s="71">
        <v>286.11685098589089</v>
      </c>
      <c r="AE115" s="71">
        <v>99.504000000000005</v>
      </c>
      <c r="AF115" s="71">
        <v>0</v>
      </c>
      <c r="AG115" s="71">
        <v>264.83999999999997</v>
      </c>
      <c r="AH115" s="71">
        <v>27.01</v>
      </c>
      <c r="AI115" s="71">
        <v>0</v>
      </c>
      <c r="AJ115" s="71">
        <v>0</v>
      </c>
      <c r="AK115" s="71">
        <v>4.72</v>
      </c>
      <c r="AL115" s="71">
        <v>0</v>
      </c>
      <c r="AM115" s="71">
        <v>396.07400000000001</v>
      </c>
      <c r="AN115" s="71">
        <v>1078.0443026222545</v>
      </c>
      <c r="AO115" s="71">
        <v>5.3981562962962961</v>
      </c>
      <c r="AP115" s="71">
        <v>0.43185250370370371</v>
      </c>
      <c r="AQ115" s="71">
        <v>0.21592625185185185</v>
      </c>
      <c r="AR115" s="71">
        <v>3.7649105454545455</v>
      </c>
      <c r="AS115" s="71">
        <v>1.3854870807272732</v>
      </c>
      <c r="AT115" s="71">
        <v>46.254615272727264</v>
      </c>
      <c r="AU115" s="71">
        <v>1.7928145454545454</v>
      </c>
      <c r="AV115" s="71">
        <v>59.243762496215481</v>
      </c>
      <c r="AW115" s="71">
        <v>14.940121212121211</v>
      </c>
      <c r="AX115" s="71">
        <v>8.8445517575757577</v>
      </c>
      <c r="AY115" s="71">
        <v>0.22410181818181815</v>
      </c>
      <c r="AZ115" s="71">
        <v>3.5856290909090909</v>
      </c>
      <c r="BA115" s="71">
        <v>1.3944113131313129</v>
      </c>
      <c r="BB115" s="71">
        <v>10.667883990626263</v>
      </c>
      <c r="BC115" s="71">
        <v>39.656699182545459</v>
      </c>
      <c r="BD115" s="71"/>
      <c r="BE115" s="71">
        <v>0</v>
      </c>
      <c r="BF115" s="71">
        <v>39.656699182545459</v>
      </c>
      <c r="BG115" s="71">
        <v>55.485199999999999</v>
      </c>
      <c r="BH115" s="71">
        <v>7.928180650772723</v>
      </c>
      <c r="BI115" s="71">
        <v>2.4526045663956633</v>
      </c>
      <c r="BJ115" s="71">
        <v>1043.0029432725412</v>
      </c>
      <c r="BK115" s="71"/>
      <c r="BL115" s="71">
        <v>1108.8689284897096</v>
      </c>
      <c r="BM115" s="71">
        <v>3361.5024200634525</v>
      </c>
      <c r="BN115" s="71">
        <f t="shared" si="11"/>
        <v>-3.3261939705504169E-7</v>
      </c>
      <c r="BO115" s="71">
        <f t="shared" si="12"/>
        <v>-2.3505104058556091E-7</v>
      </c>
      <c r="BP115" s="72">
        <f t="shared" si="13"/>
        <v>8.5633802816901436</v>
      </c>
      <c r="BQ115" s="72">
        <f t="shared" si="14"/>
        <v>1.8591549295774654</v>
      </c>
      <c r="BR115" s="73">
        <v>2</v>
      </c>
      <c r="BS115" s="72">
        <f t="shared" si="18"/>
        <v>2.2535211267605644</v>
      </c>
      <c r="BT115" s="72">
        <f t="shared" si="19"/>
        <v>11.25</v>
      </c>
      <c r="BU115" s="72">
        <f t="shared" si="20"/>
        <v>12.676056338028173</v>
      </c>
      <c r="BV115" s="71">
        <f t="shared" si="17"/>
        <v>426.10594049946553</v>
      </c>
      <c r="BW115" s="71">
        <f t="shared" si="15"/>
        <v>426.10593993179509</v>
      </c>
      <c r="BX115" s="71">
        <f t="shared" si="16"/>
        <v>3787.6083599952476</v>
      </c>
      <c r="BY115" s="71">
        <f t="shared" si="21"/>
        <v>45451.300319942973</v>
      </c>
      <c r="BZ115" s="49">
        <f>VLOOKUP($C115,[1]PARAMETROS!$A:$I,7,0)</f>
        <v>43101</v>
      </c>
      <c r="CA115" s="74"/>
      <c r="CB115" s="74"/>
    </row>
    <row r="116" spans="1:80" s="75" customFormat="1">
      <c r="A116" s="43" t="s">
        <v>297</v>
      </c>
      <c r="B116" s="43" t="s">
        <v>2</v>
      </c>
      <c r="C116" s="43" t="s">
        <v>84</v>
      </c>
      <c r="D116" s="43" t="s">
        <v>575</v>
      </c>
      <c r="E116" s="44" t="s">
        <v>403</v>
      </c>
      <c r="F116" s="44" t="s">
        <v>63</v>
      </c>
      <c r="G116" s="44">
        <v>1</v>
      </c>
      <c r="H116" s="71">
        <v>260.39999999999998</v>
      </c>
      <c r="I116" s="71">
        <v>260.39999999999998</v>
      </c>
      <c r="J116" s="71"/>
      <c r="K116" s="71"/>
      <c r="L116" s="71"/>
      <c r="M116" s="71"/>
      <c r="N116" s="71"/>
      <c r="O116" s="71"/>
      <c r="P116" s="71">
        <v>8.5221818181818172</v>
      </c>
      <c r="Q116" s="71">
        <v>268.9221818181818</v>
      </c>
      <c r="R116" s="71">
        <v>53.78443636363636</v>
      </c>
      <c r="S116" s="71">
        <v>4.0338327272727268</v>
      </c>
      <c r="T116" s="71">
        <v>2.6892218181818182</v>
      </c>
      <c r="U116" s="71">
        <v>0.53784436363636356</v>
      </c>
      <c r="V116" s="71">
        <v>6.723054545454545</v>
      </c>
      <c r="W116" s="71">
        <v>21.513774545454545</v>
      </c>
      <c r="X116" s="71">
        <v>8.0676654545454536</v>
      </c>
      <c r="Y116" s="71">
        <v>1.6135330909090908</v>
      </c>
      <c r="Z116" s="71">
        <v>98.96336290909089</v>
      </c>
      <c r="AA116" s="71">
        <v>22.410181818181815</v>
      </c>
      <c r="AB116" s="71">
        <v>29.877254399999998</v>
      </c>
      <c r="AC116" s="71">
        <v>19.241776528290913</v>
      </c>
      <c r="AD116" s="71">
        <v>71.529212746472723</v>
      </c>
      <c r="AE116" s="71">
        <v>146.376</v>
      </c>
      <c r="AF116" s="71">
        <v>397</v>
      </c>
      <c r="AG116" s="71">
        <v>0</v>
      </c>
      <c r="AH116" s="71">
        <v>32.619999999999997</v>
      </c>
      <c r="AI116" s="71">
        <v>0</v>
      </c>
      <c r="AJ116" s="71">
        <v>0</v>
      </c>
      <c r="AK116" s="71">
        <v>4.72</v>
      </c>
      <c r="AL116" s="71">
        <v>0</v>
      </c>
      <c r="AM116" s="71">
        <v>580.71600000000001</v>
      </c>
      <c r="AN116" s="71">
        <v>751.20857565556355</v>
      </c>
      <c r="AO116" s="71">
        <v>1.349539074074074</v>
      </c>
      <c r="AP116" s="71">
        <v>0.10796312592592593</v>
      </c>
      <c r="AQ116" s="71">
        <v>5.3981562962962963E-2</v>
      </c>
      <c r="AR116" s="71">
        <v>0.94122763636363638</v>
      </c>
      <c r="AS116" s="71">
        <v>0.34637177018181831</v>
      </c>
      <c r="AT116" s="71">
        <v>11.563653818181816</v>
      </c>
      <c r="AU116" s="71">
        <v>0.44820363636363636</v>
      </c>
      <c r="AV116" s="71">
        <v>14.81094062405387</v>
      </c>
      <c r="AW116" s="71">
        <v>3.7350303030303027</v>
      </c>
      <c r="AX116" s="71">
        <v>2.2111379393939394</v>
      </c>
      <c r="AY116" s="71">
        <v>5.6025454545454538E-2</v>
      </c>
      <c r="AZ116" s="71">
        <v>0.89640727272727272</v>
      </c>
      <c r="BA116" s="71">
        <v>0.34860282828282824</v>
      </c>
      <c r="BB116" s="71">
        <v>2.6669709976565659</v>
      </c>
      <c r="BC116" s="71">
        <v>9.9141747956363648</v>
      </c>
      <c r="BD116" s="71"/>
      <c r="BE116" s="71">
        <v>0</v>
      </c>
      <c r="BF116" s="71">
        <v>9.9141747956363648</v>
      </c>
      <c r="BG116" s="71">
        <v>30.371766666666673</v>
      </c>
      <c r="BH116" s="71">
        <v>1.9820451626931808</v>
      </c>
      <c r="BI116" s="71">
        <v>0.61315114159891593</v>
      </c>
      <c r="BJ116" s="71">
        <v>260.75073581813524</v>
      </c>
      <c r="BK116" s="71"/>
      <c r="BL116" s="71">
        <v>293.71769878909402</v>
      </c>
      <c r="BM116" s="71">
        <v>1338.5735716825297</v>
      </c>
      <c r="BN116" s="71">
        <f t="shared" si="11"/>
        <v>-3.3261939705504169E-7</v>
      </c>
      <c r="BO116" s="71">
        <f t="shared" si="12"/>
        <v>-2.3505104058556091E-7</v>
      </c>
      <c r="BP116" s="72">
        <f t="shared" si="13"/>
        <v>8.6609686609686669</v>
      </c>
      <c r="BQ116" s="72">
        <f t="shared" si="14"/>
        <v>1.8803418803418819</v>
      </c>
      <c r="BR116" s="73">
        <v>3</v>
      </c>
      <c r="BS116" s="72">
        <f t="shared" si="18"/>
        <v>3.4188034188034218</v>
      </c>
      <c r="BT116" s="72">
        <f t="shared" si="19"/>
        <v>12.25</v>
      </c>
      <c r="BU116" s="72">
        <f t="shared" si="20"/>
        <v>13.960113960113972</v>
      </c>
      <c r="BV116" s="71">
        <f t="shared" si="17"/>
        <v>186.86639596760159</v>
      </c>
      <c r="BW116" s="71">
        <f t="shared" si="15"/>
        <v>186.86639539993115</v>
      </c>
      <c r="BX116" s="71">
        <f t="shared" si="16"/>
        <v>1525.439967082461</v>
      </c>
      <c r="BY116" s="71">
        <f t="shared" si="21"/>
        <v>18305.279604989533</v>
      </c>
      <c r="BZ116" s="49">
        <f>VLOOKUP($C116,[1]PARAMETROS!$A:$I,7,0)</f>
        <v>43101</v>
      </c>
      <c r="CA116" s="74"/>
      <c r="CB116" s="74"/>
    </row>
    <row r="117" spans="1:80" s="75" customFormat="1">
      <c r="A117" s="43" t="s">
        <v>576</v>
      </c>
      <c r="B117" s="43" t="s">
        <v>2</v>
      </c>
      <c r="C117" s="43" t="s">
        <v>407</v>
      </c>
      <c r="D117" s="43" t="s">
        <v>577</v>
      </c>
      <c r="E117" s="44" t="s">
        <v>403</v>
      </c>
      <c r="F117" s="44" t="s">
        <v>63</v>
      </c>
      <c r="G117" s="44">
        <v>1</v>
      </c>
      <c r="H117" s="71">
        <v>260.39999999999998</v>
      </c>
      <c r="I117" s="71">
        <v>260.39999999999998</v>
      </c>
      <c r="J117" s="71"/>
      <c r="K117" s="71"/>
      <c r="L117" s="71"/>
      <c r="M117" s="71"/>
      <c r="N117" s="71"/>
      <c r="O117" s="71"/>
      <c r="P117" s="71">
        <v>8.5221818181818172</v>
      </c>
      <c r="Q117" s="71">
        <v>268.9221818181818</v>
      </c>
      <c r="R117" s="71">
        <v>53.78443636363636</v>
      </c>
      <c r="S117" s="71">
        <v>4.0338327272727268</v>
      </c>
      <c r="T117" s="71">
        <v>2.6892218181818182</v>
      </c>
      <c r="U117" s="71">
        <v>0.53784436363636356</v>
      </c>
      <c r="V117" s="71">
        <v>6.723054545454545</v>
      </c>
      <c r="W117" s="71">
        <v>21.513774545454545</v>
      </c>
      <c r="X117" s="71">
        <v>8.0676654545454536</v>
      </c>
      <c r="Y117" s="71">
        <v>1.6135330909090908</v>
      </c>
      <c r="Z117" s="71">
        <v>98.96336290909089</v>
      </c>
      <c r="AA117" s="71">
        <v>22.410181818181815</v>
      </c>
      <c r="AB117" s="71">
        <v>29.877254399999998</v>
      </c>
      <c r="AC117" s="71">
        <v>19.241776528290913</v>
      </c>
      <c r="AD117" s="71">
        <v>71.529212746472723</v>
      </c>
      <c r="AE117" s="71">
        <v>146.376</v>
      </c>
      <c r="AF117" s="71">
        <v>397</v>
      </c>
      <c r="AG117" s="71">
        <v>0</v>
      </c>
      <c r="AH117" s="71">
        <v>0</v>
      </c>
      <c r="AI117" s="71">
        <v>0</v>
      </c>
      <c r="AJ117" s="71">
        <v>0</v>
      </c>
      <c r="AK117" s="71">
        <v>4.72</v>
      </c>
      <c r="AL117" s="71">
        <v>0</v>
      </c>
      <c r="AM117" s="71">
        <v>548.096</v>
      </c>
      <c r="AN117" s="71">
        <v>718.58857565556355</v>
      </c>
      <c r="AO117" s="71">
        <v>1.349539074074074</v>
      </c>
      <c r="AP117" s="71">
        <v>0.10796312592592593</v>
      </c>
      <c r="AQ117" s="71">
        <v>5.3981562962962963E-2</v>
      </c>
      <c r="AR117" s="71">
        <v>0.94122763636363638</v>
      </c>
      <c r="AS117" s="71">
        <v>0.34637177018181831</v>
      </c>
      <c r="AT117" s="71">
        <v>11.563653818181816</v>
      </c>
      <c r="AU117" s="71">
        <v>0.44820363636363636</v>
      </c>
      <c r="AV117" s="71">
        <v>14.81094062405387</v>
      </c>
      <c r="AW117" s="71">
        <v>3.7350303030303027</v>
      </c>
      <c r="AX117" s="71">
        <v>2.2111379393939394</v>
      </c>
      <c r="AY117" s="71">
        <v>5.6025454545454538E-2</v>
      </c>
      <c r="AZ117" s="71">
        <v>0.89640727272727272</v>
      </c>
      <c r="BA117" s="71">
        <v>0.34860282828282824</v>
      </c>
      <c r="BB117" s="71">
        <v>2.6669709976565659</v>
      </c>
      <c r="BC117" s="71">
        <v>9.9141747956363648</v>
      </c>
      <c r="BD117" s="71"/>
      <c r="BE117" s="71">
        <v>0</v>
      </c>
      <c r="BF117" s="71">
        <v>9.9141747956363648</v>
      </c>
      <c r="BG117" s="71">
        <v>30.371766666666673</v>
      </c>
      <c r="BH117" s="71">
        <v>1.9820451626931808</v>
      </c>
      <c r="BI117" s="71">
        <v>0.61315114159891593</v>
      </c>
      <c r="BJ117" s="71">
        <v>260.75073581813524</v>
      </c>
      <c r="BK117" s="71"/>
      <c r="BL117" s="71">
        <v>293.71769878909402</v>
      </c>
      <c r="BM117" s="71">
        <v>1305.9535716825296</v>
      </c>
      <c r="BN117" s="71">
        <f t="shared" si="11"/>
        <v>-3.3261939705504169E-7</v>
      </c>
      <c r="BO117" s="71">
        <f t="shared" si="12"/>
        <v>-2.3505104058556091E-7</v>
      </c>
      <c r="BP117" s="72">
        <f t="shared" si="13"/>
        <v>8.8629737609329435</v>
      </c>
      <c r="BQ117" s="72">
        <f t="shared" si="14"/>
        <v>1.9241982507288626</v>
      </c>
      <c r="BR117" s="73">
        <v>5</v>
      </c>
      <c r="BS117" s="72">
        <f t="shared" si="18"/>
        <v>5.8309037900874632</v>
      </c>
      <c r="BT117" s="72">
        <f t="shared" si="19"/>
        <v>14.25</v>
      </c>
      <c r="BU117" s="72">
        <f t="shared" si="20"/>
        <v>16.618075801749271</v>
      </c>
      <c r="BV117" s="71">
        <f t="shared" si="17"/>
        <v>217.02435438351887</v>
      </c>
      <c r="BW117" s="71">
        <f t="shared" si="15"/>
        <v>217.02435381584843</v>
      </c>
      <c r="BX117" s="71">
        <f t="shared" si="16"/>
        <v>1522.977925498378</v>
      </c>
      <c r="BY117" s="71">
        <f t="shared" si="21"/>
        <v>18275.735105980537</v>
      </c>
      <c r="BZ117" s="49">
        <f>VLOOKUP($C117,[1]PARAMETROS!$A:$I,7,0)</f>
        <v>43101</v>
      </c>
      <c r="CA117" s="74"/>
      <c r="CB117" s="74"/>
    </row>
    <row r="118" spans="1:80" s="75" customFormat="1">
      <c r="A118" s="43" t="s">
        <v>300</v>
      </c>
      <c r="B118" s="43" t="s">
        <v>1</v>
      </c>
      <c r="C118" s="43" t="s">
        <v>84</v>
      </c>
      <c r="D118" s="43" t="s">
        <v>578</v>
      </c>
      <c r="E118" s="44" t="s">
        <v>403</v>
      </c>
      <c r="F118" s="44" t="s">
        <v>63</v>
      </c>
      <c r="G118" s="44">
        <v>1</v>
      </c>
      <c r="H118" s="71">
        <v>520.79999999999995</v>
      </c>
      <c r="I118" s="71">
        <v>520.79999999999995</v>
      </c>
      <c r="J118" s="71"/>
      <c r="K118" s="71"/>
      <c r="L118" s="71"/>
      <c r="M118" s="71"/>
      <c r="N118" s="71"/>
      <c r="O118" s="71"/>
      <c r="P118" s="71">
        <v>17.044363636363634</v>
      </c>
      <c r="Q118" s="71">
        <v>537.8443636363636</v>
      </c>
      <c r="R118" s="71">
        <v>107.56887272727272</v>
      </c>
      <c r="S118" s="71">
        <v>8.0676654545454536</v>
      </c>
      <c r="T118" s="71">
        <v>5.3784436363636363</v>
      </c>
      <c r="U118" s="71">
        <v>1.0756887272727271</v>
      </c>
      <c r="V118" s="71">
        <v>13.44610909090909</v>
      </c>
      <c r="W118" s="71">
        <v>43.027549090909091</v>
      </c>
      <c r="X118" s="71">
        <v>16.135330909090907</v>
      </c>
      <c r="Y118" s="71">
        <v>3.2270661818181816</v>
      </c>
      <c r="Z118" s="71">
        <v>197.92672581818178</v>
      </c>
      <c r="AA118" s="71">
        <v>44.820363636363631</v>
      </c>
      <c r="AB118" s="71">
        <v>59.754508799999996</v>
      </c>
      <c r="AC118" s="71">
        <v>38.483553056581826</v>
      </c>
      <c r="AD118" s="71">
        <v>143.05842549294545</v>
      </c>
      <c r="AE118" s="71">
        <v>130.75200000000001</v>
      </c>
      <c r="AF118" s="71">
        <v>397</v>
      </c>
      <c r="AG118" s="71">
        <v>0</v>
      </c>
      <c r="AH118" s="71">
        <v>32.619999999999997</v>
      </c>
      <c r="AI118" s="71">
        <v>0</v>
      </c>
      <c r="AJ118" s="71">
        <v>0</v>
      </c>
      <c r="AK118" s="71">
        <v>4.72</v>
      </c>
      <c r="AL118" s="71">
        <v>0</v>
      </c>
      <c r="AM118" s="71">
        <v>565.09199999999998</v>
      </c>
      <c r="AN118" s="71">
        <v>906.0771513111273</v>
      </c>
      <c r="AO118" s="71">
        <v>2.6990781481481481</v>
      </c>
      <c r="AP118" s="71">
        <v>0.21592625185185185</v>
      </c>
      <c r="AQ118" s="71">
        <v>0.10796312592592593</v>
      </c>
      <c r="AR118" s="71">
        <v>1.8824552727272728</v>
      </c>
      <c r="AS118" s="71">
        <v>0.69274354036363661</v>
      </c>
      <c r="AT118" s="71">
        <v>23.127307636363632</v>
      </c>
      <c r="AU118" s="71">
        <v>0.89640727272727272</v>
      </c>
      <c r="AV118" s="71">
        <v>29.621881248107741</v>
      </c>
      <c r="AW118" s="71">
        <v>7.4700606060606054</v>
      </c>
      <c r="AX118" s="71">
        <v>4.4222758787878789</v>
      </c>
      <c r="AY118" s="71">
        <v>0.11205090909090908</v>
      </c>
      <c r="AZ118" s="71">
        <v>1.7928145454545454</v>
      </c>
      <c r="BA118" s="71">
        <v>0.69720565656565647</v>
      </c>
      <c r="BB118" s="71">
        <v>5.3339419953131317</v>
      </c>
      <c r="BC118" s="71">
        <v>19.82834959127273</v>
      </c>
      <c r="BD118" s="71"/>
      <c r="BE118" s="71">
        <v>0</v>
      </c>
      <c r="BF118" s="71">
        <v>19.82834959127273</v>
      </c>
      <c r="BG118" s="71">
        <v>30.371766666666673</v>
      </c>
      <c r="BH118" s="71">
        <v>3.9640903253863615</v>
      </c>
      <c r="BI118" s="71">
        <v>1.2263022831978319</v>
      </c>
      <c r="BJ118" s="71">
        <v>521.50147163627059</v>
      </c>
      <c r="BK118" s="71"/>
      <c r="BL118" s="71">
        <v>557.0636309115215</v>
      </c>
      <c r="BM118" s="71">
        <v>2050.4353766983927</v>
      </c>
      <c r="BN118" s="71">
        <f t="shared" si="11"/>
        <v>-3.3261939705504169E-7</v>
      </c>
      <c r="BO118" s="71">
        <f t="shared" si="12"/>
        <v>-2.3505104058556091E-7</v>
      </c>
      <c r="BP118" s="72">
        <f t="shared" si="13"/>
        <v>8.6609686609686669</v>
      </c>
      <c r="BQ118" s="72">
        <f t="shared" si="14"/>
        <v>1.8803418803418819</v>
      </c>
      <c r="BR118" s="73">
        <v>3</v>
      </c>
      <c r="BS118" s="72">
        <f t="shared" si="18"/>
        <v>3.4188034188034218</v>
      </c>
      <c r="BT118" s="72">
        <f t="shared" si="19"/>
        <v>12.25</v>
      </c>
      <c r="BU118" s="72">
        <f t="shared" si="20"/>
        <v>13.960113960113972</v>
      </c>
      <c r="BV118" s="71">
        <f t="shared" si="17"/>
        <v>286.24311518634045</v>
      </c>
      <c r="BW118" s="71">
        <f t="shared" si="15"/>
        <v>286.24311461867001</v>
      </c>
      <c r="BX118" s="71">
        <f t="shared" si="16"/>
        <v>2336.6784913170627</v>
      </c>
      <c r="BY118" s="71">
        <f t="shared" si="21"/>
        <v>28040.141895804751</v>
      </c>
      <c r="BZ118" s="49">
        <f>VLOOKUP($C118,[1]PARAMETROS!$A:$I,7,0)</f>
        <v>43101</v>
      </c>
      <c r="CA118" s="74"/>
      <c r="CB118" s="74"/>
    </row>
    <row r="119" spans="1:80" s="75" customFormat="1">
      <c r="A119" s="43" t="s">
        <v>579</v>
      </c>
      <c r="B119" s="43" t="s">
        <v>2</v>
      </c>
      <c r="C119" s="43" t="s">
        <v>165</v>
      </c>
      <c r="D119" s="43" t="s">
        <v>580</v>
      </c>
      <c r="E119" s="44" t="s">
        <v>403</v>
      </c>
      <c r="F119" s="44" t="s">
        <v>63</v>
      </c>
      <c r="G119" s="44">
        <v>1</v>
      </c>
      <c r="H119" s="71">
        <v>260.39999999999998</v>
      </c>
      <c r="I119" s="71">
        <v>260.39999999999998</v>
      </c>
      <c r="J119" s="71"/>
      <c r="K119" s="71"/>
      <c r="L119" s="71"/>
      <c r="M119" s="71"/>
      <c r="N119" s="71"/>
      <c r="O119" s="71"/>
      <c r="P119" s="71">
        <v>8.5221818181818172</v>
      </c>
      <c r="Q119" s="71">
        <v>268.9221818181818</v>
      </c>
      <c r="R119" s="71">
        <v>53.78443636363636</v>
      </c>
      <c r="S119" s="71">
        <v>4.0338327272727268</v>
      </c>
      <c r="T119" s="71">
        <v>2.6892218181818182</v>
      </c>
      <c r="U119" s="71">
        <v>0.53784436363636356</v>
      </c>
      <c r="V119" s="71">
        <v>6.723054545454545</v>
      </c>
      <c r="W119" s="71">
        <v>21.513774545454545</v>
      </c>
      <c r="X119" s="71">
        <v>8.0676654545454536</v>
      </c>
      <c r="Y119" s="71">
        <v>1.6135330909090908</v>
      </c>
      <c r="Z119" s="71">
        <v>98.96336290909089</v>
      </c>
      <c r="AA119" s="71">
        <v>22.410181818181815</v>
      </c>
      <c r="AB119" s="71">
        <v>29.877254399999998</v>
      </c>
      <c r="AC119" s="71">
        <v>19.241776528290913</v>
      </c>
      <c r="AD119" s="71">
        <v>71.529212746472723</v>
      </c>
      <c r="AE119" s="71">
        <v>146.376</v>
      </c>
      <c r="AF119" s="71">
        <v>397</v>
      </c>
      <c r="AG119" s="71">
        <v>0</v>
      </c>
      <c r="AH119" s="71">
        <v>0</v>
      </c>
      <c r="AI119" s="71">
        <v>0</v>
      </c>
      <c r="AJ119" s="71">
        <v>0</v>
      </c>
      <c r="AK119" s="71">
        <v>4.72</v>
      </c>
      <c r="AL119" s="71">
        <v>0</v>
      </c>
      <c r="AM119" s="71">
        <v>548.096</v>
      </c>
      <c r="AN119" s="71">
        <v>718.58857565556355</v>
      </c>
      <c r="AO119" s="71">
        <v>1.349539074074074</v>
      </c>
      <c r="AP119" s="71">
        <v>0.10796312592592593</v>
      </c>
      <c r="AQ119" s="71">
        <v>5.3981562962962963E-2</v>
      </c>
      <c r="AR119" s="71">
        <v>0.94122763636363638</v>
      </c>
      <c r="AS119" s="71">
        <v>0.34637177018181831</v>
      </c>
      <c r="AT119" s="71">
        <v>11.563653818181816</v>
      </c>
      <c r="AU119" s="71">
        <v>0.44820363636363636</v>
      </c>
      <c r="AV119" s="71">
        <v>14.81094062405387</v>
      </c>
      <c r="AW119" s="71">
        <v>3.7350303030303027</v>
      </c>
      <c r="AX119" s="71">
        <v>2.2111379393939394</v>
      </c>
      <c r="AY119" s="71">
        <v>5.6025454545454538E-2</v>
      </c>
      <c r="AZ119" s="71">
        <v>0.89640727272727272</v>
      </c>
      <c r="BA119" s="71">
        <v>0.34860282828282824</v>
      </c>
      <c r="BB119" s="71">
        <v>2.6669709976565659</v>
      </c>
      <c r="BC119" s="71">
        <v>9.9141747956363648</v>
      </c>
      <c r="BD119" s="71"/>
      <c r="BE119" s="71">
        <v>0</v>
      </c>
      <c r="BF119" s="71">
        <v>9.9141747956363648</v>
      </c>
      <c r="BG119" s="71">
        <v>30.371766666666673</v>
      </c>
      <c r="BH119" s="71">
        <v>1.9820451626931808</v>
      </c>
      <c r="BI119" s="71">
        <v>0.61315114159891593</v>
      </c>
      <c r="BJ119" s="71">
        <v>260.75073581813524</v>
      </c>
      <c r="BK119" s="71"/>
      <c r="BL119" s="71">
        <v>293.71769878909402</v>
      </c>
      <c r="BM119" s="71">
        <v>1305.9535716825296</v>
      </c>
      <c r="BN119" s="71">
        <f t="shared" si="11"/>
        <v>-3.3261939705504169E-7</v>
      </c>
      <c r="BO119" s="71">
        <f t="shared" si="12"/>
        <v>-2.3505104058556091E-7</v>
      </c>
      <c r="BP119" s="72">
        <f t="shared" si="13"/>
        <v>8.8629737609329435</v>
      </c>
      <c r="BQ119" s="72">
        <f t="shared" si="14"/>
        <v>1.9241982507288626</v>
      </c>
      <c r="BR119" s="73">
        <v>5</v>
      </c>
      <c r="BS119" s="72">
        <f t="shared" si="18"/>
        <v>5.8309037900874632</v>
      </c>
      <c r="BT119" s="72">
        <f t="shared" si="19"/>
        <v>14.25</v>
      </c>
      <c r="BU119" s="72">
        <f t="shared" si="20"/>
        <v>16.618075801749271</v>
      </c>
      <c r="BV119" s="71">
        <f t="shared" si="17"/>
        <v>217.02435438351887</v>
      </c>
      <c r="BW119" s="71">
        <f t="shared" si="15"/>
        <v>217.02435381584843</v>
      </c>
      <c r="BX119" s="71">
        <f t="shared" si="16"/>
        <v>1522.977925498378</v>
      </c>
      <c r="BY119" s="71">
        <f t="shared" si="21"/>
        <v>18275.735105980537</v>
      </c>
      <c r="BZ119" s="49">
        <f>VLOOKUP($C119,[1]PARAMETROS!$A:$I,7,0)</f>
        <v>43101</v>
      </c>
      <c r="CA119" s="74"/>
      <c r="CB119" s="74"/>
    </row>
    <row r="120" spans="1:80" s="75" customFormat="1">
      <c r="A120" s="43" t="s">
        <v>302</v>
      </c>
      <c r="B120" s="43" t="s">
        <v>0</v>
      </c>
      <c r="C120" s="43" t="s">
        <v>183</v>
      </c>
      <c r="D120" s="43" t="s">
        <v>581</v>
      </c>
      <c r="E120" s="44" t="s">
        <v>403</v>
      </c>
      <c r="F120" s="44" t="s">
        <v>63</v>
      </c>
      <c r="G120" s="44">
        <v>1</v>
      </c>
      <c r="H120" s="71">
        <v>1041.5999999999999</v>
      </c>
      <c r="I120" s="71">
        <v>1041.5999999999999</v>
      </c>
      <c r="J120" s="71"/>
      <c r="K120" s="71"/>
      <c r="L120" s="71"/>
      <c r="M120" s="71"/>
      <c r="N120" s="71"/>
      <c r="O120" s="71"/>
      <c r="P120" s="71">
        <v>34.088727272727269</v>
      </c>
      <c r="Q120" s="71">
        <v>1075.6887272727272</v>
      </c>
      <c r="R120" s="71">
        <v>215.13774545454544</v>
      </c>
      <c r="S120" s="71">
        <v>16.135330909090907</v>
      </c>
      <c r="T120" s="71">
        <v>10.756887272727273</v>
      </c>
      <c r="U120" s="71">
        <v>2.1513774545454543</v>
      </c>
      <c r="V120" s="71">
        <v>26.89221818181818</v>
      </c>
      <c r="W120" s="71">
        <v>86.055098181818181</v>
      </c>
      <c r="X120" s="71">
        <v>32.270661818181814</v>
      </c>
      <c r="Y120" s="71">
        <v>6.4541323636363632</v>
      </c>
      <c r="Z120" s="71">
        <v>395.85345163636356</v>
      </c>
      <c r="AA120" s="71">
        <v>89.640727272727261</v>
      </c>
      <c r="AB120" s="71">
        <v>119.50901759999999</v>
      </c>
      <c r="AC120" s="71">
        <v>76.967106113163652</v>
      </c>
      <c r="AD120" s="71">
        <v>286.11685098589089</v>
      </c>
      <c r="AE120" s="71">
        <v>99.504000000000005</v>
      </c>
      <c r="AF120" s="71">
        <v>397</v>
      </c>
      <c r="AG120" s="71">
        <v>0</v>
      </c>
      <c r="AH120" s="71">
        <v>32.619999999999997</v>
      </c>
      <c r="AI120" s="71">
        <v>0</v>
      </c>
      <c r="AJ120" s="71">
        <v>0</v>
      </c>
      <c r="AK120" s="71">
        <v>4.72</v>
      </c>
      <c r="AL120" s="71">
        <v>0</v>
      </c>
      <c r="AM120" s="71">
        <v>533.84400000000005</v>
      </c>
      <c r="AN120" s="71">
        <v>1215.8143026222544</v>
      </c>
      <c r="AO120" s="71">
        <v>5.3981562962962961</v>
      </c>
      <c r="AP120" s="71">
        <v>0.43185250370370371</v>
      </c>
      <c r="AQ120" s="71">
        <v>0.21592625185185185</v>
      </c>
      <c r="AR120" s="71">
        <v>3.7649105454545455</v>
      </c>
      <c r="AS120" s="71">
        <v>1.3854870807272732</v>
      </c>
      <c r="AT120" s="71">
        <v>46.254615272727264</v>
      </c>
      <c r="AU120" s="71">
        <v>1.7928145454545454</v>
      </c>
      <c r="AV120" s="71">
        <v>59.243762496215481</v>
      </c>
      <c r="AW120" s="71">
        <v>14.940121212121211</v>
      </c>
      <c r="AX120" s="71">
        <v>8.8445517575757577</v>
      </c>
      <c r="AY120" s="71">
        <v>0.22410181818181815</v>
      </c>
      <c r="AZ120" s="71">
        <v>3.5856290909090909</v>
      </c>
      <c r="BA120" s="71">
        <v>1.3944113131313129</v>
      </c>
      <c r="BB120" s="71">
        <v>10.667883990626263</v>
      </c>
      <c r="BC120" s="71">
        <v>39.656699182545459</v>
      </c>
      <c r="BD120" s="71"/>
      <c r="BE120" s="71">
        <v>0</v>
      </c>
      <c r="BF120" s="71">
        <v>39.656699182545459</v>
      </c>
      <c r="BG120" s="71">
        <v>55.485199999999999</v>
      </c>
      <c r="BH120" s="71">
        <v>7.928180650772723</v>
      </c>
      <c r="BI120" s="71">
        <v>2.4526045663956633</v>
      </c>
      <c r="BJ120" s="71">
        <v>1043.0029432725412</v>
      </c>
      <c r="BK120" s="71"/>
      <c r="BL120" s="71">
        <v>1108.8689284897096</v>
      </c>
      <c r="BM120" s="71">
        <v>3499.272420063452</v>
      </c>
      <c r="BN120" s="71">
        <f t="shared" si="11"/>
        <v>-3.3261939705504169E-7</v>
      </c>
      <c r="BO120" s="71">
        <f t="shared" si="12"/>
        <v>-2.3505104058556091E-7</v>
      </c>
      <c r="BP120" s="72">
        <f t="shared" si="13"/>
        <v>8.8629737609329435</v>
      </c>
      <c r="BQ120" s="72">
        <f t="shared" si="14"/>
        <v>1.9241982507288626</v>
      </c>
      <c r="BR120" s="73">
        <v>5</v>
      </c>
      <c r="BS120" s="72">
        <f t="shared" si="18"/>
        <v>5.8309037900874632</v>
      </c>
      <c r="BT120" s="72">
        <f t="shared" si="19"/>
        <v>14.25</v>
      </c>
      <c r="BU120" s="72">
        <f t="shared" si="20"/>
        <v>16.618075801749271</v>
      </c>
      <c r="BV120" s="71">
        <f t="shared" si="17"/>
        <v>581.5117431815147</v>
      </c>
      <c r="BW120" s="71">
        <f t="shared" si="15"/>
        <v>581.51174261384426</v>
      </c>
      <c r="BX120" s="71">
        <f t="shared" si="16"/>
        <v>4080.7841626772961</v>
      </c>
      <c r="BY120" s="71">
        <f t="shared" si="21"/>
        <v>48969.409952127549</v>
      </c>
      <c r="BZ120" s="49">
        <f>VLOOKUP($C120,[1]PARAMETROS!$A:$I,7,0)</f>
        <v>43101</v>
      </c>
      <c r="CA120" s="74"/>
      <c r="CB120" s="74"/>
    </row>
    <row r="121" spans="1:80" s="75" customFormat="1">
      <c r="A121" s="43" t="s">
        <v>582</v>
      </c>
      <c r="B121" s="43" t="s">
        <v>1</v>
      </c>
      <c r="C121" s="43" t="s">
        <v>67</v>
      </c>
      <c r="D121" s="43" t="s">
        <v>583</v>
      </c>
      <c r="E121" s="44" t="s">
        <v>403</v>
      </c>
      <c r="F121" s="44" t="s">
        <v>63</v>
      </c>
      <c r="G121" s="44">
        <v>1</v>
      </c>
      <c r="H121" s="71">
        <v>520.79999999999995</v>
      </c>
      <c r="I121" s="71">
        <v>520.79999999999995</v>
      </c>
      <c r="J121" s="71"/>
      <c r="K121" s="71"/>
      <c r="L121" s="71"/>
      <c r="M121" s="71"/>
      <c r="N121" s="71"/>
      <c r="O121" s="71"/>
      <c r="P121" s="71">
        <v>17.044363636363634</v>
      </c>
      <c r="Q121" s="71">
        <v>537.8443636363636</v>
      </c>
      <c r="R121" s="71">
        <v>107.56887272727272</v>
      </c>
      <c r="S121" s="71">
        <v>8.0676654545454536</v>
      </c>
      <c r="T121" s="71">
        <v>5.3784436363636363</v>
      </c>
      <c r="U121" s="71">
        <v>1.0756887272727271</v>
      </c>
      <c r="V121" s="71">
        <v>13.44610909090909</v>
      </c>
      <c r="W121" s="71">
        <v>43.027549090909091</v>
      </c>
      <c r="X121" s="71">
        <v>16.135330909090907</v>
      </c>
      <c r="Y121" s="71">
        <v>3.2270661818181816</v>
      </c>
      <c r="Z121" s="71">
        <v>197.92672581818178</v>
      </c>
      <c r="AA121" s="71">
        <v>44.820363636363631</v>
      </c>
      <c r="AB121" s="71">
        <v>59.754508799999996</v>
      </c>
      <c r="AC121" s="71">
        <v>38.483553056581826</v>
      </c>
      <c r="AD121" s="71">
        <v>143.05842549294545</v>
      </c>
      <c r="AE121" s="71">
        <v>130.75200000000001</v>
      </c>
      <c r="AF121" s="71">
        <v>397</v>
      </c>
      <c r="AG121" s="71">
        <v>0</v>
      </c>
      <c r="AH121" s="71">
        <v>0</v>
      </c>
      <c r="AI121" s="71">
        <v>9.84</v>
      </c>
      <c r="AJ121" s="71">
        <v>0</v>
      </c>
      <c r="AK121" s="71">
        <v>4.72</v>
      </c>
      <c r="AL121" s="71">
        <v>0</v>
      </c>
      <c r="AM121" s="71">
        <v>542.31200000000001</v>
      </c>
      <c r="AN121" s="71">
        <v>883.29715131112732</v>
      </c>
      <c r="AO121" s="71">
        <v>2.6990781481481481</v>
      </c>
      <c r="AP121" s="71">
        <v>0.21592625185185185</v>
      </c>
      <c r="AQ121" s="71">
        <v>0.10796312592592593</v>
      </c>
      <c r="AR121" s="71">
        <v>1.8824552727272728</v>
      </c>
      <c r="AS121" s="71">
        <v>0.69274354036363661</v>
      </c>
      <c r="AT121" s="71">
        <v>23.127307636363632</v>
      </c>
      <c r="AU121" s="71">
        <v>0.89640727272727272</v>
      </c>
      <c r="AV121" s="71">
        <v>29.621881248107741</v>
      </c>
      <c r="AW121" s="71">
        <v>7.4700606060606054</v>
      </c>
      <c r="AX121" s="71">
        <v>4.4222758787878789</v>
      </c>
      <c r="AY121" s="71">
        <v>0.11205090909090908</v>
      </c>
      <c r="AZ121" s="71">
        <v>1.7928145454545454</v>
      </c>
      <c r="BA121" s="71">
        <v>0.69720565656565647</v>
      </c>
      <c r="BB121" s="71">
        <v>5.3339419953131317</v>
      </c>
      <c r="BC121" s="71">
        <v>19.82834959127273</v>
      </c>
      <c r="BD121" s="71"/>
      <c r="BE121" s="71">
        <v>0</v>
      </c>
      <c r="BF121" s="71">
        <v>19.82834959127273</v>
      </c>
      <c r="BG121" s="71">
        <v>30.371766666666673</v>
      </c>
      <c r="BH121" s="71">
        <v>3.9640903253863615</v>
      </c>
      <c r="BI121" s="71">
        <v>1.2263022831978319</v>
      </c>
      <c r="BJ121" s="71">
        <v>521.50147163627059</v>
      </c>
      <c r="BK121" s="71"/>
      <c r="BL121" s="71">
        <v>557.0636309115215</v>
      </c>
      <c r="BM121" s="71">
        <v>2027.655376698393</v>
      </c>
      <c r="BN121" s="71">
        <f t="shared" si="11"/>
        <v>-3.3261939705504169E-7</v>
      </c>
      <c r="BO121" s="71">
        <f t="shared" si="12"/>
        <v>-2.3505104058556091E-7</v>
      </c>
      <c r="BP121" s="72">
        <f t="shared" si="13"/>
        <v>8.7608069164265068</v>
      </c>
      <c r="BQ121" s="72">
        <f t="shared" si="14"/>
        <v>1.9020172910662811</v>
      </c>
      <c r="BR121" s="73">
        <v>4</v>
      </c>
      <c r="BS121" s="72">
        <f t="shared" si="18"/>
        <v>4.6109510086455305</v>
      </c>
      <c r="BT121" s="72">
        <f t="shared" si="19"/>
        <v>13.25</v>
      </c>
      <c r="BU121" s="72">
        <f t="shared" si="20"/>
        <v>15.273775216138318</v>
      </c>
      <c r="BV121" s="71">
        <f t="shared" si="17"/>
        <v>309.6995243081505</v>
      </c>
      <c r="BW121" s="71">
        <f t="shared" si="15"/>
        <v>309.69952374048006</v>
      </c>
      <c r="BX121" s="71">
        <f t="shared" si="16"/>
        <v>2337.3549004388728</v>
      </c>
      <c r="BY121" s="71">
        <f t="shared" si="21"/>
        <v>28048.258805266472</v>
      </c>
      <c r="BZ121" s="49">
        <f>VLOOKUP($C121,[1]PARAMETROS!$A:$I,7,0)</f>
        <v>43101</v>
      </c>
      <c r="CA121" s="74"/>
      <c r="CB121" s="74"/>
    </row>
    <row r="122" spans="1:80" s="75" customFormat="1">
      <c r="A122" s="43" t="s">
        <v>584</v>
      </c>
      <c r="B122" s="43" t="s">
        <v>2</v>
      </c>
      <c r="C122" s="43" t="s">
        <v>67</v>
      </c>
      <c r="D122" s="43" t="s">
        <v>585</v>
      </c>
      <c r="E122" s="44" t="s">
        <v>403</v>
      </c>
      <c r="F122" s="44" t="s">
        <v>63</v>
      </c>
      <c r="G122" s="44">
        <v>2</v>
      </c>
      <c r="H122" s="71">
        <v>260.39999999999998</v>
      </c>
      <c r="I122" s="71">
        <v>520.79999999999995</v>
      </c>
      <c r="J122" s="71"/>
      <c r="K122" s="71"/>
      <c r="L122" s="71"/>
      <c r="M122" s="71"/>
      <c r="N122" s="71"/>
      <c r="O122" s="71"/>
      <c r="P122" s="71">
        <v>17.044363636363634</v>
      </c>
      <c r="Q122" s="71">
        <v>537.8443636363636</v>
      </c>
      <c r="R122" s="71">
        <v>107.56887272727272</v>
      </c>
      <c r="S122" s="71">
        <v>8.0676654545454536</v>
      </c>
      <c r="T122" s="71">
        <v>5.3784436363636363</v>
      </c>
      <c r="U122" s="71">
        <v>1.0756887272727271</v>
      </c>
      <c r="V122" s="71">
        <v>13.44610909090909</v>
      </c>
      <c r="W122" s="71">
        <v>43.027549090909091</v>
      </c>
      <c r="X122" s="71">
        <v>16.135330909090907</v>
      </c>
      <c r="Y122" s="71">
        <v>3.2270661818181816</v>
      </c>
      <c r="Z122" s="71">
        <v>197.92672581818178</v>
      </c>
      <c r="AA122" s="71">
        <v>44.820363636363631</v>
      </c>
      <c r="AB122" s="71">
        <v>59.754508799999996</v>
      </c>
      <c r="AC122" s="71">
        <v>38.483553056581826</v>
      </c>
      <c r="AD122" s="71">
        <v>143.05842549294545</v>
      </c>
      <c r="AE122" s="71">
        <v>292.75200000000001</v>
      </c>
      <c r="AF122" s="71">
        <v>794</v>
      </c>
      <c r="AG122" s="71">
        <v>0</v>
      </c>
      <c r="AH122" s="71">
        <v>0</v>
      </c>
      <c r="AI122" s="71">
        <v>19.68</v>
      </c>
      <c r="AJ122" s="71">
        <v>0</v>
      </c>
      <c r="AK122" s="71">
        <v>9.44</v>
      </c>
      <c r="AL122" s="71">
        <v>0</v>
      </c>
      <c r="AM122" s="71">
        <v>1115.8720000000001</v>
      </c>
      <c r="AN122" s="71">
        <v>1456.8571513111272</v>
      </c>
      <c r="AO122" s="71">
        <v>2.6990781481481481</v>
      </c>
      <c r="AP122" s="71">
        <v>0.21592625185185185</v>
      </c>
      <c r="AQ122" s="71">
        <v>0.10796312592592593</v>
      </c>
      <c r="AR122" s="71">
        <v>1.8824552727272728</v>
      </c>
      <c r="AS122" s="71">
        <v>0.69274354036363661</v>
      </c>
      <c r="AT122" s="71">
        <v>23.127307636363632</v>
      </c>
      <c r="AU122" s="71">
        <v>0.89640727272727272</v>
      </c>
      <c r="AV122" s="71">
        <v>29.621881248107741</v>
      </c>
      <c r="AW122" s="71">
        <v>7.4700606060606054</v>
      </c>
      <c r="AX122" s="71">
        <v>4.4222758787878789</v>
      </c>
      <c r="AY122" s="71">
        <v>0.11205090909090908</v>
      </c>
      <c r="AZ122" s="71">
        <v>1.7928145454545454</v>
      </c>
      <c r="BA122" s="71">
        <v>0.69720565656565647</v>
      </c>
      <c r="BB122" s="71">
        <v>5.3339419953131317</v>
      </c>
      <c r="BC122" s="71">
        <v>19.82834959127273</v>
      </c>
      <c r="BD122" s="71"/>
      <c r="BE122" s="71">
        <v>0</v>
      </c>
      <c r="BF122" s="71">
        <v>19.82834959127273</v>
      </c>
      <c r="BG122" s="71">
        <v>60.743533333333346</v>
      </c>
      <c r="BH122" s="71">
        <v>3.9640903253863615</v>
      </c>
      <c r="BI122" s="71">
        <v>1.2263022831978319</v>
      </c>
      <c r="BJ122" s="71">
        <v>521.50147163627048</v>
      </c>
      <c r="BK122" s="71"/>
      <c r="BL122" s="71">
        <v>587.43539757818803</v>
      </c>
      <c r="BM122" s="71">
        <v>2631.5871433650591</v>
      </c>
      <c r="BN122" s="71">
        <f t="shared" si="11"/>
        <v>-6.6523879411008338E-7</v>
      </c>
      <c r="BO122" s="71">
        <f t="shared" si="12"/>
        <v>-4.7010208117112182E-7</v>
      </c>
      <c r="BP122" s="72">
        <f t="shared" si="13"/>
        <v>8.5633802816901436</v>
      </c>
      <c r="BQ122" s="72">
        <f t="shared" si="14"/>
        <v>1.8591549295774654</v>
      </c>
      <c r="BR122" s="73">
        <v>2</v>
      </c>
      <c r="BS122" s="72">
        <f t="shared" si="18"/>
        <v>2.2535211267605644</v>
      </c>
      <c r="BT122" s="72">
        <f t="shared" si="19"/>
        <v>11.25</v>
      </c>
      <c r="BU122" s="72">
        <f t="shared" si="20"/>
        <v>12.676056338028173</v>
      </c>
      <c r="BV122" s="71">
        <f t="shared" si="17"/>
        <v>333.58146873334465</v>
      </c>
      <c r="BW122" s="71">
        <f t="shared" si="15"/>
        <v>333.58146759800377</v>
      </c>
      <c r="BX122" s="71">
        <f t="shared" si="16"/>
        <v>2965.1686109630627</v>
      </c>
      <c r="BY122" s="71">
        <f t="shared" si="21"/>
        <v>35582.023331556753</v>
      </c>
      <c r="BZ122" s="49">
        <f>VLOOKUP($C122,[1]PARAMETROS!$A:$I,7,0)</f>
        <v>43101</v>
      </c>
      <c r="CA122" s="74"/>
      <c r="CB122" s="74"/>
    </row>
    <row r="123" spans="1:80" s="75" customFormat="1">
      <c r="A123" s="43" t="s">
        <v>304</v>
      </c>
      <c r="B123" s="43" t="s">
        <v>0</v>
      </c>
      <c r="C123" s="43" t="s">
        <v>165</v>
      </c>
      <c r="D123" s="43" t="s">
        <v>586</v>
      </c>
      <c r="E123" s="44" t="s">
        <v>403</v>
      </c>
      <c r="F123" s="44" t="s">
        <v>63</v>
      </c>
      <c r="G123" s="44">
        <v>1</v>
      </c>
      <c r="H123" s="71">
        <v>1041.5999999999999</v>
      </c>
      <c r="I123" s="71">
        <v>1041.5999999999999</v>
      </c>
      <c r="J123" s="71"/>
      <c r="K123" s="71"/>
      <c r="L123" s="71"/>
      <c r="M123" s="71"/>
      <c r="N123" s="71"/>
      <c r="O123" s="71"/>
      <c r="P123" s="71">
        <v>34.088727272727269</v>
      </c>
      <c r="Q123" s="71">
        <v>1075.6887272727272</v>
      </c>
      <c r="R123" s="71">
        <v>215.13774545454544</v>
      </c>
      <c r="S123" s="71">
        <v>16.135330909090907</v>
      </c>
      <c r="T123" s="71">
        <v>10.756887272727273</v>
      </c>
      <c r="U123" s="71">
        <v>2.1513774545454543</v>
      </c>
      <c r="V123" s="71">
        <v>26.89221818181818</v>
      </c>
      <c r="W123" s="71">
        <v>86.055098181818181</v>
      </c>
      <c r="X123" s="71">
        <v>32.270661818181814</v>
      </c>
      <c r="Y123" s="71">
        <v>6.4541323636363632</v>
      </c>
      <c r="Z123" s="71">
        <v>395.85345163636356</v>
      </c>
      <c r="AA123" s="71">
        <v>89.640727272727261</v>
      </c>
      <c r="AB123" s="71">
        <v>119.50901759999999</v>
      </c>
      <c r="AC123" s="71">
        <v>76.967106113163652</v>
      </c>
      <c r="AD123" s="71">
        <v>286.11685098589089</v>
      </c>
      <c r="AE123" s="71">
        <v>99.504000000000005</v>
      </c>
      <c r="AF123" s="71">
        <v>397</v>
      </c>
      <c r="AG123" s="71">
        <v>0</v>
      </c>
      <c r="AH123" s="71">
        <v>0</v>
      </c>
      <c r="AI123" s="71">
        <v>0</v>
      </c>
      <c r="AJ123" s="71">
        <v>0</v>
      </c>
      <c r="AK123" s="71">
        <v>4.72</v>
      </c>
      <c r="AL123" s="71">
        <v>0</v>
      </c>
      <c r="AM123" s="71">
        <v>501.22400000000005</v>
      </c>
      <c r="AN123" s="71">
        <v>1183.1943026222546</v>
      </c>
      <c r="AO123" s="71">
        <v>5.3981562962962961</v>
      </c>
      <c r="AP123" s="71">
        <v>0.43185250370370371</v>
      </c>
      <c r="AQ123" s="71">
        <v>0.21592625185185185</v>
      </c>
      <c r="AR123" s="71">
        <v>3.7649105454545455</v>
      </c>
      <c r="AS123" s="71">
        <v>1.3854870807272732</v>
      </c>
      <c r="AT123" s="71">
        <v>46.254615272727264</v>
      </c>
      <c r="AU123" s="71">
        <v>1.7928145454545454</v>
      </c>
      <c r="AV123" s="71">
        <v>59.243762496215481</v>
      </c>
      <c r="AW123" s="71">
        <v>14.940121212121211</v>
      </c>
      <c r="AX123" s="71">
        <v>8.8445517575757577</v>
      </c>
      <c r="AY123" s="71">
        <v>0.22410181818181815</v>
      </c>
      <c r="AZ123" s="71">
        <v>3.5856290909090909</v>
      </c>
      <c r="BA123" s="71">
        <v>1.3944113131313129</v>
      </c>
      <c r="BB123" s="71">
        <v>10.667883990626263</v>
      </c>
      <c r="BC123" s="71">
        <v>39.656699182545459</v>
      </c>
      <c r="BD123" s="71"/>
      <c r="BE123" s="71">
        <v>0</v>
      </c>
      <c r="BF123" s="71">
        <v>39.656699182545459</v>
      </c>
      <c r="BG123" s="71">
        <v>55.485199999999999</v>
      </c>
      <c r="BH123" s="71">
        <v>7.928180650772723</v>
      </c>
      <c r="BI123" s="71">
        <v>2.4526045663956633</v>
      </c>
      <c r="BJ123" s="71">
        <v>1043.0029432725412</v>
      </c>
      <c r="BK123" s="71"/>
      <c r="BL123" s="71">
        <v>1108.8689284897096</v>
      </c>
      <c r="BM123" s="71">
        <v>3466.6524200634522</v>
      </c>
      <c r="BN123" s="71">
        <f t="shared" si="11"/>
        <v>-3.3261939705504169E-7</v>
      </c>
      <c r="BO123" s="71">
        <f t="shared" si="12"/>
        <v>-2.3505104058556091E-7</v>
      </c>
      <c r="BP123" s="72">
        <f t="shared" si="13"/>
        <v>8.6609686609686669</v>
      </c>
      <c r="BQ123" s="72">
        <f t="shared" si="14"/>
        <v>1.8803418803418819</v>
      </c>
      <c r="BR123" s="73">
        <v>3</v>
      </c>
      <c r="BS123" s="72">
        <f t="shared" si="18"/>
        <v>3.4188034188034218</v>
      </c>
      <c r="BT123" s="72">
        <f t="shared" si="19"/>
        <v>12.25</v>
      </c>
      <c r="BU123" s="72">
        <f t="shared" si="20"/>
        <v>13.960113960113972</v>
      </c>
      <c r="BV123" s="71">
        <f t="shared" si="17"/>
        <v>483.94862836265946</v>
      </c>
      <c r="BW123" s="71">
        <f t="shared" si="15"/>
        <v>483.94862779498902</v>
      </c>
      <c r="BX123" s="71">
        <f t="shared" si="16"/>
        <v>3950.6010478584412</v>
      </c>
      <c r="BY123" s="71">
        <f t="shared" si="21"/>
        <v>47407.212574301295</v>
      </c>
      <c r="BZ123" s="49">
        <f>VLOOKUP($C123,[1]PARAMETROS!$A:$I,7,0)</f>
        <v>43101</v>
      </c>
      <c r="CA123" s="74"/>
      <c r="CB123" s="74"/>
    </row>
    <row r="124" spans="1:80" s="75" customFormat="1">
      <c r="A124" s="43" t="s">
        <v>309</v>
      </c>
      <c r="B124" s="43" t="s">
        <v>1</v>
      </c>
      <c r="C124" s="43" t="s">
        <v>500</v>
      </c>
      <c r="D124" s="43" t="s">
        <v>587</v>
      </c>
      <c r="E124" s="44" t="s">
        <v>403</v>
      </c>
      <c r="F124" s="44" t="s">
        <v>63</v>
      </c>
      <c r="G124" s="44">
        <v>1</v>
      </c>
      <c r="H124" s="71">
        <v>520.79999999999995</v>
      </c>
      <c r="I124" s="71">
        <v>520.79999999999995</v>
      </c>
      <c r="J124" s="71"/>
      <c r="K124" s="71"/>
      <c r="L124" s="71"/>
      <c r="M124" s="71"/>
      <c r="N124" s="71"/>
      <c r="O124" s="71"/>
      <c r="P124" s="71">
        <v>17.044363636363634</v>
      </c>
      <c r="Q124" s="71">
        <v>537.8443636363636</v>
      </c>
      <c r="R124" s="71">
        <v>107.56887272727272</v>
      </c>
      <c r="S124" s="71">
        <v>8.0676654545454536</v>
      </c>
      <c r="T124" s="71">
        <v>5.3784436363636363</v>
      </c>
      <c r="U124" s="71">
        <v>1.0756887272727271</v>
      </c>
      <c r="V124" s="71">
        <v>13.44610909090909</v>
      </c>
      <c r="W124" s="71">
        <v>43.027549090909091</v>
      </c>
      <c r="X124" s="71">
        <v>16.135330909090907</v>
      </c>
      <c r="Y124" s="71">
        <v>3.2270661818181816</v>
      </c>
      <c r="Z124" s="71">
        <v>197.92672581818178</v>
      </c>
      <c r="AA124" s="71">
        <v>44.820363636363631</v>
      </c>
      <c r="AB124" s="71">
        <v>59.754508799999996</v>
      </c>
      <c r="AC124" s="71">
        <v>38.483553056581826</v>
      </c>
      <c r="AD124" s="71">
        <v>143.05842549294545</v>
      </c>
      <c r="AE124" s="71">
        <v>130.75200000000001</v>
      </c>
      <c r="AF124" s="71">
        <v>397</v>
      </c>
      <c r="AG124" s="71">
        <v>0</v>
      </c>
      <c r="AH124" s="71">
        <v>32.619999999999997</v>
      </c>
      <c r="AI124" s="71">
        <v>0</v>
      </c>
      <c r="AJ124" s="71">
        <v>0</v>
      </c>
      <c r="AK124" s="71">
        <v>4.72</v>
      </c>
      <c r="AL124" s="71">
        <v>0</v>
      </c>
      <c r="AM124" s="71">
        <v>565.09199999999998</v>
      </c>
      <c r="AN124" s="71">
        <v>906.0771513111273</v>
      </c>
      <c r="AO124" s="71">
        <v>2.6990781481481481</v>
      </c>
      <c r="AP124" s="71">
        <v>0.21592625185185185</v>
      </c>
      <c r="AQ124" s="71">
        <v>0.10796312592592593</v>
      </c>
      <c r="AR124" s="71">
        <v>1.8824552727272728</v>
      </c>
      <c r="AS124" s="71">
        <v>0.69274354036363661</v>
      </c>
      <c r="AT124" s="71">
        <v>23.127307636363632</v>
      </c>
      <c r="AU124" s="71">
        <v>0.89640727272727272</v>
      </c>
      <c r="AV124" s="71">
        <v>29.621881248107741</v>
      </c>
      <c r="AW124" s="71">
        <v>7.4700606060606054</v>
      </c>
      <c r="AX124" s="71">
        <v>4.4222758787878789</v>
      </c>
      <c r="AY124" s="71">
        <v>0.11205090909090908</v>
      </c>
      <c r="AZ124" s="71">
        <v>1.7928145454545454</v>
      </c>
      <c r="BA124" s="71">
        <v>0.69720565656565647</v>
      </c>
      <c r="BB124" s="71">
        <v>5.3339419953131317</v>
      </c>
      <c r="BC124" s="71">
        <v>19.82834959127273</v>
      </c>
      <c r="BD124" s="71"/>
      <c r="BE124" s="71">
        <v>0</v>
      </c>
      <c r="BF124" s="71">
        <v>19.82834959127273</v>
      </c>
      <c r="BG124" s="71">
        <v>30.371766666666673</v>
      </c>
      <c r="BH124" s="71">
        <v>3.9640903253863615</v>
      </c>
      <c r="BI124" s="71">
        <v>1.2263022831978319</v>
      </c>
      <c r="BJ124" s="71">
        <v>521.50147163627059</v>
      </c>
      <c r="BK124" s="71"/>
      <c r="BL124" s="71">
        <v>557.0636309115215</v>
      </c>
      <c r="BM124" s="71">
        <v>2050.4353766983927</v>
      </c>
      <c r="BN124" s="71">
        <f t="shared" si="11"/>
        <v>-3.3261939705504169E-7</v>
      </c>
      <c r="BO124" s="71">
        <f t="shared" si="12"/>
        <v>-2.3505104058556091E-7</v>
      </c>
      <c r="BP124" s="72">
        <f t="shared" si="13"/>
        <v>8.5633802816901436</v>
      </c>
      <c r="BQ124" s="72">
        <f t="shared" si="14"/>
        <v>1.8591549295774654</v>
      </c>
      <c r="BR124" s="73">
        <v>2</v>
      </c>
      <c r="BS124" s="72">
        <f t="shared" si="18"/>
        <v>2.2535211267605644</v>
      </c>
      <c r="BT124" s="72">
        <f t="shared" si="19"/>
        <v>11.25</v>
      </c>
      <c r="BU124" s="72">
        <f t="shared" si="20"/>
        <v>12.676056338028173</v>
      </c>
      <c r="BV124" s="71">
        <f t="shared" si="17"/>
        <v>259.91434345319027</v>
      </c>
      <c r="BW124" s="71">
        <f t="shared" si="15"/>
        <v>259.91434288551983</v>
      </c>
      <c r="BX124" s="71">
        <f t="shared" si="16"/>
        <v>2310.3497195839127</v>
      </c>
      <c r="BY124" s="71">
        <f t="shared" si="21"/>
        <v>27724.196635006952</v>
      </c>
      <c r="BZ124" s="49">
        <f>VLOOKUP($C124,[1]PARAMETROS!$A:$I,7,0)</f>
        <v>43101</v>
      </c>
      <c r="CA124" s="74"/>
      <c r="CB124" s="74"/>
    </row>
    <row r="125" spans="1:80" s="75" customFormat="1">
      <c r="A125" s="43" t="s">
        <v>309</v>
      </c>
      <c r="B125" s="43" t="s">
        <v>0</v>
      </c>
      <c r="C125" s="43" t="s">
        <v>500</v>
      </c>
      <c r="D125" s="43" t="s">
        <v>588</v>
      </c>
      <c r="E125" s="44" t="s">
        <v>403</v>
      </c>
      <c r="F125" s="44" t="s">
        <v>63</v>
      </c>
      <c r="G125" s="44">
        <v>1</v>
      </c>
      <c r="H125" s="71">
        <v>1041.5999999999999</v>
      </c>
      <c r="I125" s="71">
        <v>1041.5999999999999</v>
      </c>
      <c r="J125" s="71"/>
      <c r="K125" s="71"/>
      <c r="L125" s="71"/>
      <c r="M125" s="71"/>
      <c r="N125" s="71"/>
      <c r="O125" s="71"/>
      <c r="P125" s="71">
        <v>34.088727272727269</v>
      </c>
      <c r="Q125" s="71">
        <v>1075.6887272727272</v>
      </c>
      <c r="R125" s="71">
        <v>215.13774545454544</v>
      </c>
      <c r="S125" s="71">
        <v>16.135330909090907</v>
      </c>
      <c r="T125" s="71">
        <v>10.756887272727273</v>
      </c>
      <c r="U125" s="71">
        <v>2.1513774545454543</v>
      </c>
      <c r="V125" s="71">
        <v>26.89221818181818</v>
      </c>
      <c r="W125" s="71">
        <v>86.055098181818181</v>
      </c>
      <c r="X125" s="71">
        <v>32.270661818181814</v>
      </c>
      <c r="Y125" s="71">
        <v>6.4541323636363632</v>
      </c>
      <c r="Z125" s="71">
        <v>395.85345163636356</v>
      </c>
      <c r="AA125" s="71">
        <v>89.640727272727261</v>
      </c>
      <c r="AB125" s="71">
        <v>119.50901759999999</v>
      </c>
      <c r="AC125" s="71">
        <v>76.967106113163652</v>
      </c>
      <c r="AD125" s="71">
        <v>286.11685098589089</v>
      </c>
      <c r="AE125" s="71">
        <v>99.504000000000005</v>
      </c>
      <c r="AF125" s="71">
        <v>397</v>
      </c>
      <c r="AG125" s="71">
        <v>0</v>
      </c>
      <c r="AH125" s="71">
        <v>32.619999999999997</v>
      </c>
      <c r="AI125" s="71">
        <v>0</v>
      </c>
      <c r="AJ125" s="71">
        <v>0</v>
      </c>
      <c r="AK125" s="71">
        <v>4.72</v>
      </c>
      <c r="AL125" s="71">
        <v>0</v>
      </c>
      <c r="AM125" s="71">
        <v>533.84400000000005</v>
      </c>
      <c r="AN125" s="71">
        <v>1215.8143026222544</v>
      </c>
      <c r="AO125" s="71">
        <v>5.3981562962962961</v>
      </c>
      <c r="AP125" s="71">
        <v>0.43185250370370371</v>
      </c>
      <c r="AQ125" s="71">
        <v>0.21592625185185185</v>
      </c>
      <c r="AR125" s="71">
        <v>3.7649105454545455</v>
      </c>
      <c r="AS125" s="71">
        <v>1.3854870807272732</v>
      </c>
      <c r="AT125" s="71">
        <v>46.254615272727264</v>
      </c>
      <c r="AU125" s="71">
        <v>1.7928145454545454</v>
      </c>
      <c r="AV125" s="71">
        <v>59.243762496215481</v>
      </c>
      <c r="AW125" s="71">
        <v>14.940121212121211</v>
      </c>
      <c r="AX125" s="71">
        <v>8.8445517575757577</v>
      </c>
      <c r="AY125" s="71">
        <v>0.22410181818181815</v>
      </c>
      <c r="AZ125" s="71">
        <v>3.5856290909090909</v>
      </c>
      <c r="BA125" s="71">
        <v>1.3944113131313129</v>
      </c>
      <c r="BB125" s="71">
        <v>10.667883990626263</v>
      </c>
      <c r="BC125" s="71">
        <v>39.656699182545459</v>
      </c>
      <c r="BD125" s="71"/>
      <c r="BE125" s="71">
        <v>0</v>
      </c>
      <c r="BF125" s="71">
        <v>39.656699182545459</v>
      </c>
      <c r="BG125" s="71">
        <v>55.485199999999999</v>
      </c>
      <c r="BH125" s="71">
        <v>7.928180650772723</v>
      </c>
      <c r="BI125" s="71">
        <v>2.4526045663956633</v>
      </c>
      <c r="BJ125" s="71">
        <v>1043.0029432725412</v>
      </c>
      <c r="BK125" s="71"/>
      <c r="BL125" s="71">
        <v>1108.8689284897096</v>
      </c>
      <c r="BM125" s="71">
        <v>3499.272420063452</v>
      </c>
      <c r="BN125" s="71">
        <f t="shared" si="11"/>
        <v>-3.3261939705504169E-7</v>
      </c>
      <c r="BO125" s="71">
        <f t="shared" si="12"/>
        <v>-2.3505104058556091E-7</v>
      </c>
      <c r="BP125" s="72">
        <f t="shared" si="13"/>
        <v>8.5633802816901436</v>
      </c>
      <c r="BQ125" s="72">
        <f t="shared" si="14"/>
        <v>1.8591549295774654</v>
      </c>
      <c r="BR125" s="73">
        <v>2</v>
      </c>
      <c r="BS125" s="72">
        <f t="shared" si="18"/>
        <v>2.2535211267605644</v>
      </c>
      <c r="BT125" s="72">
        <f t="shared" si="19"/>
        <v>11.25</v>
      </c>
      <c r="BU125" s="72">
        <f t="shared" si="20"/>
        <v>12.676056338028173</v>
      </c>
      <c r="BV125" s="71">
        <f t="shared" si="17"/>
        <v>443.5697433163669</v>
      </c>
      <c r="BW125" s="71">
        <f t="shared" si="15"/>
        <v>443.56974274869646</v>
      </c>
      <c r="BX125" s="71">
        <f t="shared" si="16"/>
        <v>3942.8421628121487</v>
      </c>
      <c r="BY125" s="71">
        <f t="shared" si="21"/>
        <v>47314.105953745784</v>
      </c>
      <c r="BZ125" s="49">
        <f>VLOOKUP($C125,[1]PARAMETROS!$A:$I,7,0)</f>
        <v>43101</v>
      </c>
      <c r="CA125" s="74"/>
      <c r="CB125" s="74"/>
    </row>
    <row r="126" spans="1:80" s="75" customFormat="1">
      <c r="A126" s="43" t="s">
        <v>589</v>
      </c>
      <c r="B126" s="43" t="s">
        <v>2</v>
      </c>
      <c r="C126" s="43" t="s">
        <v>407</v>
      </c>
      <c r="D126" s="43" t="s">
        <v>590</v>
      </c>
      <c r="E126" s="44" t="s">
        <v>403</v>
      </c>
      <c r="F126" s="44" t="s">
        <v>63</v>
      </c>
      <c r="G126" s="44">
        <v>1</v>
      </c>
      <c r="H126" s="71">
        <v>260.39999999999998</v>
      </c>
      <c r="I126" s="71">
        <v>260.39999999999998</v>
      </c>
      <c r="J126" s="71"/>
      <c r="K126" s="71"/>
      <c r="L126" s="71"/>
      <c r="M126" s="71"/>
      <c r="N126" s="71"/>
      <c r="O126" s="71"/>
      <c r="P126" s="71">
        <v>8.5221818181818172</v>
      </c>
      <c r="Q126" s="71">
        <v>268.9221818181818</v>
      </c>
      <c r="R126" s="71">
        <v>53.78443636363636</v>
      </c>
      <c r="S126" s="71">
        <v>4.0338327272727268</v>
      </c>
      <c r="T126" s="71">
        <v>2.6892218181818182</v>
      </c>
      <c r="U126" s="71">
        <v>0.53784436363636356</v>
      </c>
      <c r="V126" s="71">
        <v>6.723054545454545</v>
      </c>
      <c r="W126" s="71">
        <v>21.513774545454545</v>
      </c>
      <c r="X126" s="71">
        <v>8.0676654545454536</v>
      </c>
      <c r="Y126" s="71">
        <v>1.6135330909090908</v>
      </c>
      <c r="Z126" s="71">
        <v>98.96336290909089</v>
      </c>
      <c r="AA126" s="71">
        <v>22.410181818181815</v>
      </c>
      <c r="AB126" s="71">
        <v>29.877254399999998</v>
      </c>
      <c r="AC126" s="71">
        <v>19.241776528290913</v>
      </c>
      <c r="AD126" s="71">
        <v>71.529212746472723</v>
      </c>
      <c r="AE126" s="71">
        <v>146.376</v>
      </c>
      <c r="AF126" s="71">
        <v>397</v>
      </c>
      <c r="AG126" s="71">
        <v>0</v>
      </c>
      <c r="AH126" s="71">
        <v>0</v>
      </c>
      <c r="AI126" s="71">
        <v>0</v>
      </c>
      <c r="AJ126" s="71">
        <v>0</v>
      </c>
      <c r="AK126" s="71">
        <v>4.72</v>
      </c>
      <c r="AL126" s="71">
        <v>0</v>
      </c>
      <c r="AM126" s="71">
        <v>548.096</v>
      </c>
      <c r="AN126" s="71">
        <v>718.58857565556355</v>
      </c>
      <c r="AO126" s="71">
        <v>1.349539074074074</v>
      </c>
      <c r="AP126" s="71">
        <v>0.10796312592592593</v>
      </c>
      <c r="AQ126" s="71">
        <v>5.3981562962962963E-2</v>
      </c>
      <c r="AR126" s="71">
        <v>0.94122763636363638</v>
      </c>
      <c r="AS126" s="71">
        <v>0.34637177018181831</v>
      </c>
      <c r="AT126" s="71">
        <v>11.563653818181816</v>
      </c>
      <c r="AU126" s="71">
        <v>0.44820363636363636</v>
      </c>
      <c r="AV126" s="71">
        <v>14.81094062405387</v>
      </c>
      <c r="AW126" s="71">
        <v>3.7350303030303027</v>
      </c>
      <c r="AX126" s="71">
        <v>2.2111379393939394</v>
      </c>
      <c r="AY126" s="71">
        <v>5.6025454545454538E-2</v>
      </c>
      <c r="AZ126" s="71">
        <v>0.89640727272727272</v>
      </c>
      <c r="BA126" s="71">
        <v>0.34860282828282824</v>
      </c>
      <c r="BB126" s="71">
        <v>2.6669709976565659</v>
      </c>
      <c r="BC126" s="71">
        <v>9.9141747956363648</v>
      </c>
      <c r="BD126" s="71"/>
      <c r="BE126" s="71">
        <v>0</v>
      </c>
      <c r="BF126" s="71">
        <v>9.9141747956363648</v>
      </c>
      <c r="BG126" s="71">
        <v>30.371766666666673</v>
      </c>
      <c r="BH126" s="71">
        <v>1.9820451626931808</v>
      </c>
      <c r="BI126" s="71">
        <v>0.61315114159891593</v>
      </c>
      <c r="BJ126" s="71">
        <v>260.75073581813524</v>
      </c>
      <c r="BK126" s="71"/>
      <c r="BL126" s="71">
        <v>293.71769878909402</v>
      </c>
      <c r="BM126" s="71">
        <v>1305.9535716825296</v>
      </c>
      <c r="BN126" s="71">
        <f t="shared" si="11"/>
        <v>-3.3261939705504169E-7</v>
      </c>
      <c r="BO126" s="71">
        <f t="shared" si="12"/>
        <v>-2.3505104058556091E-7</v>
      </c>
      <c r="BP126" s="72">
        <f t="shared" si="13"/>
        <v>8.8629737609329435</v>
      </c>
      <c r="BQ126" s="72">
        <f t="shared" si="14"/>
        <v>1.9241982507288626</v>
      </c>
      <c r="BR126" s="73">
        <v>5</v>
      </c>
      <c r="BS126" s="72">
        <f t="shared" si="18"/>
        <v>5.8309037900874632</v>
      </c>
      <c r="BT126" s="72">
        <f t="shared" si="19"/>
        <v>14.25</v>
      </c>
      <c r="BU126" s="72">
        <f t="shared" si="20"/>
        <v>16.618075801749271</v>
      </c>
      <c r="BV126" s="71">
        <f t="shared" si="17"/>
        <v>217.02435438351887</v>
      </c>
      <c r="BW126" s="71">
        <f t="shared" si="15"/>
        <v>217.02435381584843</v>
      </c>
      <c r="BX126" s="71">
        <f t="shared" si="16"/>
        <v>1522.977925498378</v>
      </c>
      <c r="BY126" s="71">
        <f t="shared" si="21"/>
        <v>18275.735105980537</v>
      </c>
      <c r="BZ126" s="49">
        <f>VLOOKUP($C126,[1]PARAMETROS!$A:$I,7,0)</f>
        <v>43101</v>
      </c>
      <c r="CA126" s="74"/>
      <c r="CB126" s="74"/>
    </row>
    <row r="127" spans="1:80" s="75" customFormat="1">
      <c r="A127" s="43" t="s">
        <v>312</v>
      </c>
      <c r="B127" s="43" t="s">
        <v>0</v>
      </c>
      <c r="C127" s="43" t="s">
        <v>170</v>
      </c>
      <c r="D127" s="43" t="s">
        <v>591</v>
      </c>
      <c r="E127" s="44" t="s">
        <v>403</v>
      </c>
      <c r="F127" s="44" t="s">
        <v>63</v>
      </c>
      <c r="G127" s="44">
        <v>1</v>
      </c>
      <c r="H127" s="71">
        <v>1076.08</v>
      </c>
      <c r="I127" s="71">
        <v>1076.08</v>
      </c>
      <c r="J127" s="71"/>
      <c r="K127" s="71"/>
      <c r="L127" s="71"/>
      <c r="M127" s="71"/>
      <c r="N127" s="71"/>
      <c r="O127" s="71"/>
      <c r="P127" s="71">
        <v>35.217163636363637</v>
      </c>
      <c r="Q127" s="71">
        <v>1111.2971636363636</v>
      </c>
      <c r="R127" s="71">
        <v>222.25943272727272</v>
      </c>
      <c r="S127" s="71">
        <v>16.669457454545455</v>
      </c>
      <c r="T127" s="71">
        <v>11.112971636363637</v>
      </c>
      <c r="U127" s="71">
        <v>2.2225943272727271</v>
      </c>
      <c r="V127" s="71">
        <v>27.782429090909091</v>
      </c>
      <c r="W127" s="71">
        <v>88.903773090909098</v>
      </c>
      <c r="X127" s="71">
        <v>33.33891490909091</v>
      </c>
      <c r="Y127" s="71">
        <v>6.6677829818181822</v>
      </c>
      <c r="Z127" s="71">
        <v>408.95735621818187</v>
      </c>
      <c r="AA127" s="71">
        <v>92.608096969696959</v>
      </c>
      <c r="AB127" s="71">
        <v>123.46511488</v>
      </c>
      <c r="AC127" s="71">
        <v>79.514941960688503</v>
      </c>
      <c r="AD127" s="71">
        <v>295.58815381038551</v>
      </c>
      <c r="AE127" s="71">
        <v>97.435200000000009</v>
      </c>
      <c r="AF127" s="71">
        <v>397</v>
      </c>
      <c r="AG127" s="71">
        <v>0</v>
      </c>
      <c r="AH127" s="71">
        <v>0</v>
      </c>
      <c r="AI127" s="71">
        <v>9.84</v>
      </c>
      <c r="AJ127" s="71">
        <v>0</v>
      </c>
      <c r="AK127" s="71">
        <v>4.72</v>
      </c>
      <c r="AL127" s="71">
        <v>0</v>
      </c>
      <c r="AM127" s="71">
        <v>508.99520000000001</v>
      </c>
      <c r="AN127" s="71">
        <v>1213.5407100285674</v>
      </c>
      <c r="AO127" s="71">
        <v>5.5768510246913587</v>
      </c>
      <c r="AP127" s="71">
        <v>0.44614808197530864</v>
      </c>
      <c r="AQ127" s="71">
        <v>0.22307404098765432</v>
      </c>
      <c r="AR127" s="71">
        <v>3.8895400727272733</v>
      </c>
      <c r="AS127" s="71">
        <v>1.4313507467636368</v>
      </c>
      <c r="AT127" s="71">
        <v>47.785778036363631</v>
      </c>
      <c r="AU127" s="71">
        <v>1.8521619393939395</v>
      </c>
      <c r="AV127" s="71">
        <v>61.204903942902803</v>
      </c>
      <c r="AW127" s="71">
        <v>15.434682828282828</v>
      </c>
      <c r="AX127" s="71">
        <v>9.1373322343434342</v>
      </c>
      <c r="AY127" s="71">
        <v>0.23152024242424241</v>
      </c>
      <c r="AZ127" s="71">
        <v>3.7043238787878789</v>
      </c>
      <c r="BA127" s="71">
        <v>1.4405703973063972</v>
      </c>
      <c r="BB127" s="71">
        <v>11.021022085861281</v>
      </c>
      <c r="BC127" s="71">
        <v>40.969451667006062</v>
      </c>
      <c r="BD127" s="71"/>
      <c r="BE127" s="71">
        <v>0</v>
      </c>
      <c r="BF127" s="71">
        <v>40.969451667006062</v>
      </c>
      <c r="BG127" s="71">
        <v>55.485199999999999</v>
      </c>
      <c r="BH127" s="71">
        <v>7.928180650772723</v>
      </c>
      <c r="BI127" s="71">
        <v>2.4526045663956633</v>
      </c>
      <c r="BJ127" s="71">
        <v>1043.0029432725412</v>
      </c>
      <c r="BK127" s="71"/>
      <c r="BL127" s="71">
        <v>1108.8689284897096</v>
      </c>
      <c r="BM127" s="71">
        <v>3535.8811577645492</v>
      </c>
      <c r="BN127" s="71">
        <f t="shared" si="11"/>
        <v>-3.3261939705504169E-7</v>
      </c>
      <c r="BO127" s="71">
        <f t="shared" si="12"/>
        <v>-2.3505104058556091E-7</v>
      </c>
      <c r="BP127" s="72">
        <f t="shared" si="13"/>
        <v>8.5633802816901436</v>
      </c>
      <c r="BQ127" s="72">
        <f t="shared" si="14"/>
        <v>1.8591549295774654</v>
      </c>
      <c r="BR127" s="73">
        <v>2</v>
      </c>
      <c r="BS127" s="72">
        <f t="shared" si="18"/>
        <v>2.2535211267605644</v>
      </c>
      <c r="BT127" s="72">
        <f t="shared" si="19"/>
        <v>11.25</v>
      </c>
      <c r="BU127" s="72">
        <f t="shared" si="20"/>
        <v>12.676056338028173</v>
      </c>
      <c r="BV127" s="71">
        <f t="shared" si="17"/>
        <v>448.21028753199892</v>
      </c>
      <c r="BW127" s="71">
        <f t="shared" si="15"/>
        <v>448.21028696432847</v>
      </c>
      <c r="BX127" s="71">
        <f t="shared" si="16"/>
        <v>3984.0914447288778</v>
      </c>
      <c r="BY127" s="71">
        <f t="shared" si="21"/>
        <v>47809.097336746534</v>
      </c>
      <c r="BZ127" s="49">
        <f>VLOOKUP($C127,[1]PARAMETROS!$A:$I,7,0)</f>
        <v>43101</v>
      </c>
      <c r="CA127" s="74"/>
      <c r="CB127" s="74"/>
    </row>
    <row r="128" spans="1:80" s="75" customFormat="1">
      <c r="A128" s="43" t="s">
        <v>592</v>
      </c>
      <c r="B128" s="43" t="s">
        <v>2</v>
      </c>
      <c r="C128" s="43" t="s">
        <v>250</v>
      </c>
      <c r="D128" s="43" t="s">
        <v>593</v>
      </c>
      <c r="E128" s="44" t="s">
        <v>403</v>
      </c>
      <c r="F128" s="44" t="s">
        <v>63</v>
      </c>
      <c r="G128" s="44">
        <v>1</v>
      </c>
      <c r="H128" s="71">
        <v>260.39999999999998</v>
      </c>
      <c r="I128" s="71">
        <v>260.39999999999998</v>
      </c>
      <c r="J128" s="71"/>
      <c r="K128" s="71"/>
      <c r="L128" s="71"/>
      <c r="M128" s="71"/>
      <c r="N128" s="71"/>
      <c r="O128" s="71"/>
      <c r="P128" s="71">
        <v>8.5221818181818172</v>
      </c>
      <c r="Q128" s="71">
        <v>268.9221818181818</v>
      </c>
      <c r="R128" s="71">
        <v>53.78443636363636</v>
      </c>
      <c r="S128" s="71">
        <v>4.0338327272727268</v>
      </c>
      <c r="T128" s="71">
        <v>2.6892218181818182</v>
      </c>
      <c r="U128" s="71">
        <v>0.53784436363636356</v>
      </c>
      <c r="V128" s="71">
        <v>6.723054545454545</v>
      </c>
      <c r="W128" s="71">
        <v>21.513774545454545</v>
      </c>
      <c r="X128" s="71">
        <v>8.0676654545454536</v>
      </c>
      <c r="Y128" s="71">
        <v>1.6135330909090908</v>
      </c>
      <c r="Z128" s="71">
        <v>98.96336290909089</v>
      </c>
      <c r="AA128" s="71">
        <v>22.410181818181815</v>
      </c>
      <c r="AB128" s="71">
        <v>29.877254399999998</v>
      </c>
      <c r="AC128" s="71">
        <v>19.241776528290913</v>
      </c>
      <c r="AD128" s="71">
        <v>71.529212746472723</v>
      </c>
      <c r="AE128" s="71">
        <v>146.376</v>
      </c>
      <c r="AF128" s="71">
        <v>397</v>
      </c>
      <c r="AG128" s="71">
        <v>0</v>
      </c>
      <c r="AH128" s="71">
        <v>32.619999999999997</v>
      </c>
      <c r="AI128" s="71">
        <v>0</v>
      </c>
      <c r="AJ128" s="71">
        <v>0</v>
      </c>
      <c r="AK128" s="71">
        <v>4.72</v>
      </c>
      <c r="AL128" s="71">
        <v>0</v>
      </c>
      <c r="AM128" s="71">
        <v>580.71600000000001</v>
      </c>
      <c r="AN128" s="71">
        <v>751.20857565556355</v>
      </c>
      <c r="AO128" s="71">
        <v>1.349539074074074</v>
      </c>
      <c r="AP128" s="71">
        <v>0.10796312592592593</v>
      </c>
      <c r="AQ128" s="71">
        <v>5.3981562962962963E-2</v>
      </c>
      <c r="AR128" s="71">
        <v>0.94122763636363638</v>
      </c>
      <c r="AS128" s="71">
        <v>0.34637177018181831</v>
      </c>
      <c r="AT128" s="71">
        <v>11.563653818181816</v>
      </c>
      <c r="AU128" s="71">
        <v>0.44820363636363636</v>
      </c>
      <c r="AV128" s="71">
        <v>14.81094062405387</v>
      </c>
      <c r="AW128" s="71">
        <v>3.7350303030303027</v>
      </c>
      <c r="AX128" s="71">
        <v>2.2111379393939394</v>
      </c>
      <c r="AY128" s="71">
        <v>5.6025454545454538E-2</v>
      </c>
      <c r="AZ128" s="71">
        <v>0.89640727272727272</v>
      </c>
      <c r="BA128" s="71">
        <v>0.34860282828282824</v>
      </c>
      <c r="BB128" s="71">
        <v>2.6669709976565659</v>
      </c>
      <c r="BC128" s="71">
        <v>9.9141747956363648</v>
      </c>
      <c r="BD128" s="71"/>
      <c r="BE128" s="71">
        <v>0</v>
      </c>
      <c r="BF128" s="71">
        <v>9.9141747956363648</v>
      </c>
      <c r="BG128" s="71">
        <v>30.371766666666673</v>
      </c>
      <c r="BH128" s="71">
        <v>1.9820451626931808</v>
      </c>
      <c r="BI128" s="71">
        <v>0.61315114159891593</v>
      </c>
      <c r="BJ128" s="71">
        <v>260.75073581813524</v>
      </c>
      <c r="BK128" s="71"/>
      <c r="BL128" s="71">
        <v>293.71769878909402</v>
      </c>
      <c r="BM128" s="71">
        <v>1338.5735716825297</v>
      </c>
      <c r="BN128" s="71">
        <f t="shared" si="11"/>
        <v>-3.3261939705504169E-7</v>
      </c>
      <c r="BO128" s="71">
        <f t="shared" si="12"/>
        <v>-2.3505104058556091E-7</v>
      </c>
      <c r="BP128" s="72">
        <f t="shared" si="13"/>
        <v>8.8629737609329435</v>
      </c>
      <c r="BQ128" s="72">
        <f t="shared" si="14"/>
        <v>1.9241982507288626</v>
      </c>
      <c r="BR128" s="73">
        <v>5</v>
      </c>
      <c r="BS128" s="72">
        <f t="shared" si="18"/>
        <v>5.8309037900874632</v>
      </c>
      <c r="BT128" s="72">
        <f t="shared" si="19"/>
        <v>14.25</v>
      </c>
      <c r="BU128" s="72">
        <f t="shared" si="20"/>
        <v>16.618075801749271</v>
      </c>
      <c r="BV128" s="71">
        <f t="shared" si="17"/>
        <v>222.4451707100495</v>
      </c>
      <c r="BW128" s="71">
        <f t="shared" si="15"/>
        <v>222.44517014237906</v>
      </c>
      <c r="BX128" s="71">
        <f t="shared" si="16"/>
        <v>1561.0187418249088</v>
      </c>
      <c r="BY128" s="71">
        <f t="shared" si="21"/>
        <v>18732.224901898906</v>
      </c>
      <c r="BZ128" s="49">
        <f>VLOOKUP($C128,[1]PARAMETROS!$A:$I,7,0)</f>
        <v>43101</v>
      </c>
      <c r="CA128" s="74"/>
      <c r="CB128" s="74"/>
    </row>
    <row r="129" spans="1:80" s="75" customFormat="1">
      <c r="A129" s="43" t="s">
        <v>314</v>
      </c>
      <c r="B129" s="43" t="s">
        <v>2</v>
      </c>
      <c r="C129" s="43" t="s">
        <v>315</v>
      </c>
      <c r="D129" s="43" t="s">
        <v>594</v>
      </c>
      <c r="E129" s="44" t="s">
        <v>403</v>
      </c>
      <c r="F129" s="44" t="s">
        <v>63</v>
      </c>
      <c r="G129" s="44">
        <v>1</v>
      </c>
      <c r="H129" s="71">
        <v>260.39999999999998</v>
      </c>
      <c r="I129" s="71">
        <v>260.39999999999998</v>
      </c>
      <c r="J129" s="71"/>
      <c r="K129" s="71"/>
      <c r="L129" s="71"/>
      <c r="M129" s="71"/>
      <c r="N129" s="71"/>
      <c r="O129" s="71"/>
      <c r="P129" s="71">
        <v>8.5221818181818172</v>
      </c>
      <c r="Q129" s="71">
        <v>268.9221818181818</v>
      </c>
      <c r="R129" s="71">
        <v>53.78443636363636</v>
      </c>
      <c r="S129" s="71">
        <v>4.0338327272727268</v>
      </c>
      <c r="T129" s="71">
        <v>2.6892218181818182</v>
      </c>
      <c r="U129" s="71">
        <v>0.53784436363636356</v>
      </c>
      <c r="V129" s="71">
        <v>6.723054545454545</v>
      </c>
      <c r="W129" s="71">
        <v>21.513774545454545</v>
      </c>
      <c r="X129" s="71">
        <v>8.0676654545454536</v>
      </c>
      <c r="Y129" s="71">
        <v>1.6135330909090908</v>
      </c>
      <c r="Z129" s="71">
        <v>98.96336290909089</v>
      </c>
      <c r="AA129" s="71">
        <v>22.410181818181815</v>
      </c>
      <c r="AB129" s="71">
        <v>29.877254399999998</v>
      </c>
      <c r="AC129" s="71">
        <v>19.241776528290913</v>
      </c>
      <c r="AD129" s="71">
        <v>71.529212746472723</v>
      </c>
      <c r="AE129" s="71">
        <v>146.376</v>
      </c>
      <c r="AF129" s="71">
        <v>397</v>
      </c>
      <c r="AG129" s="71">
        <v>0</v>
      </c>
      <c r="AH129" s="71">
        <v>0</v>
      </c>
      <c r="AI129" s="71">
        <v>0</v>
      </c>
      <c r="AJ129" s="71">
        <v>0</v>
      </c>
      <c r="AK129" s="71">
        <v>4.72</v>
      </c>
      <c r="AL129" s="71">
        <v>0</v>
      </c>
      <c r="AM129" s="71">
        <v>548.096</v>
      </c>
      <c r="AN129" s="71">
        <v>718.58857565556355</v>
      </c>
      <c r="AO129" s="71">
        <v>1.349539074074074</v>
      </c>
      <c r="AP129" s="71">
        <v>0.10796312592592593</v>
      </c>
      <c r="AQ129" s="71">
        <v>5.3981562962962963E-2</v>
      </c>
      <c r="AR129" s="71">
        <v>0.94122763636363638</v>
      </c>
      <c r="AS129" s="71">
        <v>0.34637177018181831</v>
      </c>
      <c r="AT129" s="71">
        <v>11.563653818181816</v>
      </c>
      <c r="AU129" s="71">
        <v>0.44820363636363636</v>
      </c>
      <c r="AV129" s="71">
        <v>14.81094062405387</v>
      </c>
      <c r="AW129" s="71">
        <v>3.7350303030303027</v>
      </c>
      <c r="AX129" s="71">
        <v>2.2111379393939394</v>
      </c>
      <c r="AY129" s="71">
        <v>5.6025454545454538E-2</v>
      </c>
      <c r="AZ129" s="71">
        <v>0.89640727272727272</v>
      </c>
      <c r="BA129" s="71">
        <v>0.34860282828282824</v>
      </c>
      <c r="BB129" s="71">
        <v>2.6669709976565659</v>
      </c>
      <c r="BC129" s="71">
        <v>9.9141747956363648</v>
      </c>
      <c r="BD129" s="71"/>
      <c r="BE129" s="71">
        <v>0</v>
      </c>
      <c r="BF129" s="71">
        <v>9.9141747956363648</v>
      </c>
      <c r="BG129" s="71">
        <v>30.371766666666673</v>
      </c>
      <c r="BH129" s="71">
        <v>1.9820451626931808</v>
      </c>
      <c r="BI129" s="71">
        <v>0.61315114159891593</v>
      </c>
      <c r="BJ129" s="71">
        <v>260.75073581813524</v>
      </c>
      <c r="BK129" s="71"/>
      <c r="BL129" s="71">
        <v>293.71769878909402</v>
      </c>
      <c r="BM129" s="71">
        <v>1305.9535716825296</v>
      </c>
      <c r="BN129" s="71">
        <f t="shared" si="11"/>
        <v>-3.3261939705504169E-7</v>
      </c>
      <c r="BO129" s="71">
        <f t="shared" si="12"/>
        <v>-2.3505104058556091E-7</v>
      </c>
      <c r="BP129" s="72">
        <f t="shared" si="13"/>
        <v>8.5633802816901436</v>
      </c>
      <c r="BQ129" s="72">
        <f t="shared" si="14"/>
        <v>1.8591549295774654</v>
      </c>
      <c r="BR129" s="73">
        <v>2</v>
      </c>
      <c r="BS129" s="72">
        <f t="shared" si="18"/>
        <v>2.2535211267605644</v>
      </c>
      <c r="BT129" s="72">
        <f t="shared" si="19"/>
        <v>11.25</v>
      </c>
      <c r="BU129" s="72">
        <f t="shared" si="20"/>
        <v>12.676056338028173</v>
      </c>
      <c r="BV129" s="71">
        <f t="shared" si="17"/>
        <v>165.54341042301039</v>
      </c>
      <c r="BW129" s="71">
        <f t="shared" si="15"/>
        <v>165.54340985533995</v>
      </c>
      <c r="BX129" s="71">
        <f t="shared" si="16"/>
        <v>1471.4969815378695</v>
      </c>
      <c r="BY129" s="71">
        <f t="shared" si="21"/>
        <v>17657.963778454432</v>
      </c>
      <c r="BZ129" s="49">
        <f>VLOOKUP($C129,[1]PARAMETROS!$A:$I,7,0)</f>
        <v>43101</v>
      </c>
      <c r="CA129" s="74"/>
      <c r="CB129" s="74"/>
    </row>
    <row r="130" spans="1:80" s="75" customFormat="1">
      <c r="A130" s="43" t="s">
        <v>595</v>
      </c>
      <c r="B130" s="43" t="s">
        <v>2</v>
      </c>
      <c r="C130" s="43" t="s">
        <v>165</v>
      </c>
      <c r="D130" s="43" t="s">
        <v>596</v>
      </c>
      <c r="E130" s="44" t="s">
        <v>403</v>
      </c>
      <c r="F130" s="44" t="s">
        <v>63</v>
      </c>
      <c r="G130" s="44">
        <v>1</v>
      </c>
      <c r="H130" s="71">
        <v>260.39999999999998</v>
      </c>
      <c r="I130" s="71">
        <v>260.39999999999998</v>
      </c>
      <c r="J130" s="71"/>
      <c r="K130" s="71"/>
      <c r="L130" s="71"/>
      <c r="M130" s="71"/>
      <c r="N130" s="71"/>
      <c r="O130" s="71"/>
      <c r="P130" s="71">
        <v>8.5221818181818172</v>
      </c>
      <c r="Q130" s="71">
        <v>268.9221818181818</v>
      </c>
      <c r="R130" s="71">
        <v>53.78443636363636</v>
      </c>
      <c r="S130" s="71">
        <v>4.0338327272727268</v>
      </c>
      <c r="T130" s="71">
        <v>2.6892218181818182</v>
      </c>
      <c r="U130" s="71">
        <v>0.53784436363636356</v>
      </c>
      <c r="V130" s="71">
        <v>6.723054545454545</v>
      </c>
      <c r="W130" s="71">
        <v>21.513774545454545</v>
      </c>
      <c r="X130" s="71">
        <v>8.0676654545454536</v>
      </c>
      <c r="Y130" s="71">
        <v>1.6135330909090908</v>
      </c>
      <c r="Z130" s="71">
        <v>98.96336290909089</v>
      </c>
      <c r="AA130" s="71">
        <v>22.410181818181815</v>
      </c>
      <c r="AB130" s="71">
        <v>29.877254399999998</v>
      </c>
      <c r="AC130" s="71">
        <v>19.241776528290913</v>
      </c>
      <c r="AD130" s="71">
        <v>71.529212746472723</v>
      </c>
      <c r="AE130" s="71">
        <v>146.376</v>
      </c>
      <c r="AF130" s="71">
        <v>397</v>
      </c>
      <c r="AG130" s="71">
        <v>0</v>
      </c>
      <c r="AH130" s="71">
        <v>0</v>
      </c>
      <c r="AI130" s="71">
        <v>0</v>
      </c>
      <c r="AJ130" s="71">
        <v>0</v>
      </c>
      <c r="AK130" s="71">
        <v>4.72</v>
      </c>
      <c r="AL130" s="71">
        <v>0</v>
      </c>
      <c r="AM130" s="71">
        <v>548.096</v>
      </c>
      <c r="AN130" s="71">
        <v>718.58857565556355</v>
      </c>
      <c r="AO130" s="71">
        <v>1.349539074074074</v>
      </c>
      <c r="AP130" s="71">
        <v>0.10796312592592593</v>
      </c>
      <c r="AQ130" s="71">
        <v>5.3981562962962963E-2</v>
      </c>
      <c r="AR130" s="71">
        <v>0.94122763636363638</v>
      </c>
      <c r="AS130" s="71">
        <v>0.34637177018181831</v>
      </c>
      <c r="AT130" s="71">
        <v>11.563653818181816</v>
      </c>
      <c r="AU130" s="71">
        <v>0.44820363636363636</v>
      </c>
      <c r="AV130" s="71">
        <v>14.81094062405387</v>
      </c>
      <c r="AW130" s="71">
        <v>3.7350303030303027</v>
      </c>
      <c r="AX130" s="71">
        <v>2.2111379393939394</v>
      </c>
      <c r="AY130" s="71">
        <v>5.6025454545454538E-2</v>
      </c>
      <c r="AZ130" s="71">
        <v>0.89640727272727272</v>
      </c>
      <c r="BA130" s="71">
        <v>0.34860282828282824</v>
      </c>
      <c r="BB130" s="71">
        <v>2.6669709976565659</v>
      </c>
      <c r="BC130" s="71">
        <v>9.9141747956363648</v>
      </c>
      <c r="BD130" s="71"/>
      <c r="BE130" s="71">
        <v>0</v>
      </c>
      <c r="BF130" s="71">
        <v>9.9141747956363648</v>
      </c>
      <c r="BG130" s="71">
        <v>30.371766666666673</v>
      </c>
      <c r="BH130" s="71">
        <v>1.9820451626931808</v>
      </c>
      <c r="BI130" s="71">
        <v>0.61315114159891593</v>
      </c>
      <c r="BJ130" s="71">
        <v>260.75073581813524</v>
      </c>
      <c r="BK130" s="71"/>
      <c r="BL130" s="71">
        <v>293.71769878909402</v>
      </c>
      <c r="BM130" s="71">
        <v>1305.9535716825296</v>
      </c>
      <c r="BN130" s="71">
        <f t="shared" si="11"/>
        <v>-3.3261939705504169E-7</v>
      </c>
      <c r="BO130" s="71">
        <f t="shared" si="12"/>
        <v>-2.3505104058556091E-7</v>
      </c>
      <c r="BP130" s="72">
        <f t="shared" si="13"/>
        <v>8.8629737609329435</v>
      </c>
      <c r="BQ130" s="72">
        <f t="shared" si="14"/>
        <v>1.9241982507288626</v>
      </c>
      <c r="BR130" s="73">
        <v>5</v>
      </c>
      <c r="BS130" s="72">
        <f t="shared" si="18"/>
        <v>5.8309037900874632</v>
      </c>
      <c r="BT130" s="72">
        <f t="shared" si="19"/>
        <v>14.25</v>
      </c>
      <c r="BU130" s="72">
        <f t="shared" si="20"/>
        <v>16.618075801749271</v>
      </c>
      <c r="BV130" s="71">
        <f t="shared" si="17"/>
        <v>217.02435438351887</v>
      </c>
      <c r="BW130" s="71">
        <f t="shared" si="15"/>
        <v>217.02435381584843</v>
      </c>
      <c r="BX130" s="71">
        <f t="shared" si="16"/>
        <v>1522.977925498378</v>
      </c>
      <c r="BY130" s="71">
        <f t="shared" si="21"/>
        <v>18275.735105980537</v>
      </c>
      <c r="BZ130" s="49">
        <f>VLOOKUP($C130,[1]PARAMETROS!$A:$I,7,0)</f>
        <v>43101</v>
      </c>
      <c r="CA130" s="74"/>
      <c r="CB130" s="74"/>
    </row>
    <row r="131" spans="1:80" s="75" customFormat="1">
      <c r="A131" s="43" t="s">
        <v>597</v>
      </c>
      <c r="B131" s="43" t="s">
        <v>2</v>
      </c>
      <c r="C131" s="43" t="s">
        <v>165</v>
      </c>
      <c r="D131" s="43" t="s">
        <v>598</v>
      </c>
      <c r="E131" s="44" t="s">
        <v>403</v>
      </c>
      <c r="F131" s="44" t="s">
        <v>63</v>
      </c>
      <c r="G131" s="44">
        <v>1</v>
      </c>
      <c r="H131" s="71">
        <v>260.39999999999998</v>
      </c>
      <c r="I131" s="71">
        <v>260.39999999999998</v>
      </c>
      <c r="J131" s="71"/>
      <c r="K131" s="71"/>
      <c r="L131" s="71"/>
      <c r="M131" s="71"/>
      <c r="N131" s="71"/>
      <c r="O131" s="71"/>
      <c r="P131" s="71">
        <v>8.5221818181818172</v>
      </c>
      <c r="Q131" s="71">
        <v>268.9221818181818</v>
      </c>
      <c r="R131" s="71">
        <v>53.78443636363636</v>
      </c>
      <c r="S131" s="71">
        <v>4.0338327272727268</v>
      </c>
      <c r="T131" s="71">
        <v>2.6892218181818182</v>
      </c>
      <c r="U131" s="71">
        <v>0.53784436363636356</v>
      </c>
      <c r="V131" s="71">
        <v>6.723054545454545</v>
      </c>
      <c r="W131" s="71">
        <v>21.513774545454545</v>
      </c>
      <c r="X131" s="71">
        <v>8.0676654545454536</v>
      </c>
      <c r="Y131" s="71">
        <v>1.6135330909090908</v>
      </c>
      <c r="Z131" s="71">
        <v>98.96336290909089</v>
      </c>
      <c r="AA131" s="71">
        <v>22.410181818181815</v>
      </c>
      <c r="AB131" s="71">
        <v>29.877254399999998</v>
      </c>
      <c r="AC131" s="71">
        <v>19.241776528290913</v>
      </c>
      <c r="AD131" s="71">
        <v>71.529212746472723</v>
      </c>
      <c r="AE131" s="71">
        <v>146.376</v>
      </c>
      <c r="AF131" s="71">
        <v>397</v>
      </c>
      <c r="AG131" s="71">
        <v>0</v>
      </c>
      <c r="AH131" s="71">
        <v>0</v>
      </c>
      <c r="AI131" s="71">
        <v>0</v>
      </c>
      <c r="AJ131" s="71">
        <v>0</v>
      </c>
      <c r="AK131" s="71">
        <v>4.72</v>
      </c>
      <c r="AL131" s="71">
        <v>0</v>
      </c>
      <c r="AM131" s="71">
        <v>548.096</v>
      </c>
      <c r="AN131" s="71">
        <v>718.58857565556355</v>
      </c>
      <c r="AO131" s="71">
        <v>1.349539074074074</v>
      </c>
      <c r="AP131" s="71">
        <v>0.10796312592592593</v>
      </c>
      <c r="AQ131" s="71">
        <v>5.3981562962962963E-2</v>
      </c>
      <c r="AR131" s="71">
        <v>0.94122763636363638</v>
      </c>
      <c r="AS131" s="71">
        <v>0.34637177018181831</v>
      </c>
      <c r="AT131" s="71">
        <v>11.563653818181816</v>
      </c>
      <c r="AU131" s="71">
        <v>0.44820363636363636</v>
      </c>
      <c r="AV131" s="71">
        <v>14.81094062405387</v>
      </c>
      <c r="AW131" s="71">
        <v>3.7350303030303027</v>
      </c>
      <c r="AX131" s="71">
        <v>2.2111379393939394</v>
      </c>
      <c r="AY131" s="71">
        <v>5.6025454545454538E-2</v>
      </c>
      <c r="AZ131" s="71">
        <v>0.89640727272727272</v>
      </c>
      <c r="BA131" s="71">
        <v>0.34860282828282824</v>
      </c>
      <c r="BB131" s="71">
        <v>2.6669709976565659</v>
      </c>
      <c r="BC131" s="71">
        <v>9.9141747956363648</v>
      </c>
      <c r="BD131" s="71"/>
      <c r="BE131" s="71">
        <v>0</v>
      </c>
      <c r="BF131" s="71">
        <v>9.9141747956363648</v>
      </c>
      <c r="BG131" s="71">
        <v>30.371766666666673</v>
      </c>
      <c r="BH131" s="71">
        <v>1.9820451626931808</v>
      </c>
      <c r="BI131" s="71">
        <v>0.61315114159891593</v>
      </c>
      <c r="BJ131" s="71">
        <v>260.75073581813524</v>
      </c>
      <c r="BK131" s="71"/>
      <c r="BL131" s="71">
        <v>293.71769878909402</v>
      </c>
      <c r="BM131" s="71">
        <v>1305.9535716825296</v>
      </c>
      <c r="BN131" s="71">
        <f t="shared" si="11"/>
        <v>-3.3261939705504169E-7</v>
      </c>
      <c r="BO131" s="71">
        <f t="shared" si="12"/>
        <v>-2.3505104058556091E-7</v>
      </c>
      <c r="BP131" s="72">
        <f t="shared" si="13"/>
        <v>8.6609686609686669</v>
      </c>
      <c r="BQ131" s="72">
        <f t="shared" si="14"/>
        <v>1.8803418803418819</v>
      </c>
      <c r="BR131" s="73">
        <v>3</v>
      </c>
      <c r="BS131" s="72">
        <f t="shared" si="18"/>
        <v>3.4188034188034218</v>
      </c>
      <c r="BT131" s="72">
        <f t="shared" si="19"/>
        <v>12.25</v>
      </c>
      <c r="BU131" s="72">
        <f t="shared" si="20"/>
        <v>13.960113960113972</v>
      </c>
      <c r="BV131" s="71">
        <f t="shared" si="17"/>
        <v>182.31260679381242</v>
      </c>
      <c r="BW131" s="71">
        <f t="shared" si="15"/>
        <v>182.31260622614198</v>
      </c>
      <c r="BX131" s="71">
        <f t="shared" si="16"/>
        <v>1488.2661779086716</v>
      </c>
      <c r="BY131" s="71">
        <f t="shared" si="21"/>
        <v>17859.194134904057</v>
      </c>
      <c r="BZ131" s="49">
        <f>VLOOKUP($C131,[1]PARAMETROS!$A:$I,7,0)</f>
        <v>43101</v>
      </c>
      <c r="CA131" s="74"/>
      <c r="CB131" s="74"/>
    </row>
    <row r="132" spans="1:80" s="75" customFormat="1">
      <c r="A132" s="43" t="s">
        <v>317</v>
      </c>
      <c r="B132" s="43" t="s">
        <v>0</v>
      </c>
      <c r="C132" s="43" t="s">
        <v>599</v>
      </c>
      <c r="D132" s="43" t="s">
        <v>600</v>
      </c>
      <c r="E132" s="44" t="s">
        <v>403</v>
      </c>
      <c r="F132" s="44" t="s">
        <v>63</v>
      </c>
      <c r="G132" s="44">
        <v>1</v>
      </c>
      <c r="H132" s="71">
        <v>1041.5999999999999</v>
      </c>
      <c r="I132" s="71">
        <v>1041.5999999999999</v>
      </c>
      <c r="J132" s="71"/>
      <c r="K132" s="71"/>
      <c r="L132" s="71"/>
      <c r="M132" s="71"/>
      <c r="N132" s="71"/>
      <c r="O132" s="71"/>
      <c r="P132" s="71">
        <v>34.088727272727269</v>
      </c>
      <c r="Q132" s="71">
        <v>1075.6887272727272</v>
      </c>
      <c r="R132" s="71">
        <v>215.13774545454544</v>
      </c>
      <c r="S132" s="71">
        <v>16.135330909090907</v>
      </c>
      <c r="T132" s="71">
        <v>10.756887272727273</v>
      </c>
      <c r="U132" s="71">
        <v>2.1513774545454543</v>
      </c>
      <c r="V132" s="71">
        <v>26.89221818181818</v>
      </c>
      <c r="W132" s="71">
        <v>86.055098181818181</v>
      </c>
      <c r="X132" s="71">
        <v>32.270661818181814</v>
      </c>
      <c r="Y132" s="71">
        <v>6.4541323636363632</v>
      </c>
      <c r="Z132" s="71">
        <v>395.85345163636356</v>
      </c>
      <c r="AA132" s="71">
        <v>89.640727272727261</v>
      </c>
      <c r="AB132" s="71">
        <v>119.50901759999999</v>
      </c>
      <c r="AC132" s="71">
        <v>76.967106113163652</v>
      </c>
      <c r="AD132" s="71">
        <v>286.11685098589089</v>
      </c>
      <c r="AE132" s="71">
        <v>99.504000000000005</v>
      </c>
      <c r="AF132" s="71">
        <v>397</v>
      </c>
      <c r="AG132" s="71">
        <v>0</v>
      </c>
      <c r="AH132" s="71">
        <v>0</v>
      </c>
      <c r="AI132" s="71">
        <v>0</v>
      </c>
      <c r="AJ132" s="71">
        <v>0</v>
      </c>
      <c r="AK132" s="71">
        <v>4.72</v>
      </c>
      <c r="AL132" s="71">
        <v>0</v>
      </c>
      <c r="AM132" s="71">
        <v>501.22400000000005</v>
      </c>
      <c r="AN132" s="71">
        <v>1183.1943026222546</v>
      </c>
      <c r="AO132" s="71">
        <v>5.3981562962962961</v>
      </c>
      <c r="AP132" s="71">
        <v>0.43185250370370371</v>
      </c>
      <c r="AQ132" s="71">
        <v>0.21592625185185185</v>
      </c>
      <c r="AR132" s="71">
        <v>3.7649105454545455</v>
      </c>
      <c r="AS132" s="71">
        <v>1.3854870807272732</v>
      </c>
      <c r="AT132" s="71">
        <v>46.254615272727264</v>
      </c>
      <c r="AU132" s="71">
        <v>1.7928145454545454</v>
      </c>
      <c r="AV132" s="71">
        <v>59.243762496215481</v>
      </c>
      <c r="AW132" s="71">
        <v>14.940121212121211</v>
      </c>
      <c r="AX132" s="71">
        <v>8.8445517575757577</v>
      </c>
      <c r="AY132" s="71">
        <v>0.22410181818181815</v>
      </c>
      <c r="AZ132" s="71">
        <v>3.5856290909090909</v>
      </c>
      <c r="BA132" s="71">
        <v>1.3944113131313129</v>
      </c>
      <c r="BB132" s="71">
        <v>10.667883990626263</v>
      </c>
      <c r="BC132" s="71">
        <v>39.656699182545459</v>
      </c>
      <c r="BD132" s="71"/>
      <c r="BE132" s="71">
        <v>0</v>
      </c>
      <c r="BF132" s="71">
        <v>39.656699182545459</v>
      </c>
      <c r="BG132" s="71">
        <v>55.485199999999999</v>
      </c>
      <c r="BH132" s="71">
        <v>7.928180650772723</v>
      </c>
      <c r="BI132" s="71">
        <v>2.4526045663956633</v>
      </c>
      <c r="BJ132" s="71">
        <v>1043.0029432725412</v>
      </c>
      <c r="BK132" s="71"/>
      <c r="BL132" s="71">
        <v>1108.8689284897096</v>
      </c>
      <c r="BM132" s="71">
        <v>3466.6524200634522</v>
      </c>
      <c r="BN132" s="71">
        <f t="shared" si="11"/>
        <v>-3.3261939705504169E-7</v>
      </c>
      <c r="BO132" s="71">
        <f t="shared" si="12"/>
        <v>-2.3505104058556091E-7</v>
      </c>
      <c r="BP132" s="72">
        <f t="shared" si="13"/>
        <v>8.8629737609329435</v>
      </c>
      <c r="BQ132" s="72">
        <f t="shared" si="14"/>
        <v>1.9241982507288626</v>
      </c>
      <c r="BR132" s="73">
        <v>5</v>
      </c>
      <c r="BS132" s="72">
        <f t="shared" si="18"/>
        <v>5.8309037900874632</v>
      </c>
      <c r="BT132" s="72">
        <f t="shared" si="19"/>
        <v>14.25</v>
      </c>
      <c r="BU132" s="72">
        <f t="shared" si="20"/>
        <v>16.618075801749271</v>
      </c>
      <c r="BV132" s="71">
        <f t="shared" si="17"/>
        <v>576.0909268549841</v>
      </c>
      <c r="BW132" s="71">
        <f t="shared" si="15"/>
        <v>576.09092628731366</v>
      </c>
      <c r="BX132" s="71">
        <f t="shared" si="16"/>
        <v>4042.7433463507659</v>
      </c>
      <c r="BY132" s="71">
        <f t="shared" si="21"/>
        <v>48512.920156209191</v>
      </c>
      <c r="BZ132" s="49">
        <f>VLOOKUP($C132,[1]PARAMETROS!$A:$I,7,0)</f>
        <v>43101</v>
      </c>
      <c r="CA132" s="74"/>
      <c r="CB132" s="74"/>
    </row>
    <row r="133" spans="1:80" s="75" customFormat="1">
      <c r="A133" s="43" t="s">
        <v>321</v>
      </c>
      <c r="B133" s="43" t="s">
        <v>0</v>
      </c>
      <c r="C133" s="43" t="s">
        <v>189</v>
      </c>
      <c r="D133" s="43" t="s">
        <v>601</v>
      </c>
      <c r="E133" s="44" t="s">
        <v>403</v>
      </c>
      <c r="F133" s="44" t="s">
        <v>63</v>
      </c>
      <c r="G133" s="44">
        <v>2</v>
      </c>
      <c r="H133" s="71">
        <v>1041.5999999999999</v>
      </c>
      <c r="I133" s="71">
        <v>2083.1999999999998</v>
      </c>
      <c r="J133" s="71"/>
      <c r="K133" s="71"/>
      <c r="L133" s="71"/>
      <c r="M133" s="71"/>
      <c r="N133" s="71"/>
      <c r="O133" s="71"/>
      <c r="P133" s="71">
        <v>68.177454545454538</v>
      </c>
      <c r="Q133" s="71">
        <v>2151.3774545454544</v>
      </c>
      <c r="R133" s="71">
        <v>430.27549090909088</v>
      </c>
      <c r="S133" s="71">
        <v>32.270661818181814</v>
      </c>
      <c r="T133" s="71">
        <v>21.513774545454545</v>
      </c>
      <c r="U133" s="71">
        <v>4.3027549090909085</v>
      </c>
      <c r="V133" s="71">
        <v>53.78443636363636</v>
      </c>
      <c r="W133" s="71">
        <v>172.11019636363636</v>
      </c>
      <c r="X133" s="71">
        <v>64.541323636363629</v>
      </c>
      <c r="Y133" s="71">
        <v>12.908264727272726</v>
      </c>
      <c r="Z133" s="71">
        <v>791.70690327272712</v>
      </c>
      <c r="AA133" s="71">
        <v>179.28145454545452</v>
      </c>
      <c r="AB133" s="71">
        <v>239.01803519999999</v>
      </c>
      <c r="AC133" s="71">
        <v>153.9342122263273</v>
      </c>
      <c r="AD133" s="71">
        <v>572.23370197178178</v>
      </c>
      <c r="AE133" s="71">
        <v>199.00800000000001</v>
      </c>
      <c r="AF133" s="71">
        <v>794</v>
      </c>
      <c r="AG133" s="71">
        <v>0</v>
      </c>
      <c r="AH133" s="71">
        <v>0</v>
      </c>
      <c r="AI133" s="71">
        <v>0</v>
      </c>
      <c r="AJ133" s="71">
        <v>0</v>
      </c>
      <c r="AK133" s="71">
        <v>9.44</v>
      </c>
      <c r="AL133" s="71">
        <v>0</v>
      </c>
      <c r="AM133" s="71">
        <v>1002.4480000000001</v>
      </c>
      <c r="AN133" s="71">
        <v>2366.3886052445091</v>
      </c>
      <c r="AO133" s="71">
        <v>10.796312592592592</v>
      </c>
      <c r="AP133" s="71">
        <v>0.86370500740740741</v>
      </c>
      <c r="AQ133" s="71">
        <v>0.43185250370370371</v>
      </c>
      <c r="AR133" s="71">
        <v>7.529821090909091</v>
      </c>
      <c r="AS133" s="71">
        <v>2.7709741614545464</v>
      </c>
      <c r="AT133" s="71">
        <v>92.509230545454528</v>
      </c>
      <c r="AU133" s="71">
        <v>3.5856290909090909</v>
      </c>
      <c r="AV133" s="71">
        <v>118.48752499243096</v>
      </c>
      <c r="AW133" s="71">
        <v>29.880242424242422</v>
      </c>
      <c r="AX133" s="71">
        <v>17.689103515151515</v>
      </c>
      <c r="AY133" s="71">
        <v>0.4482036363636363</v>
      </c>
      <c r="AZ133" s="71">
        <v>7.1712581818181818</v>
      </c>
      <c r="BA133" s="71">
        <v>2.7888226262626259</v>
      </c>
      <c r="BB133" s="71">
        <v>21.335767981252527</v>
      </c>
      <c r="BC133" s="71">
        <v>79.313398365090919</v>
      </c>
      <c r="BD133" s="71"/>
      <c r="BE133" s="71">
        <v>0</v>
      </c>
      <c r="BF133" s="71">
        <v>79.313398365090919</v>
      </c>
      <c r="BG133" s="71">
        <v>110.9704</v>
      </c>
      <c r="BH133" s="71">
        <v>15.856361301545446</v>
      </c>
      <c r="BI133" s="71">
        <v>4.9052091327913265</v>
      </c>
      <c r="BJ133" s="71">
        <v>2086.0058865450824</v>
      </c>
      <c r="BK133" s="71"/>
      <c r="BL133" s="71">
        <v>2217.7378569794191</v>
      </c>
      <c r="BM133" s="71">
        <v>6933.3048401269043</v>
      </c>
      <c r="BN133" s="71">
        <f t="shared" si="11"/>
        <v>-6.6523879411008338E-7</v>
      </c>
      <c r="BO133" s="71">
        <f t="shared" si="12"/>
        <v>-4.7010208117112182E-7</v>
      </c>
      <c r="BP133" s="72">
        <f t="shared" si="13"/>
        <v>8.6609686609686669</v>
      </c>
      <c r="BQ133" s="72">
        <f t="shared" si="14"/>
        <v>1.8803418803418819</v>
      </c>
      <c r="BR133" s="73">
        <v>3</v>
      </c>
      <c r="BS133" s="72">
        <f t="shared" si="18"/>
        <v>3.4188034188034218</v>
      </c>
      <c r="BT133" s="72">
        <f t="shared" si="19"/>
        <v>12.25</v>
      </c>
      <c r="BU133" s="72">
        <f t="shared" si="20"/>
        <v>13.960113960113972</v>
      </c>
      <c r="BV133" s="71">
        <f t="shared" si="17"/>
        <v>967.89725672531893</v>
      </c>
      <c r="BW133" s="71">
        <f t="shared" si="15"/>
        <v>967.89725558997804</v>
      </c>
      <c r="BX133" s="71">
        <f t="shared" si="16"/>
        <v>7901.2020957168825</v>
      </c>
      <c r="BY133" s="71">
        <f t="shared" si="21"/>
        <v>94814.42514860259</v>
      </c>
      <c r="BZ133" s="49">
        <f>VLOOKUP($C133,[1]PARAMETROS!$A:$I,7,0)</f>
        <v>43101</v>
      </c>
      <c r="CA133" s="74"/>
      <c r="CB133" s="74"/>
    </row>
    <row r="134" spans="1:80" s="75" customFormat="1">
      <c r="A134" s="43" t="s">
        <v>602</v>
      </c>
      <c r="B134" s="43" t="s">
        <v>1</v>
      </c>
      <c r="C134" s="43" t="s">
        <v>271</v>
      </c>
      <c r="D134" s="43" t="s">
        <v>603</v>
      </c>
      <c r="E134" s="44" t="s">
        <v>403</v>
      </c>
      <c r="F134" s="44" t="s">
        <v>63</v>
      </c>
      <c r="G134" s="44">
        <v>1</v>
      </c>
      <c r="H134" s="71">
        <v>520.79999999999995</v>
      </c>
      <c r="I134" s="71">
        <v>520.79999999999995</v>
      </c>
      <c r="J134" s="71"/>
      <c r="K134" s="71"/>
      <c r="L134" s="71"/>
      <c r="M134" s="71"/>
      <c r="N134" s="71"/>
      <c r="O134" s="71"/>
      <c r="P134" s="71">
        <v>17.044363636363634</v>
      </c>
      <c r="Q134" s="71">
        <v>537.8443636363636</v>
      </c>
      <c r="R134" s="71">
        <v>107.56887272727272</v>
      </c>
      <c r="S134" s="71">
        <v>8.0676654545454536</v>
      </c>
      <c r="T134" s="71">
        <v>5.3784436363636363</v>
      </c>
      <c r="U134" s="71">
        <v>1.0756887272727271</v>
      </c>
      <c r="V134" s="71">
        <v>13.44610909090909</v>
      </c>
      <c r="W134" s="71">
        <v>43.027549090909091</v>
      </c>
      <c r="X134" s="71">
        <v>16.135330909090907</v>
      </c>
      <c r="Y134" s="71">
        <v>3.2270661818181816</v>
      </c>
      <c r="Z134" s="71">
        <v>197.92672581818178</v>
      </c>
      <c r="AA134" s="71">
        <v>44.820363636363631</v>
      </c>
      <c r="AB134" s="71">
        <v>59.754508799999996</v>
      </c>
      <c r="AC134" s="71">
        <v>38.483553056581826</v>
      </c>
      <c r="AD134" s="71">
        <v>143.05842549294545</v>
      </c>
      <c r="AE134" s="71">
        <v>130.75200000000001</v>
      </c>
      <c r="AF134" s="71">
        <v>397</v>
      </c>
      <c r="AG134" s="71">
        <v>0</v>
      </c>
      <c r="AH134" s="71">
        <v>0</v>
      </c>
      <c r="AI134" s="71">
        <v>0</v>
      </c>
      <c r="AJ134" s="71">
        <v>0</v>
      </c>
      <c r="AK134" s="71">
        <v>4.72</v>
      </c>
      <c r="AL134" s="71">
        <v>0</v>
      </c>
      <c r="AM134" s="71">
        <v>532.47199999999998</v>
      </c>
      <c r="AN134" s="71">
        <v>873.45715131112718</v>
      </c>
      <c r="AO134" s="71">
        <v>2.6990781481481481</v>
      </c>
      <c r="AP134" s="71">
        <v>0.21592625185185185</v>
      </c>
      <c r="AQ134" s="71">
        <v>0.10796312592592593</v>
      </c>
      <c r="AR134" s="71">
        <v>1.8824552727272728</v>
      </c>
      <c r="AS134" s="71">
        <v>0.69274354036363661</v>
      </c>
      <c r="AT134" s="71">
        <v>23.127307636363632</v>
      </c>
      <c r="AU134" s="71">
        <v>0.89640727272727272</v>
      </c>
      <c r="AV134" s="71">
        <v>29.621881248107741</v>
      </c>
      <c r="AW134" s="71">
        <v>7.4700606060606054</v>
      </c>
      <c r="AX134" s="71">
        <v>4.4222758787878789</v>
      </c>
      <c r="AY134" s="71">
        <v>0.11205090909090908</v>
      </c>
      <c r="AZ134" s="71">
        <v>1.7928145454545454</v>
      </c>
      <c r="BA134" s="71">
        <v>0.69720565656565647</v>
      </c>
      <c r="BB134" s="71">
        <v>5.3339419953131317</v>
      </c>
      <c r="BC134" s="71">
        <v>19.82834959127273</v>
      </c>
      <c r="BD134" s="71"/>
      <c r="BE134" s="71">
        <v>0</v>
      </c>
      <c r="BF134" s="71">
        <v>19.82834959127273</v>
      </c>
      <c r="BG134" s="71">
        <v>30.371766666666673</v>
      </c>
      <c r="BH134" s="71">
        <v>3.9640903253863615</v>
      </c>
      <c r="BI134" s="71">
        <v>1.2263022831978319</v>
      </c>
      <c r="BJ134" s="71">
        <v>521.50147163627059</v>
      </c>
      <c r="BK134" s="71"/>
      <c r="BL134" s="71">
        <v>557.0636309115215</v>
      </c>
      <c r="BM134" s="71">
        <v>2017.8153766983928</v>
      </c>
      <c r="BN134" s="71">
        <f t="shared" ref="BN134:BN170" si="22">$BN$5*$G134</f>
        <v>-3.3261939705504169E-7</v>
      </c>
      <c r="BO134" s="71">
        <f t="shared" ref="BO134:BO170" si="23">$BO$5*$G134</f>
        <v>-2.3505104058556091E-7</v>
      </c>
      <c r="BP134" s="72">
        <f t="shared" ref="BP134:BP170" si="24">((100/((100-$BT134)%)-100)*$BP$5)/$BT134</f>
        <v>8.8629737609329435</v>
      </c>
      <c r="BQ134" s="72">
        <f t="shared" ref="BQ134:BQ170" si="25">((100/((100-$BT134)%)-100)*$BQ$5)/$BT134</f>
        <v>1.9241982507288626</v>
      </c>
      <c r="BR134" s="73">
        <v>5</v>
      </c>
      <c r="BS134" s="72">
        <f t="shared" si="18"/>
        <v>5.8309037900874632</v>
      </c>
      <c r="BT134" s="72">
        <f t="shared" si="19"/>
        <v>14.25</v>
      </c>
      <c r="BU134" s="72">
        <f t="shared" si="20"/>
        <v>16.618075801749271</v>
      </c>
      <c r="BV134" s="71">
        <f t="shared" si="17"/>
        <v>335.3220887447556</v>
      </c>
      <c r="BW134" s="71">
        <f t="shared" ref="BW134:BW170" si="26">BV134+BO134+BN134</f>
        <v>335.32208817708516</v>
      </c>
      <c r="BX134" s="71">
        <f t="shared" ref="BX134:BX170" si="27">BW134+BM134</f>
        <v>2353.1374648754781</v>
      </c>
      <c r="BY134" s="71">
        <f t="shared" si="21"/>
        <v>28237.649578505738</v>
      </c>
      <c r="BZ134" s="49">
        <f>VLOOKUP($C134,[1]PARAMETROS!$A:$I,7,0)</f>
        <v>43101</v>
      </c>
      <c r="CA134" s="74"/>
      <c r="CB134" s="74"/>
    </row>
    <row r="135" spans="1:80" s="75" customFormat="1">
      <c r="A135" s="43" t="s">
        <v>324</v>
      </c>
      <c r="B135" s="43" t="s">
        <v>0</v>
      </c>
      <c r="C135" s="43" t="s">
        <v>238</v>
      </c>
      <c r="D135" s="43" t="s">
        <v>604</v>
      </c>
      <c r="E135" s="44" t="s">
        <v>403</v>
      </c>
      <c r="F135" s="44" t="s">
        <v>63</v>
      </c>
      <c r="G135" s="44">
        <v>3</v>
      </c>
      <c r="H135" s="71">
        <v>1041.5999999999999</v>
      </c>
      <c r="I135" s="71">
        <v>3124.7999999999997</v>
      </c>
      <c r="J135" s="71"/>
      <c r="K135" s="71"/>
      <c r="L135" s="71"/>
      <c r="M135" s="71"/>
      <c r="N135" s="71"/>
      <c r="O135" s="71"/>
      <c r="P135" s="71">
        <v>102.26618181818182</v>
      </c>
      <c r="Q135" s="71">
        <v>3227.0661818181816</v>
      </c>
      <c r="R135" s="71">
        <v>645.41323636363632</v>
      </c>
      <c r="S135" s="71">
        <v>48.405992727272725</v>
      </c>
      <c r="T135" s="71">
        <v>32.270661818181814</v>
      </c>
      <c r="U135" s="71">
        <v>6.4541323636363632</v>
      </c>
      <c r="V135" s="71">
        <v>80.676654545454539</v>
      </c>
      <c r="W135" s="71">
        <v>258.16529454545451</v>
      </c>
      <c r="X135" s="71">
        <v>96.81198545454545</v>
      </c>
      <c r="Y135" s="71">
        <v>19.362397090909091</v>
      </c>
      <c r="Z135" s="71">
        <v>1187.5603549090908</v>
      </c>
      <c r="AA135" s="71">
        <v>268.9221818181818</v>
      </c>
      <c r="AB135" s="71">
        <v>358.52705279999998</v>
      </c>
      <c r="AC135" s="71">
        <v>230.90131833949096</v>
      </c>
      <c r="AD135" s="71">
        <v>858.35055295767279</v>
      </c>
      <c r="AE135" s="71">
        <v>298.51200000000006</v>
      </c>
      <c r="AF135" s="71">
        <v>1191</v>
      </c>
      <c r="AG135" s="71">
        <v>0</v>
      </c>
      <c r="AH135" s="71">
        <v>100.32</v>
      </c>
      <c r="AI135" s="71">
        <v>0</v>
      </c>
      <c r="AJ135" s="71">
        <v>0</v>
      </c>
      <c r="AK135" s="71">
        <v>14.16</v>
      </c>
      <c r="AL135" s="71">
        <v>0</v>
      </c>
      <c r="AM135" s="71">
        <v>1603.9920000000002</v>
      </c>
      <c r="AN135" s="71">
        <v>3649.9029078667636</v>
      </c>
      <c r="AO135" s="71">
        <v>16.194468888888888</v>
      </c>
      <c r="AP135" s="71">
        <v>1.2955575111111111</v>
      </c>
      <c r="AQ135" s="71">
        <v>0.64777875555555553</v>
      </c>
      <c r="AR135" s="71">
        <v>11.294731636363638</v>
      </c>
      <c r="AS135" s="71">
        <v>4.1564612421818197</v>
      </c>
      <c r="AT135" s="71">
        <v>138.76384581818181</v>
      </c>
      <c r="AU135" s="71">
        <v>5.3784436363636363</v>
      </c>
      <c r="AV135" s="71">
        <v>177.73128748864647</v>
      </c>
      <c r="AW135" s="71">
        <v>44.820363636363631</v>
      </c>
      <c r="AX135" s="71">
        <v>26.533655272727273</v>
      </c>
      <c r="AY135" s="71">
        <v>0.67230545454545443</v>
      </c>
      <c r="AZ135" s="71">
        <v>10.756887272727273</v>
      </c>
      <c r="BA135" s="71">
        <v>4.1832339393939391</v>
      </c>
      <c r="BB135" s="71">
        <v>32.003651971878789</v>
      </c>
      <c r="BC135" s="71">
        <v>118.97009754763636</v>
      </c>
      <c r="BD135" s="71"/>
      <c r="BE135" s="71">
        <v>0</v>
      </c>
      <c r="BF135" s="71">
        <v>118.97009754763636</v>
      </c>
      <c r="BG135" s="71">
        <v>166.4556</v>
      </c>
      <c r="BH135" s="71">
        <v>23.784541952318168</v>
      </c>
      <c r="BI135" s="71">
        <v>7.3578136991869894</v>
      </c>
      <c r="BJ135" s="71">
        <v>3129.0088298176233</v>
      </c>
      <c r="BK135" s="71"/>
      <c r="BL135" s="71">
        <v>3326.6067854691287</v>
      </c>
      <c r="BM135" s="71">
        <v>10500.277260190356</v>
      </c>
      <c r="BN135" s="71">
        <f t="shared" si="22"/>
        <v>-9.9785819116512512E-7</v>
      </c>
      <c r="BO135" s="71">
        <f t="shared" si="23"/>
        <v>-7.0515312175668273E-7</v>
      </c>
      <c r="BP135" s="72">
        <f t="shared" si="24"/>
        <v>8.5633802816901436</v>
      </c>
      <c r="BQ135" s="72">
        <f t="shared" si="25"/>
        <v>1.8591549295774654</v>
      </c>
      <c r="BR135" s="73">
        <v>2</v>
      </c>
      <c r="BS135" s="72">
        <f t="shared" si="18"/>
        <v>2.2535211267605644</v>
      </c>
      <c r="BT135" s="72">
        <f t="shared" si="19"/>
        <v>11.25</v>
      </c>
      <c r="BU135" s="72">
        <f t="shared" si="20"/>
        <v>12.676056338028173</v>
      </c>
      <c r="BV135" s="71">
        <f t="shared" ref="BV135:BV170" si="28">((BO135+BN135+BM135)*BU135)%</f>
        <v>1331.0210609350161</v>
      </c>
      <c r="BW135" s="71">
        <f t="shared" si="26"/>
        <v>1331.0210592320047</v>
      </c>
      <c r="BX135" s="71">
        <f t="shared" si="27"/>
        <v>11831.298319422362</v>
      </c>
      <c r="BY135" s="71">
        <f t="shared" si="21"/>
        <v>141975.57983306833</v>
      </c>
      <c r="BZ135" s="49">
        <f>VLOOKUP($C135,[1]PARAMETROS!$A:$I,7,0)</f>
        <v>43101</v>
      </c>
      <c r="CA135" s="74"/>
      <c r="CB135" s="74"/>
    </row>
    <row r="136" spans="1:80" s="75" customFormat="1">
      <c r="A136" s="43" t="s">
        <v>605</v>
      </c>
      <c r="B136" s="43" t="s">
        <v>2</v>
      </c>
      <c r="C136" s="43" t="s">
        <v>67</v>
      </c>
      <c r="D136" s="43" t="s">
        <v>606</v>
      </c>
      <c r="E136" s="44" t="s">
        <v>403</v>
      </c>
      <c r="F136" s="44" t="s">
        <v>63</v>
      </c>
      <c r="G136" s="44">
        <v>1</v>
      </c>
      <c r="H136" s="71">
        <v>260.39999999999998</v>
      </c>
      <c r="I136" s="71">
        <v>260.39999999999998</v>
      </c>
      <c r="J136" s="71"/>
      <c r="K136" s="71"/>
      <c r="L136" s="71"/>
      <c r="M136" s="71"/>
      <c r="N136" s="71"/>
      <c r="O136" s="71"/>
      <c r="P136" s="71">
        <v>8.5221818181818172</v>
      </c>
      <c r="Q136" s="71">
        <v>268.9221818181818</v>
      </c>
      <c r="R136" s="71">
        <v>53.78443636363636</v>
      </c>
      <c r="S136" s="71">
        <v>4.0338327272727268</v>
      </c>
      <c r="T136" s="71">
        <v>2.6892218181818182</v>
      </c>
      <c r="U136" s="71">
        <v>0.53784436363636356</v>
      </c>
      <c r="V136" s="71">
        <v>6.723054545454545</v>
      </c>
      <c r="W136" s="71">
        <v>21.513774545454545</v>
      </c>
      <c r="X136" s="71">
        <v>8.0676654545454536</v>
      </c>
      <c r="Y136" s="71">
        <v>1.6135330909090908</v>
      </c>
      <c r="Z136" s="71">
        <v>98.96336290909089</v>
      </c>
      <c r="AA136" s="71">
        <v>22.410181818181815</v>
      </c>
      <c r="AB136" s="71">
        <v>29.877254399999998</v>
      </c>
      <c r="AC136" s="71">
        <v>19.241776528290913</v>
      </c>
      <c r="AD136" s="71">
        <v>71.529212746472723</v>
      </c>
      <c r="AE136" s="71">
        <v>146.376</v>
      </c>
      <c r="AF136" s="71">
        <v>397</v>
      </c>
      <c r="AG136" s="71">
        <v>0</v>
      </c>
      <c r="AH136" s="71">
        <v>0</v>
      </c>
      <c r="AI136" s="71">
        <v>9.84</v>
      </c>
      <c r="AJ136" s="71">
        <v>0</v>
      </c>
      <c r="AK136" s="71">
        <v>4.72</v>
      </c>
      <c r="AL136" s="71">
        <v>0</v>
      </c>
      <c r="AM136" s="71">
        <v>557.93600000000004</v>
      </c>
      <c r="AN136" s="71">
        <v>728.42857565556358</v>
      </c>
      <c r="AO136" s="71">
        <v>1.349539074074074</v>
      </c>
      <c r="AP136" s="71">
        <v>0.10796312592592593</v>
      </c>
      <c r="AQ136" s="71">
        <v>5.3981562962962963E-2</v>
      </c>
      <c r="AR136" s="71">
        <v>0.94122763636363638</v>
      </c>
      <c r="AS136" s="71">
        <v>0.34637177018181831</v>
      </c>
      <c r="AT136" s="71">
        <v>11.563653818181816</v>
      </c>
      <c r="AU136" s="71">
        <v>0.44820363636363636</v>
      </c>
      <c r="AV136" s="71">
        <v>14.81094062405387</v>
      </c>
      <c r="AW136" s="71">
        <v>3.7350303030303027</v>
      </c>
      <c r="AX136" s="71">
        <v>2.2111379393939394</v>
      </c>
      <c r="AY136" s="71">
        <v>5.6025454545454538E-2</v>
      </c>
      <c r="AZ136" s="71">
        <v>0.89640727272727272</v>
      </c>
      <c r="BA136" s="71">
        <v>0.34860282828282824</v>
      </c>
      <c r="BB136" s="71">
        <v>2.6669709976565659</v>
      </c>
      <c r="BC136" s="71">
        <v>9.9141747956363648</v>
      </c>
      <c r="BD136" s="71"/>
      <c r="BE136" s="71">
        <v>0</v>
      </c>
      <c r="BF136" s="71">
        <v>9.9141747956363648</v>
      </c>
      <c r="BG136" s="71">
        <v>30.371766666666673</v>
      </c>
      <c r="BH136" s="71">
        <v>1.9820451626931808</v>
      </c>
      <c r="BI136" s="71">
        <v>0.61315114159891593</v>
      </c>
      <c r="BJ136" s="71">
        <v>260.75073581813524</v>
      </c>
      <c r="BK136" s="71"/>
      <c r="BL136" s="71">
        <v>293.71769878909402</v>
      </c>
      <c r="BM136" s="71">
        <v>1315.7935716825295</v>
      </c>
      <c r="BN136" s="71">
        <f t="shared" si="22"/>
        <v>-3.3261939705504169E-7</v>
      </c>
      <c r="BO136" s="71">
        <f t="shared" si="23"/>
        <v>-2.3505104058556091E-7</v>
      </c>
      <c r="BP136" s="72">
        <f t="shared" si="24"/>
        <v>8.8629737609329435</v>
      </c>
      <c r="BQ136" s="72">
        <f t="shared" si="25"/>
        <v>1.9241982507288626</v>
      </c>
      <c r="BR136" s="73">
        <v>5</v>
      </c>
      <c r="BS136" s="72">
        <f t="shared" ref="BS136:BS170" si="29">((100/((100-BT136)%)-100)*BR136)/BT136</f>
        <v>5.8309037900874632</v>
      </c>
      <c r="BT136" s="72">
        <f t="shared" ref="BT136:BT170" si="30">$BP$5+$BQ$5+BR136</f>
        <v>14.25</v>
      </c>
      <c r="BU136" s="72">
        <f t="shared" ref="BU136:BU170" si="31">BP136+BQ136+BS136</f>
        <v>16.618075801749271</v>
      </c>
      <c r="BV136" s="71">
        <f t="shared" si="28"/>
        <v>218.65957304241098</v>
      </c>
      <c r="BW136" s="71">
        <f t="shared" si="26"/>
        <v>218.65957247474054</v>
      </c>
      <c r="BX136" s="71">
        <f t="shared" si="27"/>
        <v>1534.4531441572701</v>
      </c>
      <c r="BY136" s="71">
        <f t="shared" ref="BY136:BY170" si="32">BX136*12</f>
        <v>18413.437729887242</v>
      </c>
      <c r="BZ136" s="49">
        <f>VLOOKUP($C136,[1]PARAMETROS!$A:$I,7,0)</f>
        <v>43101</v>
      </c>
      <c r="CA136" s="74"/>
      <c r="CB136" s="74"/>
    </row>
    <row r="137" spans="1:80" s="75" customFormat="1">
      <c r="A137" s="43" t="s">
        <v>329</v>
      </c>
      <c r="B137" s="43" t="s">
        <v>1</v>
      </c>
      <c r="C137" s="43" t="s">
        <v>161</v>
      </c>
      <c r="D137" s="43" t="s">
        <v>607</v>
      </c>
      <c r="E137" s="44" t="s">
        <v>403</v>
      </c>
      <c r="F137" s="44" t="s">
        <v>63</v>
      </c>
      <c r="G137" s="44">
        <v>1</v>
      </c>
      <c r="H137" s="71">
        <v>538.04</v>
      </c>
      <c r="I137" s="71">
        <v>538.04</v>
      </c>
      <c r="J137" s="71"/>
      <c r="K137" s="71"/>
      <c r="L137" s="71"/>
      <c r="M137" s="71"/>
      <c r="N137" s="71"/>
      <c r="O137" s="71"/>
      <c r="P137" s="71">
        <v>17.608581818181818</v>
      </c>
      <c r="Q137" s="71">
        <v>555.64858181818181</v>
      </c>
      <c r="R137" s="71">
        <v>111.12971636363636</v>
      </c>
      <c r="S137" s="71">
        <v>8.3347287272727275</v>
      </c>
      <c r="T137" s="71">
        <v>5.5564858181818186</v>
      </c>
      <c r="U137" s="71">
        <v>1.1112971636363635</v>
      </c>
      <c r="V137" s="71">
        <v>13.891214545454545</v>
      </c>
      <c r="W137" s="71">
        <v>44.451886545454549</v>
      </c>
      <c r="X137" s="71">
        <v>16.669457454545455</v>
      </c>
      <c r="Y137" s="71">
        <v>3.3338914909090911</v>
      </c>
      <c r="Z137" s="71">
        <v>204.47867810909094</v>
      </c>
      <c r="AA137" s="71">
        <v>46.304048484848479</v>
      </c>
      <c r="AB137" s="71">
        <v>61.732557440000001</v>
      </c>
      <c r="AC137" s="71">
        <v>39.757470980344252</v>
      </c>
      <c r="AD137" s="71">
        <v>147.79407690519275</v>
      </c>
      <c r="AE137" s="71">
        <v>129.7176</v>
      </c>
      <c r="AF137" s="71">
        <v>397</v>
      </c>
      <c r="AG137" s="71">
        <v>0</v>
      </c>
      <c r="AH137" s="71">
        <v>48.58</v>
      </c>
      <c r="AI137" s="71">
        <v>0</v>
      </c>
      <c r="AJ137" s="71">
        <v>0</v>
      </c>
      <c r="AK137" s="71">
        <v>4.72</v>
      </c>
      <c r="AL137" s="71">
        <v>0</v>
      </c>
      <c r="AM137" s="71">
        <v>580.01760000000002</v>
      </c>
      <c r="AN137" s="71">
        <v>932.2903550142837</v>
      </c>
      <c r="AO137" s="71">
        <v>2.7884255123456794</v>
      </c>
      <c r="AP137" s="71">
        <v>0.22307404098765432</v>
      </c>
      <c r="AQ137" s="71">
        <v>0.11153702049382716</v>
      </c>
      <c r="AR137" s="71">
        <v>1.9447700363636367</v>
      </c>
      <c r="AS137" s="71">
        <v>0.71567537338181841</v>
      </c>
      <c r="AT137" s="71">
        <v>23.892889018181815</v>
      </c>
      <c r="AU137" s="71">
        <v>0.92608096969696974</v>
      </c>
      <c r="AV137" s="71">
        <v>30.602451971451401</v>
      </c>
      <c r="AW137" s="71">
        <v>7.7173414141414138</v>
      </c>
      <c r="AX137" s="71">
        <v>4.5686661171717171</v>
      </c>
      <c r="AY137" s="71">
        <v>0.1157601212121212</v>
      </c>
      <c r="AZ137" s="71">
        <v>1.8521619393939395</v>
      </c>
      <c r="BA137" s="71">
        <v>0.72028519865319862</v>
      </c>
      <c r="BB137" s="71">
        <v>5.5105110429306405</v>
      </c>
      <c r="BC137" s="71">
        <v>20.484725833503031</v>
      </c>
      <c r="BD137" s="71"/>
      <c r="BE137" s="71">
        <v>0</v>
      </c>
      <c r="BF137" s="71">
        <v>20.484725833503031</v>
      </c>
      <c r="BG137" s="71">
        <v>30.371766666666673</v>
      </c>
      <c r="BH137" s="71">
        <v>3.9640903253863615</v>
      </c>
      <c r="BI137" s="71">
        <v>1.2263022831978319</v>
      </c>
      <c r="BJ137" s="71">
        <v>521.50147163627059</v>
      </c>
      <c r="BK137" s="71"/>
      <c r="BL137" s="71">
        <v>557.0636309115215</v>
      </c>
      <c r="BM137" s="71">
        <v>2096.0897455489412</v>
      </c>
      <c r="BN137" s="71">
        <f t="shared" si="22"/>
        <v>-3.3261939705504169E-7</v>
      </c>
      <c r="BO137" s="71">
        <f t="shared" si="23"/>
        <v>-2.3505104058556091E-7</v>
      </c>
      <c r="BP137" s="72">
        <f t="shared" si="24"/>
        <v>8.8629737609329435</v>
      </c>
      <c r="BQ137" s="72">
        <f t="shared" si="25"/>
        <v>1.9241982507288626</v>
      </c>
      <c r="BR137" s="73">
        <v>5</v>
      </c>
      <c r="BS137" s="72">
        <f t="shared" si="29"/>
        <v>5.8309037900874632</v>
      </c>
      <c r="BT137" s="72">
        <f t="shared" si="30"/>
        <v>14.25</v>
      </c>
      <c r="BU137" s="72">
        <f t="shared" si="31"/>
        <v>16.618075801749271</v>
      </c>
      <c r="BV137" s="71">
        <f t="shared" si="28"/>
        <v>348.32978269368061</v>
      </c>
      <c r="BW137" s="71">
        <f t="shared" si="26"/>
        <v>348.32978212601017</v>
      </c>
      <c r="BX137" s="71">
        <f t="shared" si="27"/>
        <v>2444.4195276749515</v>
      </c>
      <c r="BY137" s="71">
        <f t="shared" si="32"/>
        <v>29333.034332099418</v>
      </c>
      <c r="BZ137" s="49">
        <f>VLOOKUP($C137,[1]PARAMETROS!$A:$I,7,0)</f>
        <v>43101</v>
      </c>
      <c r="CA137" s="74"/>
      <c r="CB137" s="74"/>
    </row>
    <row r="138" spans="1:80" s="75" customFormat="1">
      <c r="A138" s="43" t="s">
        <v>329</v>
      </c>
      <c r="B138" s="43" t="s">
        <v>0</v>
      </c>
      <c r="C138" s="43" t="s">
        <v>161</v>
      </c>
      <c r="D138" s="43" t="s">
        <v>608</v>
      </c>
      <c r="E138" s="44" t="s">
        <v>403</v>
      </c>
      <c r="F138" s="44" t="s">
        <v>63</v>
      </c>
      <c r="G138" s="44">
        <v>1</v>
      </c>
      <c r="H138" s="71">
        <v>1076.08</v>
      </c>
      <c r="I138" s="71">
        <v>1076.08</v>
      </c>
      <c r="J138" s="71"/>
      <c r="K138" s="71"/>
      <c r="L138" s="71"/>
      <c r="M138" s="71"/>
      <c r="N138" s="71"/>
      <c r="O138" s="71"/>
      <c r="P138" s="71">
        <v>35.217163636363637</v>
      </c>
      <c r="Q138" s="71">
        <v>1111.2971636363636</v>
      </c>
      <c r="R138" s="71">
        <v>222.25943272727272</v>
      </c>
      <c r="S138" s="71">
        <v>16.669457454545455</v>
      </c>
      <c r="T138" s="71">
        <v>11.112971636363637</v>
      </c>
      <c r="U138" s="71">
        <v>2.2225943272727271</v>
      </c>
      <c r="V138" s="71">
        <v>27.782429090909091</v>
      </c>
      <c r="W138" s="71">
        <v>88.903773090909098</v>
      </c>
      <c r="X138" s="71">
        <v>33.33891490909091</v>
      </c>
      <c r="Y138" s="71">
        <v>6.6677829818181822</v>
      </c>
      <c r="Z138" s="71">
        <v>408.95735621818187</v>
      </c>
      <c r="AA138" s="71">
        <v>92.608096969696959</v>
      </c>
      <c r="AB138" s="71">
        <v>123.46511488</v>
      </c>
      <c r="AC138" s="71">
        <v>79.514941960688503</v>
      </c>
      <c r="AD138" s="71">
        <v>295.58815381038551</v>
      </c>
      <c r="AE138" s="71">
        <v>97.435200000000009</v>
      </c>
      <c r="AF138" s="71">
        <v>397</v>
      </c>
      <c r="AG138" s="71">
        <v>0</v>
      </c>
      <c r="AH138" s="71">
        <v>48.58</v>
      </c>
      <c r="AI138" s="71">
        <v>0</v>
      </c>
      <c r="AJ138" s="71">
        <v>0</v>
      </c>
      <c r="AK138" s="71">
        <v>4.72</v>
      </c>
      <c r="AL138" s="71">
        <v>0</v>
      </c>
      <c r="AM138" s="71">
        <v>547.73520000000008</v>
      </c>
      <c r="AN138" s="71">
        <v>1252.2807100285675</v>
      </c>
      <c r="AO138" s="71">
        <v>5.5768510246913587</v>
      </c>
      <c r="AP138" s="71">
        <v>0.44614808197530864</v>
      </c>
      <c r="AQ138" s="71">
        <v>0.22307404098765432</v>
      </c>
      <c r="AR138" s="71">
        <v>3.8895400727272733</v>
      </c>
      <c r="AS138" s="71">
        <v>1.4313507467636368</v>
      </c>
      <c r="AT138" s="71">
        <v>47.785778036363631</v>
      </c>
      <c r="AU138" s="71">
        <v>1.8521619393939395</v>
      </c>
      <c r="AV138" s="71">
        <v>61.204903942902803</v>
      </c>
      <c r="AW138" s="71">
        <v>15.434682828282828</v>
      </c>
      <c r="AX138" s="71">
        <v>9.1373322343434342</v>
      </c>
      <c r="AY138" s="71">
        <v>0.23152024242424241</v>
      </c>
      <c r="AZ138" s="71">
        <v>3.7043238787878789</v>
      </c>
      <c r="BA138" s="71">
        <v>1.4405703973063972</v>
      </c>
      <c r="BB138" s="71">
        <v>11.021022085861281</v>
      </c>
      <c r="BC138" s="71">
        <v>40.969451667006062</v>
      </c>
      <c r="BD138" s="71"/>
      <c r="BE138" s="71">
        <v>0</v>
      </c>
      <c r="BF138" s="71">
        <v>40.969451667006062</v>
      </c>
      <c r="BG138" s="71">
        <v>55.485199999999999</v>
      </c>
      <c r="BH138" s="71">
        <v>7.928180650772723</v>
      </c>
      <c r="BI138" s="71">
        <v>2.4526045663956633</v>
      </c>
      <c r="BJ138" s="71">
        <v>1043.0029432725412</v>
      </c>
      <c r="BK138" s="71"/>
      <c r="BL138" s="71">
        <v>1108.8689284897096</v>
      </c>
      <c r="BM138" s="71">
        <v>3574.6211577645495</v>
      </c>
      <c r="BN138" s="71">
        <f t="shared" si="22"/>
        <v>-3.3261939705504169E-7</v>
      </c>
      <c r="BO138" s="71">
        <f t="shared" si="23"/>
        <v>-2.3505104058556091E-7</v>
      </c>
      <c r="BP138" s="72">
        <f t="shared" si="24"/>
        <v>8.8629737609329435</v>
      </c>
      <c r="BQ138" s="72">
        <f t="shared" si="25"/>
        <v>1.9241982507288626</v>
      </c>
      <c r="BR138" s="73">
        <v>5</v>
      </c>
      <c r="BS138" s="72">
        <f t="shared" si="29"/>
        <v>5.8309037900874632</v>
      </c>
      <c r="BT138" s="72">
        <f t="shared" si="30"/>
        <v>14.25</v>
      </c>
      <c r="BU138" s="72">
        <f t="shared" si="31"/>
        <v>16.618075801749271</v>
      </c>
      <c r="BV138" s="71">
        <f t="shared" si="28"/>
        <v>594.0332535283444</v>
      </c>
      <c r="BW138" s="71">
        <f t="shared" si="26"/>
        <v>594.03325296067396</v>
      </c>
      <c r="BX138" s="71">
        <f t="shared" si="27"/>
        <v>4168.654410725223</v>
      </c>
      <c r="BY138" s="71">
        <f t="shared" si="32"/>
        <v>50023.852928702676</v>
      </c>
      <c r="BZ138" s="49">
        <f>VLOOKUP($C138,[1]PARAMETROS!$A:$I,7,0)</f>
        <v>43101</v>
      </c>
      <c r="CA138" s="74"/>
      <c r="CB138" s="74"/>
    </row>
    <row r="139" spans="1:80" s="75" customFormat="1">
      <c r="A139" s="43" t="s">
        <v>609</v>
      </c>
      <c r="B139" s="43" t="s">
        <v>2</v>
      </c>
      <c r="C139" s="43" t="s">
        <v>175</v>
      </c>
      <c r="D139" s="43" t="s">
        <v>610</v>
      </c>
      <c r="E139" s="44" t="s">
        <v>403</v>
      </c>
      <c r="F139" s="44" t="s">
        <v>63</v>
      </c>
      <c r="G139" s="44">
        <v>1</v>
      </c>
      <c r="H139" s="71">
        <v>260.39999999999998</v>
      </c>
      <c r="I139" s="71">
        <v>260.39999999999998</v>
      </c>
      <c r="J139" s="71"/>
      <c r="K139" s="71"/>
      <c r="L139" s="71"/>
      <c r="M139" s="71"/>
      <c r="N139" s="71"/>
      <c r="O139" s="71"/>
      <c r="P139" s="71">
        <v>8.5221818181818172</v>
      </c>
      <c r="Q139" s="71">
        <v>268.9221818181818</v>
      </c>
      <c r="R139" s="71">
        <v>53.78443636363636</v>
      </c>
      <c r="S139" s="71">
        <v>4.0338327272727268</v>
      </c>
      <c r="T139" s="71">
        <v>2.6892218181818182</v>
      </c>
      <c r="U139" s="71">
        <v>0.53784436363636356</v>
      </c>
      <c r="V139" s="71">
        <v>6.723054545454545</v>
      </c>
      <c r="W139" s="71">
        <v>21.513774545454545</v>
      </c>
      <c r="X139" s="71">
        <v>8.0676654545454536</v>
      </c>
      <c r="Y139" s="71">
        <v>1.6135330909090908</v>
      </c>
      <c r="Z139" s="71">
        <v>98.96336290909089</v>
      </c>
      <c r="AA139" s="71">
        <v>22.410181818181815</v>
      </c>
      <c r="AB139" s="71">
        <v>29.877254399999998</v>
      </c>
      <c r="AC139" s="71">
        <v>19.241776528290913</v>
      </c>
      <c r="AD139" s="71">
        <v>71.529212746472723</v>
      </c>
      <c r="AE139" s="71">
        <v>146.376</v>
      </c>
      <c r="AF139" s="71">
        <v>397</v>
      </c>
      <c r="AG139" s="71">
        <v>0</v>
      </c>
      <c r="AH139" s="71">
        <v>0</v>
      </c>
      <c r="AI139" s="71">
        <v>0</v>
      </c>
      <c r="AJ139" s="71">
        <v>0</v>
      </c>
      <c r="AK139" s="71">
        <v>4.72</v>
      </c>
      <c r="AL139" s="71">
        <v>0</v>
      </c>
      <c r="AM139" s="71">
        <v>548.096</v>
      </c>
      <c r="AN139" s="71">
        <v>718.58857565556355</v>
      </c>
      <c r="AO139" s="71">
        <v>1.349539074074074</v>
      </c>
      <c r="AP139" s="71">
        <v>0.10796312592592593</v>
      </c>
      <c r="AQ139" s="71">
        <v>5.3981562962962963E-2</v>
      </c>
      <c r="AR139" s="71">
        <v>0.94122763636363638</v>
      </c>
      <c r="AS139" s="71">
        <v>0.34637177018181831</v>
      </c>
      <c r="AT139" s="71">
        <v>11.563653818181816</v>
      </c>
      <c r="AU139" s="71">
        <v>0.44820363636363636</v>
      </c>
      <c r="AV139" s="71">
        <v>14.81094062405387</v>
      </c>
      <c r="AW139" s="71">
        <v>3.7350303030303027</v>
      </c>
      <c r="AX139" s="71">
        <v>2.2111379393939394</v>
      </c>
      <c r="AY139" s="71">
        <v>5.6025454545454538E-2</v>
      </c>
      <c r="AZ139" s="71">
        <v>0.89640727272727272</v>
      </c>
      <c r="BA139" s="71">
        <v>0.34860282828282824</v>
      </c>
      <c r="BB139" s="71">
        <v>2.6669709976565659</v>
      </c>
      <c r="BC139" s="71">
        <v>9.9141747956363648</v>
      </c>
      <c r="BD139" s="71"/>
      <c r="BE139" s="71">
        <v>0</v>
      </c>
      <c r="BF139" s="71">
        <v>9.9141747956363648</v>
      </c>
      <c r="BG139" s="71">
        <v>30.371766666666673</v>
      </c>
      <c r="BH139" s="71">
        <v>1.9820451626931808</v>
      </c>
      <c r="BI139" s="71">
        <v>0.61315114159891593</v>
      </c>
      <c r="BJ139" s="71">
        <v>260.75073581813524</v>
      </c>
      <c r="BK139" s="71"/>
      <c r="BL139" s="71">
        <v>293.71769878909402</v>
      </c>
      <c r="BM139" s="71">
        <v>1305.9535716825296</v>
      </c>
      <c r="BN139" s="71">
        <f t="shared" si="22"/>
        <v>-3.3261939705504169E-7</v>
      </c>
      <c r="BO139" s="71">
        <f t="shared" si="23"/>
        <v>-2.3505104058556091E-7</v>
      </c>
      <c r="BP139" s="72">
        <f t="shared" si="24"/>
        <v>8.6609686609686669</v>
      </c>
      <c r="BQ139" s="72">
        <f t="shared" si="25"/>
        <v>1.8803418803418819</v>
      </c>
      <c r="BR139" s="73">
        <v>3</v>
      </c>
      <c r="BS139" s="72">
        <f t="shared" si="29"/>
        <v>3.4188034188034218</v>
      </c>
      <c r="BT139" s="72">
        <f t="shared" si="30"/>
        <v>12.25</v>
      </c>
      <c r="BU139" s="72">
        <f t="shared" si="31"/>
        <v>13.960113960113972</v>
      </c>
      <c r="BV139" s="71">
        <f t="shared" si="28"/>
        <v>182.31260679381242</v>
      </c>
      <c r="BW139" s="71">
        <f t="shared" si="26"/>
        <v>182.31260622614198</v>
      </c>
      <c r="BX139" s="71">
        <f t="shared" si="27"/>
        <v>1488.2661779086716</v>
      </c>
      <c r="BY139" s="71">
        <f t="shared" si="32"/>
        <v>17859.194134904057</v>
      </c>
      <c r="BZ139" s="49">
        <f>VLOOKUP($C139,[1]PARAMETROS!$A:$I,7,0)</f>
        <v>43101</v>
      </c>
      <c r="CA139" s="74"/>
      <c r="CB139" s="74"/>
    </row>
    <row r="140" spans="1:80" s="75" customFormat="1">
      <c r="A140" s="43" t="s">
        <v>611</v>
      </c>
      <c r="B140" s="43" t="s">
        <v>1</v>
      </c>
      <c r="C140" s="43" t="s">
        <v>161</v>
      </c>
      <c r="D140" s="43" t="s">
        <v>612</v>
      </c>
      <c r="E140" s="44" t="s">
        <v>403</v>
      </c>
      <c r="F140" s="44" t="s">
        <v>63</v>
      </c>
      <c r="G140" s="44">
        <v>1</v>
      </c>
      <c r="H140" s="71">
        <v>538.04</v>
      </c>
      <c r="I140" s="71">
        <v>538.04</v>
      </c>
      <c r="J140" s="71"/>
      <c r="K140" s="71"/>
      <c r="L140" s="71"/>
      <c r="M140" s="71"/>
      <c r="N140" s="71"/>
      <c r="O140" s="71"/>
      <c r="P140" s="71">
        <v>17.608581818181818</v>
      </c>
      <c r="Q140" s="71">
        <v>555.64858181818181</v>
      </c>
      <c r="R140" s="71">
        <v>111.12971636363636</v>
      </c>
      <c r="S140" s="71">
        <v>8.3347287272727275</v>
      </c>
      <c r="T140" s="71">
        <v>5.5564858181818186</v>
      </c>
      <c r="U140" s="71">
        <v>1.1112971636363635</v>
      </c>
      <c r="V140" s="71">
        <v>13.891214545454545</v>
      </c>
      <c r="W140" s="71">
        <v>44.451886545454549</v>
      </c>
      <c r="X140" s="71">
        <v>16.669457454545455</v>
      </c>
      <c r="Y140" s="71">
        <v>3.3338914909090911</v>
      </c>
      <c r="Z140" s="71">
        <v>204.47867810909094</v>
      </c>
      <c r="AA140" s="71">
        <v>46.304048484848479</v>
      </c>
      <c r="AB140" s="71">
        <v>61.732557440000001</v>
      </c>
      <c r="AC140" s="71">
        <v>39.757470980344252</v>
      </c>
      <c r="AD140" s="71">
        <v>147.79407690519275</v>
      </c>
      <c r="AE140" s="71">
        <v>129.7176</v>
      </c>
      <c r="AF140" s="71">
        <v>397</v>
      </c>
      <c r="AG140" s="71">
        <v>0</v>
      </c>
      <c r="AH140" s="71">
        <v>48.58</v>
      </c>
      <c r="AI140" s="71">
        <v>0</v>
      </c>
      <c r="AJ140" s="71">
        <v>0</v>
      </c>
      <c r="AK140" s="71">
        <v>4.72</v>
      </c>
      <c r="AL140" s="71">
        <v>0</v>
      </c>
      <c r="AM140" s="71">
        <v>580.01760000000002</v>
      </c>
      <c r="AN140" s="71">
        <v>932.2903550142837</v>
      </c>
      <c r="AO140" s="71">
        <v>2.7884255123456794</v>
      </c>
      <c r="AP140" s="71">
        <v>0.22307404098765432</v>
      </c>
      <c r="AQ140" s="71">
        <v>0.11153702049382716</v>
      </c>
      <c r="AR140" s="71">
        <v>1.9447700363636367</v>
      </c>
      <c r="AS140" s="71">
        <v>0.71567537338181841</v>
      </c>
      <c r="AT140" s="71">
        <v>23.892889018181815</v>
      </c>
      <c r="AU140" s="71">
        <v>0.92608096969696974</v>
      </c>
      <c r="AV140" s="71">
        <v>30.602451971451401</v>
      </c>
      <c r="AW140" s="71">
        <v>7.7173414141414138</v>
      </c>
      <c r="AX140" s="71">
        <v>4.5686661171717171</v>
      </c>
      <c r="AY140" s="71">
        <v>0.1157601212121212</v>
      </c>
      <c r="AZ140" s="71">
        <v>1.8521619393939395</v>
      </c>
      <c r="BA140" s="71">
        <v>0.72028519865319862</v>
      </c>
      <c r="BB140" s="71">
        <v>5.5105110429306405</v>
      </c>
      <c r="BC140" s="71">
        <v>20.484725833503031</v>
      </c>
      <c r="BD140" s="71"/>
      <c r="BE140" s="71">
        <v>0</v>
      </c>
      <c r="BF140" s="71">
        <v>20.484725833503031</v>
      </c>
      <c r="BG140" s="71">
        <v>30.371766666666673</v>
      </c>
      <c r="BH140" s="71">
        <v>3.9640903253863615</v>
      </c>
      <c r="BI140" s="71">
        <v>1.2263022831978319</v>
      </c>
      <c r="BJ140" s="71">
        <v>521.50147163627059</v>
      </c>
      <c r="BK140" s="71"/>
      <c r="BL140" s="71">
        <v>557.0636309115215</v>
      </c>
      <c r="BM140" s="71">
        <v>2096.0897455489412</v>
      </c>
      <c r="BN140" s="71">
        <f t="shared" si="22"/>
        <v>-3.3261939705504169E-7</v>
      </c>
      <c r="BO140" s="71">
        <f t="shared" si="23"/>
        <v>-2.3505104058556091E-7</v>
      </c>
      <c r="BP140" s="72">
        <f t="shared" si="24"/>
        <v>8.5633802816901436</v>
      </c>
      <c r="BQ140" s="72">
        <f t="shared" si="25"/>
        <v>1.8591549295774654</v>
      </c>
      <c r="BR140" s="73">
        <v>2</v>
      </c>
      <c r="BS140" s="72">
        <f t="shared" si="29"/>
        <v>2.2535211267605644</v>
      </c>
      <c r="BT140" s="72">
        <f t="shared" si="30"/>
        <v>11.25</v>
      </c>
      <c r="BU140" s="72">
        <f t="shared" si="31"/>
        <v>12.676056338028173</v>
      </c>
      <c r="BV140" s="71">
        <f t="shared" si="28"/>
        <v>265.70151696945697</v>
      </c>
      <c r="BW140" s="71">
        <f t="shared" si="26"/>
        <v>265.70151640178653</v>
      </c>
      <c r="BX140" s="71">
        <f t="shared" si="27"/>
        <v>2361.7912619507279</v>
      </c>
      <c r="BY140" s="71">
        <f t="shared" si="32"/>
        <v>28341.495143408734</v>
      </c>
      <c r="BZ140" s="49">
        <f>VLOOKUP($C140,[1]PARAMETROS!$A:$I,7,0)</f>
        <v>43101</v>
      </c>
      <c r="CA140" s="74"/>
      <c r="CB140" s="74"/>
    </row>
    <row r="141" spans="1:80" s="75" customFormat="1">
      <c r="A141" s="43" t="s">
        <v>613</v>
      </c>
      <c r="B141" s="43" t="s">
        <v>1</v>
      </c>
      <c r="C141" s="43" t="s">
        <v>471</v>
      </c>
      <c r="D141" s="43" t="s">
        <v>614</v>
      </c>
      <c r="E141" s="44" t="s">
        <v>403</v>
      </c>
      <c r="F141" s="44" t="s">
        <v>63</v>
      </c>
      <c r="G141" s="44">
        <v>1</v>
      </c>
      <c r="H141" s="71">
        <v>520.79999999999995</v>
      </c>
      <c r="I141" s="71">
        <v>520.79999999999995</v>
      </c>
      <c r="J141" s="71"/>
      <c r="K141" s="71"/>
      <c r="L141" s="71"/>
      <c r="M141" s="71"/>
      <c r="N141" s="71"/>
      <c r="O141" s="71"/>
      <c r="P141" s="71">
        <v>17.044363636363634</v>
      </c>
      <c r="Q141" s="71">
        <v>537.8443636363636</v>
      </c>
      <c r="R141" s="71">
        <v>107.56887272727272</v>
      </c>
      <c r="S141" s="71">
        <v>8.0676654545454536</v>
      </c>
      <c r="T141" s="71">
        <v>5.3784436363636363</v>
      </c>
      <c r="U141" s="71">
        <v>1.0756887272727271</v>
      </c>
      <c r="V141" s="71">
        <v>13.44610909090909</v>
      </c>
      <c r="W141" s="71">
        <v>43.027549090909091</v>
      </c>
      <c r="X141" s="71">
        <v>16.135330909090907</v>
      </c>
      <c r="Y141" s="71">
        <v>3.2270661818181816</v>
      </c>
      <c r="Z141" s="71">
        <v>197.92672581818178</v>
      </c>
      <c r="AA141" s="71">
        <v>44.820363636363631</v>
      </c>
      <c r="AB141" s="71">
        <v>59.754508799999996</v>
      </c>
      <c r="AC141" s="71">
        <v>38.483553056581826</v>
      </c>
      <c r="AD141" s="71">
        <v>143.05842549294545</v>
      </c>
      <c r="AE141" s="71">
        <v>130.75200000000001</v>
      </c>
      <c r="AF141" s="71">
        <v>397</v>
      </c>
      <c r="AG141" s="71">
        <v>0</v>
      </c>
      <c r="AH141" s="71">
        <v>0</v>
      </c>
      <c r="AI141" s="71">
        <v>0</v>
      </c>
      <c r="AJ141" s="71">
        <v>0</v>
      </c>
      <c r="AK141" s="71">
        <v>4.72</v>
      </c>
      <c r="AL141" s="71">
        <v>0</v>
      </c>
      <c r="AM141" s="71">
        <v>532.47199999999998</v>
      </c>
      <c r="AN141" s="71">
        <v>873.45715131112718</v>
      </c>
      <c r="AO141" s="71">
        <v>2.6990781481481481</v>
      </c>
      <c r="AP141" s="71">
        <v>0.21592625185185185</v>
      </c>
      <c r="AQ141" s="71">
        <v>0.10796312592592593</v>
      </c>
      <c r="AR141" s="71">
        <v>1.8824552727272728</v>
      </c>
      <c r="AS141" s="71">
        <v>0.69274354036363661</v>
      </c>
      <c r="AT141" s="71">
        <v>23.127307636363632</v>
      </c>
      <c r="AU141" s="71">
        <v>0.89640727272727272</v>
      </c>
      <c r="AV141" s="71">
        <v>29.621881248107741</v>
      </c>
      <c r="AW141" s="71">
        <v>7.4700606060606054</v>
      </c>
      <c r="AX141" s="71">
        <v>4.4222758787878789</v>
      </c>
      <c r="AY141" s="71">
        <v>0.11205090909090908</v>
      </c>
      <c r="AZ141" s="71">
        <v>1.7928145454545454</v>
      </c>
      <c r="BA141" s="71">
        <v>0.69720565656565647</v>
      </c>
      <c r="BB141" s="71">
        <v>5.3339419953131317</v>
      </c>
      <c r="BC141" s="71">
        <v>19.82834959127273</v>
      </c>
      <c r="BD141" s="71"/>
      <c r="BE141" s="71">
        <v>0</v>
      </c>
      <c r="BF141" s="71">
        <v>19.82834959127273</v>
      </c>
      <c r="BG141" s="71">
        <v>30.371766666666673</v>
      </c>
      <c r="BH141" s="71">
        <v>3.9640903253863615</v>
      </c>
      <c r="BI141" s="71">
        <v>1.2263022831978319</v>
      </c>
      <c r="BJ141" s="71">
        <v>521.50147163627059</v>
      </c>
      <c r="BK141" s="71"/>
      <c r="BL141" s="71">
        <v>557.0636309115215</v>
      </c>
      <c r="BM141" s="71">
        <v>2017.8153766983928</v>
      </c>
      <c r="BN141" s="71">
        <f t="shared" si="22"/>
        <v>-3.3261939705504169E-7</v>
      </c>
      <c r="BO141" s="71">
        <f t="shared" si="23"/>
        <v>-2.3505104058556091E-7</v>
      </c>
      <c r="BP141" s="72">
        <f t="shared" si="24"/>
        <v>8.6609686609686669</v>
      </c>
      <c r="BQ141" s="72">
        <f t="shared" si="25"/>
        <v>1.8803418803418819</v>
      </c>
      <c r="BR141" s="73">
        <v>3</v>
      </c>
      <c r="BS141" s="72">
        <f t="shared" si="29"/>
        <v>3.4188034188034218</v>
      </c>
      <c r="BT141" s="72">
        <f t="shared" si="30"/>
        <v>12.25</v>
      </c>
      <c r="BU141" s="72">
        <f t="shared" si="31"/>
        <v>13.960113960113972</v>
      </c>
      <c r="BV141" s="71">
        <f t="shared" si="28"/>
        <v>281.68932601255125</v>
      </c>
      <c r="BW141" s="71">
        <f t="shared" si="26"/>
        <v>281.68932544488081</v>
      </c>
      <c r="BX141" s="71">
        <f t="shared" si="27"/>
        <v>2299.5047021432738</v>
      </c>
      <c r="BY141" s="71">
        <f t="shared" si="32"/>
        <v>27594.056425719285</v>
      </c>
      <c r="BZ141" s="49">
        <f>VLOOKUP($C141,[1]PARAMETROS!$A:$I,7,0)</f>
        <v>43101</v>
      </c>
      <c r="CA141" s="74"/>
      <c r="CB141" s="74"/>
    </row>
    <row r="142" spans="1:80" s="75" customFormat="1">
      <c r="A142" s="43" t="s">
        <v>333</v>
      </c>
      <c r="B142" s="43" t="s">
        <v>2</v>
      </c>
      <c r="C142" s="43" t="s">
        <v>250</v>
      </c>
      <c r="D142" s="43" t="s">
        <v>615</v>
      </c>
      <c r="E142" s="44" t="s">
        <v>403</v>
      </c>
      <c r="F142" s="44" t="s">
        <v>63</v>
      </c>
      <c r="G142" s="44">
        <v>1</v>
      </c>
      <c r="H142" s="71">
        <v>260.39999999999998</v>
      </c>
      <c r="I142" s="71">
        <v>260.39999999999998</v>
      </c>
      <c r="J142" s="71"/>
      <c r="K142" s="71"/>
      <c r="L142" s="71"/>
      <c r="M142" s="71"/>
      <c r="N142" s="71"/>
      <c r="O142" s="71"/>
      <c r="P142" s="71">
        <v>8.5221818181818172</v>
      </c>
      <c r="Q142" s="71">
        <v>268.9221818181818</v>
      </c>
      <c r="R142" s="71">
        <v>53.78443636363636</v>
      </c>
      <c r="S142" s="71">
        <v>4.0338327272727268</v>
      </c>
      <c r="T142" s="71">
        <v>2.6892218181818182</v>
      </c>
      <c r="U142" s="71">
        <v>0.53784436363636356</v>
      </c>
      <c r="V142" s="71">
        <v>6.723054545454545</v>
      </c>
      <c r="W142" s="71">
        <v>21.513774545454545</v>
      </c>
      <c r="X142" s="71">
        <v>8.0676654545454536</v>
      </c>
      <c r="Y142" s="71">
        <v>1.6135330909090908</v>
      </c>
      <c r="Z142" s="71">
        <v>98.96336290909089</v>
      </c>
      <c r="AA142" s="71">
        <v>22.410181818181815</v>
      </c>
      <c r="AB142" s="71">
        <v>29.877254399999998</v>
      </c>
      <c r="AC142" s="71">
        <v>19.241776528290913</v>
      </c>
      <c r="AD142" s="71">
        <v>71.529212746472723</v>
      </c>
      <c r="AE142" s="71">
        <v>146.376</v>
      </c>
      <c r="AF142" s="71">
        <v>397</v>
      </c>
      <c r="AG142" s="71">
        <v>0</v>
      </c>
      <c r="AH142" s="71">
        <v>32.619999999999997</v>
      </c>
      <c r="AI142" s="71">
        <v>0</v>
      </c>
      <c r="AJ142" s="71">
        <v>0</v>
      </c>
      <c r="AK142" s="71">
        <v>4.72</v>
      </c>
      <c r="AL142" s="71">
        <v>0</v>
      </c>
      <c r="AM142" s="71">
        <v>580.71600000000001</v>
      </c>
      <c r="AN142" s="71">
        <v>751.20857565556355</v>
      </c>
      <c r="AO142" s="71">
        <v>1.349539074074074</v>
      </c>
      <c r="AP142" s="71">
        <v>0.10796312592592593</v>
      </c>
      <c r="AQ142" s="71">
        <v>5.3981562962962963E-2</v>
      </c>
      <c r="AR142" s="71">
        <v>0.94122763636363638</v>
      </c>
      <c r="AS142" s="71">
        <v>0.34637177018181831</v>
      </c>
      <c r="AT142" s="71">
        <v>11.563653818181816</v>
      </c>
      <c r="AU142" s="71">
        <v>0.44820363636363636</v>
      </c>
      <c r="AV142" s="71">
        <v>14.81094062405387</v>
      </c>
      <c r="AW142" s="71">
        <v>3.7350303030303027</v>
      </c>
      <c r="AX142" s="71">
        <v>2.2111379393939394</v>
      </c>
      <c r="AY142" s="71">
        <v>5.6025454545454538E-2</v>
      </c>
      <c r="AZ142" s="71">
        <v>0.89640727272727272</v>
      </c>
      <c r="BA142" s="71">
        <v>0.34860282828282824</v>
      </c>
      <c r="BB142" s="71">
        <v>2.6669709976565659</v>
      </c>
      <c r="BC142" s="71">
        <v>9.9141747956363648</v>
      </c>
      <c r="BD142" s="71"/>
      <c r="BE142" s="71">
        <v>0</v>
      </c>
      <c r="BF142" s="71">
        <v>9.9141747956363648</v>
      </c>
      <c r="BG142" s="71">
        <v>30.371766666666673</v>
      </c>
      <c r="BH142" s="71">
        <v>1.9820451626931808</v>
      </c>
      <c r="BI142" s="71">
        <v>0.61315114159891593</v>
      </c>
      <c r="BJ142" s="71">
        <v>260.75073581813524</v>
      </c>
      <c r="BK142" s="71"/>
      <c r="BL142" s="71">
        <v>293.71769878909402</v>
      </c>
      <c r="BM142" s="71">
        <v>1338.5735716825297</v>
      </c>
      <c r="BN142" s="71">
        <f t="shared" si="22"/>
        <v>-3.3261939705504169E-7</v>
      </c>
      <c r="BO142" s="71">
        <f t="shared" si="23"/>
        <v>-2.3505104058556091E-7</v>
      </c>
      <c r="BP142" s="72">
        <f t="shared" si="24"/>
        <v>8.6609686609686669</v>
      </c>
      <c r="BQ142" s="72">
        <f t="shared" si="25"/>
        <v>1.8803418803418819</v>
      </c>
      <c r="BR142" s="73">
        <v>3</v>
      </c>
      <c r="BS142" s="72">
        <f t="shared" si="29"/>
        <v>3.4188034188034218</v>
      </c>
      <c r="BT142" s="72">
        <f t="shared" si="30"/>
        <v>12.25</v>
      </c>
      <c r="BU142" s="72">
        <f t="shared" si="31"/>
        <v>13.960113960113972</v>
      </c>
      <c r="BV142" s="71">
        <f t="shared" si="28"/>
        <v>186.86639596760159</v>
      </c>
      <c r="BW142" s="71">
        <f t="shared" si="26"/>
        <v>186.86639539993115</v>
      </c>
      <c r="BX142" s="71">
        <f t="shared" si="27"/>
        <v>1525.439967082461</v>
      </c>
      <c r="BY142" s="71">
        <f t="shared" si="32"/>
        <v>18305.279604989533</v>
      </c>
      <c r="BZ142" s="49">
        <f>VLOOKUP($C142,[1]PARAMETROS!$A:$I,7,0)</f>
        <v>43101</v>
      </c>
      <c r="CA142" s="74"/>
      <c r="CB142" s="74"/>
    </row>
    <row r="143" spans="1:80" s="75" customFormat="1">
      <c r="A143" s="43" t="s">
        <v>335</v>
      </c>
      <c r="B143" s="43" t="s">
        <v>0</v>
      </c>
      <c r="C143" s="43" t="s">
        <v>161</v>
      </c>
      <c r="D143" s="43" t="s">
        <v>616</v>
      </c>
      <c r="E143" s="44" t="s">
        <v>403</v>
      </c>
      <c r="F143" s="44" t="s">
        <v>63</v>
      </c>
      <c r="G143" s="44">
        <v>2</v>
      </c>
      <c r="H143" s="71">
        <v>1076.08</v>
      </c>
      <c r="I143" s="71">
        <v>2152.16</v>
      </c>
      <c r="J143" s="71"/>
      <c r="K143" s="71"/>
      <c r="L143" s="71"/>
      <c r="M143" s="71"/>
      <c r="N143" s="71"/>
      <c r="O143" s="71"/>
      <c r="P143" s="71">
        <v>70.434327272727273</v>
      </c>
      <c r="Q143" s="71">
        <v>2222.5943272727272</v>
      </c>
      <c r="R143" s="71">
        <v>444.51886545454545</v>
      </c>
      <c r="S143" s="71">
        <v>33.33891490909091</v>
      </c>
      <c r="T143" s="71">
        <v>22.225943272727275</v>
      </c>
      <c r="U143" s="71">
        <v>4.4451886545454542</v>
      </c>
      <c r="V143" s="71">
        <v>55.564858181818181</v>
      </c>
      <c r="W143" s="71">
        <v>177.8075461818182</v>
      </c>
      <c r="X143" s="71">
        <v>66.67782981818182</v>
      </c>
      <c r="Y143" s="71">
        <v>13.335565963636364</v>
      </c>
      <c r="Z143" s="71">
        <v>817.91471243636374</v>
      </c>
      <c r="AA143" s="71">
        <v>185.21619393939392</v>
      </c>
      <c r="AB143" s="71">
        <v>246.93022976</v>
      </c>
      <c r="AC143" s="71">
        <v>159.02988392137701</v>
      </c>
      <c r="AD143" s="71">
        <v>591.17630762077101</v>
      </c>
      <c r="AE143" s="71">
        <v>194.87040000000002</v>
      </c>
      <c r="AF143" s="71">
        <v>794</v>
      </c>
      <c r="AG143" s="71">
        <v>0</v>
      </c>
      <c r="AH143" s="71">
        <v>97.16</v>
      </c>
      <c r="AI143" s="71">
        <v>0</v>
      </c>
      <c r="AJ143" s="71">
        <v>0</v>
      </c>
      <c r="AK143" s="71">
        <v>9.44</v>
      </c>
      <c r="AL143" s="71">
        <v>0</v>
      </c>
      <c r="AM143" s="71">
        <v>1095.4704000000002</v>
      </c>
      <c r="AN143" s="71">
        <v>2504.5614200571349</v>
      </c>
      <c r="AO143" s="71">
        <v>11.153702049382717</v>
      </c>
      <c r="AP143" s="71">
        <v>0.89229616395061728</v>
      </c>
      <c r="AQ143" s="71">
        <v>0.44614808197530864</v>
      </c>
      <c r="AR143" s="71">
        <v>7.7790801454545466</v>
      </c>
      <c r="AS143" s="71">
        <v>2.8627014935272737</v>
      </c>
      <c r="AT143" s="71">
        <v>95.571556072727262</v>
      </c>
      <c r="AU143" s="71">
        <v>3.7043238787878789</v>
      </c>
      <c r="AV143" s="71">
        <v>122.40980788580561</v>
      </c>
      <c r="AW143" s="71">
        <v>30.869365656565655</v>
      </c>
      <c r="AX143" s="71">
        <v>18.274664468686868</v>
      </c>
      <c r="AY143" s="71">
        <v>0.46304048484848481</v>
      </c>
      <c r="AZ143" s="71">
        <v>7.4086477575757579</v>
      </c>
      <c r="BA143" s="71">
        <v>2.8811407946127945</v>
      </c>
      <c r="BB143" s="71">
        <v>22.042044171722562</v>
      </c>
      <c r="BC143" s="71">
        <v>81.938903334012124</v>
      </c>
      <c r="BD143" s="71"/>
      <c r="BE143" s="71">
        <v>0</v>
      </c>
      <c r="BF143" s="71">
        <v>81.938903334012124</v>
      </c>
      <c r="BG143" s="71">
        <v>110.9704</v>
      </c>
      <c r="BH143" s="71">
        <v>15.856361301545446</v>
      </c>
      <c r="BI143" s="71">
        <v>4.9052091327913265</v>
      </c>
      <c r="BJ143" s="71">
        <v>2086.0058865450824</v>
      </c>
      <c r="BK143" s="71"/>
      <c r="BL143" s="71">
        <v>2217.7378569794191</v>
      </c>
      <c r="BM143" s="71">
        <v>7149.242315529099</v>
      </c>
      <c r="BN143" s="71">
        <f t="shared" si="22"/>
        <v>-6.6523879411008338E-7</v>
      </c>
      <c r="BO143" s="71">
        <f t="shared" si="23"/>
        <v>-4.7010208117112182E-7</v>
      </c>
      <c r="BP143" s="72">
        <f t="shared" si="24"/>
        <v>8.8629737609329435</v>
      </c>
      <c r="BQ143" s="72">
        <f t="shared" si="25"/>
        <v>1.9241982507288626</v>
      </c>
      <c r="BR143" s="73">
        <v>5</v>
      </c>
      <c r="BS143" s="72">
        <f t="shared" si="29"/>
        <v>5.8309037900874632</v>
      </c>
      <c r="BT143" s="72">
        <f t="shared" si="30"/>
        <v>14.25</v>
      </c>
      <c r="BU143" s="72">
        <f t="shared" si="31"/>
        <v>16.618075801749271</v>
      </c>
      <c r="BV143" s="71">
        <f t="shared" si="28"/>
        <v>1188.0665070566888</v>
      </c>
      <c r="BW143" s="71">
        <f t="shared" si="26"/>
        <v>1188.0665059213479</v>
      </c>
      <c r="BX143" s="71">
        <f t="shared" si="27"/>
        <v>8337.308821450446</v>
      </c>
      <c r="BY143" s="71">
        <f t="shared" si="32"/>
        <v>100047.70585740535</v>
      </c>
      <c r="BZ143" s="49">
        <f>VLOOKUP($C143,[1]PARAMETROS!$A:$I,7,0)</f>
        <v>43101</v>
      </c>
      <c r="CA143" s="74"/>
      <c r="CB143" s="74"/>
    </row>
    <row r="144" spans="1:80" s="75" customFormat="1">
      <c r="A144" s="43" t="s">
        <v>617</v>
      </c>
      <c r="B144" s="43" t="s">
        <v>2</v>
      </c>
      <c r="C144" s="43" t="s">
        <v>165</v>
      </c>
      <c r="D144" s="43" t="s">
        <v>618</v>
      </c>
      <c r="E144" s="44" t="s">
        <v>403</v>
      </c>
      <c r="F144" s="44" t="s">
        <v>63</v>
      </c>
      <c r="G144" s="44">
        <v>1</v>
      </c>
      <c r="H144" s="71">
        <v>260.39999999999998</v>
      </c>
      <c r="I144" s="71">
        <v>260.39999999999998</v>
      </c>
      <c r="J144" s="71"/>
      <c r="K144" s="71"/>
      <c r="L144" s="71"/>
      <c r="M144" s="71"/>
      <c r="N144" s="71"/>
      <c r="O144" s="71"/>
      <c r="P144" s="71">
        <v>8.5221818181818172</v>
      </c>
      <c r="Q144" s="71">
        <v>268.9221818181818</v>
      </c>
      <c r="R144" s="71">
        <v>53.78443636363636</v>
      </c>
      <c r="S144" s="71">
        <v>4.0338327272727268</v>
      </c>
      <c r="T144" s="71">
        <v>2.6892218181818182</v>
      </c>
      <c r="U144" s="71">
        <v>0.53784436363636356</v>
      </c>
      <c r="V144" s="71">
        <v>6.723054545454545</v>
      </c>
      <c r="W144" s="71">
        <v>21.513774545454545</v>
      </c>
      <c r="X144" s="71">
        <v>8.0676654545454536</v>
      </c>
      <c r="Y144" s="71">
        <v>1.6135330909090908</v>
      </c>
      <c r="Z144" s="71">
        <v>98.96336290909089</v>
      </c>
      <c r="AA144" s="71">
        <v>22.410181818181815</v>
      </c>
      <c r="AB144" s="71">
        <v>29.877254399999998</v>
      </c>
      <c r="AC144" s="71">
        <v>19.241776528290913</v>
      </c>
      <c r="AD144" s="71">
        <v>71.529212746472723</v>
      </c>
      <c r="AE144" s="71">
        <v>146.376</v>
      </c>
      <c r="AF144" s="71">
        <v>397</v>
      </c>
      <c r="AG144" s="71">
        <v>0</v>
      </c>
      <c r="AH144" s="71">
        <v>0</v>
      </c>
      <c r="AI144" s="71">
        <v>0</v>
      </c>
      <c r="AJ144" s="71">
        <v>0</v>
      </c>
      <c r="AK144" s="71">
        <v>4.72</v>
      </c>
      <c r="AL144" s="71">
        <v>0</v>
      </c>
      <c r="AM144" s="71">
        <v>548.096</v>
      </c>
      <c r="AN144" s="71">
        <v>718.58857565556355</v>
      </c>
      <c r="AO144" s="71">
        <v>1.349539074074074</v>
      </c>
      <c r="AP144" s="71">
        <v>0.10796312592592593</v>
      </c>
      <c r="AQ144" s="71">
        <v>5.3981562962962963E-2</v>
      </c>
      <c r="AR144" s="71">
        <v>0.94122763636363638</v>
      </c>
      <c r="AS144" s="71">
        <v>0.34637177018181831</v>
      </c>
      <c r="AT144" s="71">
        <v>11.563653818181816</v>
      </c>
      <c r="AU144" s="71">
        <v>0.44820363636363636</v>
      </c>
      <c r="AV144" s="71">
        <v>14.81094062405387</v>
      </c>
      <c r="AW144" s="71">
        <v>3.7350303030303027</v>
      </c>
      <c r="AX144" s="71">
        <v>2.2111379393939394</v>
      </c>
      <c r="AY144" s="71">
        <v>5.6025454545454538E-2</v>
      </c>
      <c r="AZ144" s="71">
        <v>0.89640727272727272</v>
      </c>
      <c r="BA144" s="71">
        <v>0.34860282828282824</v>
      </c>
      <c r="BB144" s="71">
        <v>2.6669709976565659</v>
      </c>
      <c r="BC144" s="71">
        <v>9.9141747956363648</v>
      </c>
      <c r="BD144" s="71"/>
      <c r="BE144" s="71">
        <v>0</v>
      </c>
      <c r="BF144" s="71">
        <v>9.9141747956363648</v>
      </c>
      <c r="BG144" s="71">
        <v>30.371766666666673</v>
      </c>
      <c r="BH144" s="71">
        <v>1.9820451626931808</v>
      </c>
      <c r="BI144" s="71">
        <v>0.61315114159891593</v>
      </c>
      <c r="BJ144" s="71">
        <v>260.75073581813524</v>
      </c>
      <c r="BK144" s="71"/>
      <c r="BL144" s="71">
        <v>293.71769878909402</v>
      </c>
      <c r="BM144" s="71">
        <v>1305.9535716825296</v>
      </c>
      <c r="BN144" s="71">
        <f t="shared" si="22"/>
        <v>-3.3261939705504169E-7</v>
      </c>
      <c r="BO144" s="71">
        <f t="shared" si="23"/>
        <v>-2.3505104058556091E-7</v>
      </c>
      <c r="BP144" s="72">
        <f t="shared" si="24"/>
        <v>8.6609686609686669</v>
      </c>
      <c r="BQ144" s="72">
        <f t="shared" si="25"/>
        <v>1.8803418803418819</v>
      </c>
      <c r="BR144" s="73">
        <v>3</v>
      </c>
      <c r="BS144" s="72">
        <f t="shared" si="29"/>
        <v>3.4188034188034218</v>
      </c>
      <c r="BT144" s="72">
        <f t="shared" si="30"/>
        <v>12.25</v>
      </c>
      <c r="BU144" s="72">
        <f t="shared" si="31"/>
        <v>13.960113960113972</v>
      </c>
      <c r="BV144" s="71">
        <f t="shared" si="28"/>
        <v>182.31260679381242</v>
      </c>
      <c r="BW144" s="71">
        <f t="shared" si="26"/>
        <v>182.31260622614198</v>
      </c>
      <c r="BX144" s="71">
        <f t="shared" si="27"/>
        <v>1488.2661779086716</v>
      </c>
      <c r="BY144" s="71">
        <f t="shared" si="32"/>
        <v>17859.194134904057</v>
      </c>
      <c r="BZ144" s="49">
        <f>VLOOKUP($C144,[1]PARAMETROS!$A:$I,7,0)</f>
        <v>43101</v>
      </c>
      <c r="CA144" s="74"/>
      <c r="CB144" s="74"/>
    </row>
    <row r="145" spans="1:80" s="75" customFormat="1">
      <c r="A145" s="43" t="s">
        <v>619</v>
      </c>
      <c r="B145" s="43" t="s">
        <v>2</v>
      </c>
      <c r="C145" s="43" t="s">
        <v>74</v>
      </c>
      <c r="D145" s="43" t="s">
        <v>620</v>
      </c>
      <c r="E145" s="44" t="s">
        <v>403</v>
      </c>
      <c r="F145" s="44" t="s">
        <v>63</v>
      </c>
      <c r="G145" s="44">
        <v>1</v>
      </c>
      <c r="H145" s="71">
        <v>260.39999999999998</v>
      </c>
      <c r="I145" s="71">
        <v>260.39999999999998</v>
      </c>
      <c r="J145" s="71"/>
      <c r="K145" s="71"/>
      <c r="L145" s="71"/>
      <c r="M145" s="71"/>
      <c r="N145" s="71"/>
      <c r="O145" s="71"/>
      <c r="P145" s="71">
        <v>8.5221818181818172</v>
      </c>
      <c r="Q145" s="71">
        <v>268.9221818181818</v>
      </c>
      <c r="R145" s="71">
        <v>53.78443636363636</v>
      </c>
      <c r="S145" s="71">
        <v>4.0338327272727268</v>
      </c>
      <c r="T145" s="71">
        <v>2.6892218181818182</v>
      </c>
      <c r="U145" s="71">
        <v>0.53784436363636356</v>
      </c>
      <c r="V145" s="71">
        <v>6.723054545454545</v>
      </c>
      <c r="W145" s="71">
        <v>21.513774545454545</v>
      </c>
      <c r="X145" s="71">
        <v>8.0676654545454536</v>
      </c>
      <c r="Y145" s="71">
        <v>1.6135330909090908</v>
      </c>
      <c r="Z145" s="71">
        <v>98.96336290909089</v>
      </c>
      <c r="AA145" s="71">
        <v>22.410181818181815</v>
      </c>
      <c r="AB145" s="71">
        <v>29.877254399999998</v>
      </c>
      <c r="AC145" s="71">
        <v>19.241776528290913</v>
      </c>
      <c r="AD145" s="71">
        <v>71.529212746472723</v>
      </c>
      <c r="AE145" s="71">
        <v>146.376</v>
      </c>
      <c r="AF145" s="71">
        <v>0</v>
      </c>
      <c r="AG145" s="71">
        <v>264.83999999999997</v>
      </c>
      <c r="AH145" s="71">
        <v>27.01</v>
      </c>
      <c r="AI145" s="71">
        <v>0</v>
      </c>
      <c r="AJ145" s="71">
        <v>0</v>
      </c>
      <c r="AK145" s="71">
        <v>4.72</v>
      </c>
      <c r="AL145" s="71">
        <v>0</v>
      </c>
      <c r="AM145" s="71">
        <v>442.94600000000003</v>
      </c>
      <c r="AN145" s="71">
        <v>613.43857565556357</v>
      </c>
      <c r="AO145" s="71">
        <v>1.349539074074074</v>
      </c>
      <c r="AP145" s="71">
        <v>0.10796312592592593</v>
      </c>
      <c r="AQ145" s="71">
        <v>5.3981562962962963E-2</v>
      </c>
      <c r="AR145" s="71">
        <v>0.94122763636363638</v>
      </c>
      <c r="AS145" s="71">
        <v>0.34637177018181831</v>
      </c>
      <c r="AT145" s="71">
        <v>11.563653818181816</v>
      </c>
      <c r="AU145" s="71">
        <v>0.44820363636363636</v>
      </c>
      <c r="AV145" s="71">
        <v>14.81094062405387</v>
      </c>
      <c r="AW145" s="71">
        <v>3.7350303030303027</v>
      </c>
      <c r="AX145" s="71">
        <v>2.2111379393939394</v>
      </c>
      <c r="AY145" s="71">
        <v>5.6025454545454538E-2</v>
      </c>
      <c r="AZ145" s="71">
        <v>0.89640727272727272</v>
      </c>
      <c r="BA145" s="71">
        <v>0.34860282828282824</v>
      </c>
      <c r="BB145" s="71">
        <v>2.6669709976565659</v>
      </c>
      <c r="BC145" s="71">
        <v>9.9141747956363648</v>
      </c>
      <c r="BD145" s="71"/>
      <c r="BE145" s="71">
        <v>0</v>
      </c>
      <c r="BF145" s="71">
        <v>9.9141747956363648</v>
      </c>
      <c r="BG145" s="71">
        <v>30.371766666666673</v>
      </c>
      <c r="BH145" s="71">
        <v>1.9820451626931808</v>
      </c>
      <c r="BI145" s="71">
        <v>0.61315114159891593</v>
      </c>
      <c r="BJ145" s="71">
        <v>260.75073581813524</v>
      </c>
      <c r="BK145" s="71"/>
      <c r="BL145" s="71">
        <v>293.71769878909402</v>
      </c>
      <c r="BM145" s="71">
        <v>1200.8035716825298</v>
      </c>
      <c r="BN145" s="71">
        <f t="shared" si="22"/>
        <v>-3.3261939705504169E-7</v>
      </c>
      <c r="BO145" s="71">
        <f t="shared" si="23"/>
        <v>-2.3505104058556091E-7</v>
      </c>
      <c r="BP145" s="72">
        <f t="shared" si="24"/>
        <v>8.7608069164265068</v>
      </c>
      <c r="BQ145" s="72">
        <f t="shared" si="25"/>
        <v>1.9020172910662811</v>
      </c>
      <c r="BR145" s="73">
        <v>4</v>
      </c>
      <c r="BS145" s="72">
        <f t="shared" si="29"/>
        <v>4.6109510086455305</v>
      </c>
      <c r="BT145" s="72">
        <f t="shared" si="30"/>
        <v>13.25</v>
      </c>
      <c r="BU145" s="72">
        <f t="shared" si="31"/>
        <v>15.273775216138318</v>
      </c>
      <c r="BV145" s="71">
        <f t="shared" si="28"/>
        <v>183.40803823944526</v>
      </c>
      <c r="BW145" s="71">
        <f t="shared" si="26"/>
        <v>183.40803767177482</v>
      </c>
      <c r="BX145" s="71">
        <f t="shared" si="27"/>
        <v>1384.2116093543045</v>
      </c>
      <c r="BY145" s="71">
        <f t="shared" si="32"/>
        <v>16610.539312251654</v>
      </c>
      <c r="BZ145" s="49">
        <f>VLOOKUP($C145,[1]PARAMETROS!$A:$I,7,0)</f>
        <v>43101</v>
      </c>
      <c r="CA145" s="74"/>
      <c r="CB145" s="74"/>
    </row>
    <row r="146" spans="1:80" s="75" customFormat="1">
      <c r="A146" s="43" t="s">
        <v>337</v>
      </c>
      <c r="B146" s="43" t="s">
        <v>0</v>
      </c>
      <c r="C146" s="43" t="s">
        <v>84</v>
      </c>
      <c r="D146" s="43" t="s">
        <v>621</v>
      </c>
      <c r="E146" s="44" t="s">
        <v>403</v>
      </c>
      <c r="F146" s="44" t="s">
        <v>63</v>
      </c>
      <c r="G146" s="44">
        <v>1</v>
      </c>
      <c r="H146" s="71">
        <v>1041.5999999999999</v>
      </c>
      <c r="I146" s="71">
        <v>1041.5999999999999</v>
      </c>
      <c r="J146" s="71"/>
      <c r="K146" s="71"/>
      <c r="L146" s="71"/>
      <c r="M146" s="71"/>
      <c r="N146" s="71"/>
      <c r="O146" s="71"/>
      <c r="P146" s="71">
        <v>34.088727272727269</v>
      </c>
      <c r="Q146" s="71">
        <v>1075.6887272727272</v>
      </c>
      <c r="R146" s="71">
        <v>215.13774545454544</v>
      </c>
      <c r="S146" s="71">
        <v>16.135330909090907</v>
      </c>
      <c r="T146" s="71">
        <v>10.756887272727273</v>
      </c>
      <c r="U146" s="71">
        <v>2.1513774545454543</v>
      </c>
      <c r="V146" s="71">
        <v>26.89221818181818</v>
      </c>
      <c r="W146" s="71">
        <v>86.055098181818181</v>
      </c>
      <c r="X146" s="71">
        <v>32.270661818181814</v>
      </c>
      <c r="Y146" s="71">
        <v>6.4541323636363632</v>
      </c>
      <c r="Z146" s="71">
        <v>395.85345163636356</v>
      </c>
      <c r="AA146" s="71">
        <v>89.640727272727261</v>
      </c>
      <c r="AB146" s="71">
        <v>119.50901759999999</v>
      </c>
      <c r="AC146" s="71">
        <v>76.967106113163652</v>
      </c>
      <c r="AD146" s="71">
        <v>286.11685098589089</v>
      </c>
      <c r="AE146" s="71">
        <v>99.504000000000005</v>
      </c>
      <c r="AF146" s="71">
        <v>397</v>
      </c>
      <c r="AG146" s="71">
        <v>0</v>
      </c>
      <c r="AH146" s="71">
        <v>32.619999999999997</v>
      </c>
      <c r="AI146" s="71">
        <v>0</v>
      </c>
      <c r="AJ146" s="71">
        <v>0</v>
      </c>
      <c r="AK146" s="71">
        <v>4.72</v>
      </c>
      <c r="AL146" s="71">
        <v>0</v>
      </c>
      <c r="AM146" s="71">
        <v>533.84400000000005</v>
      </c>
      <c r="AN146" s="71">
        <v>1215.8143026222544</v>
      </c>
      <c r="AO146" s="71">
        <v>5.3981562962962961</v>
      </c>
      <c r="AP146" s="71">
        <v>0.43185250370370371</v>
      </c>
      <c r="AQ146" s="71">
        <v>0.21592625185185185</v>
      </c>
      <c r="AR146" s="71">
        <v>3.7649105454545455</v>
      </c>
      <c r="AS146" s="71">
        <v>1.3854870807272732</v>
      </c>
      <c r="AT146" s="71">
        <v>46.254615272727264</v>
      </c>
      <c r="AU146" s="71">
        <v>1.7928145454545454</v>
      </c>
      <c r="AV146" s="71">
        <v>59.243762496215481</v>
      </c>
      <c r="AW146" s="71">
        <v>14.940121212121211</v>
      </c>
      <c r="AX146" s="71">
        <v>8.8445517575757577</v>
      </c>
      <c r="AY146" s="71">
        <v>0.22410181818181815</v>
      </c>
      <c r="AZ146" s="71">
        <v>3.5856290909090909</v>
      </c>
      <c r="BA146" s="71">
        <v>1.3944113131313129</v>
      </c>
      <c r="BB146" s="71">
        <v>10.667883990626263</v>
      </c>
      <c r="BC146" s="71">
        <v>39.656699182545459</v>
      </c>
      <c r="BD146" s="71"/>
      <c r="BE146" s="71">
        <v>0</v>
      </c>
      <c r="BF146" s="71">
        <v>39.656699182545459</v>
      </c>
      <c r="BG146" s="71">
        <v>55.485199999999999</v>
      </c>
      <c r="BH146" s="71">
        <v>7.928180650772723</v>
      </c>
      <c r="BI146" s="71">
        <v>2.4526045663956633</v>
      </c>
      <c r="BJ146" s="71">
        <v>1043.0029432725412</v>
      </c>
      <c r="BK146" s="71"/>
      <c r="BL146" s="71">
        <v>1108.8689284897096</v>
      </c>
      <c r="BM146" s="71">
        <v>3499.272420063452</v>
      </c>
      <c r="BN146" s="71">
        <f t="shared" si="22"/>
        <v>-3.3261939705504169E-7</v>
      </c>
      <c r="BO146" s="71">
        <f t="shared" si="23"/>
        <v>-2.3505104058556091E-7</v>
      </c>
      <c r="BP146" s="72">
        <f t="shared" si="24"/>
        <v>8.6609686609686669</v>
      </c>
      <c r="BQ146" s="72">
        <f t="shared" si="25"/>
        <v>1.8803418803418819</v>
      </c>
      <c r="BR146" s="73">
        <v>3</v>
      </c>
      <c r="BS146" s="72">
        <f t="shared" si="29"/>
        <v>3.4188034188034218</v>
      </c>
      <c r="BT146" s="72">
        <f t="shared" si="30"/>
        <v>12.25</v>
      </c>
      <c r="BU146" s="72">
        <f t="shared" si="31"/>
        <v>13.960113960113972</v>
      </c>
      <c r="BV146" s="71">
        <f t="shared" si="28"/>
        <v>488.5024175364486</v>
      </c>
      <c r="BW146" s="71">
        <f t="shared" si="26"/>
        <v>488.50241696877816</v>
      </c>
      <c r="BX146" s="71">
        <f t="shared" si="27"/>
        <v>3987.7748370322302</v>
      </c>
      <c r="BY146" s="71">
        <f t="shared" si="32"/>
        <v>47853.298044386764</v>
      </c>
      <c r="BZ146" s="49">
        <f>VLOOKUP($C146,[1]PARAMETROS!$A:$I,7,0)</f>
        <v>43101</v>
      </c>
      <c r="CA146" s="74"/>
      <c r="CB146" s="74"/>
    </row>
    <row r="147" spans="1:80" s="75" customFormat="1">
      <c r="A147" s="43" t="s">
        <v>341</v>
      </c>
      <c r="B147" s="43" t="s">
        <v>0</v>
      </c>
      <c r="C147" s="43" t="s">
        <v>271</v>
      </c>
      <c r="D147" s="43" t="s">
        <v>622</v>
      </c>
      <c r="E147" s="44" t="s">
        <v>403</v>
      </c>
      <c r="F147" s="44" t="s">
        <v>63</v>
      </c>
      <c r="G147" s="44">
        <v>1</v>
      </c>
      <c r="H147" s="71">
        <v>1041.5999999999999</v>
      </c>
      <c r="I147" s="71">
        <v>1041.5999999999999</v>
      </c>
      <c r="J147" s="71"/>
      <c r="K147" s="71"/>
      <c r="L147" s="71"/>
      <c r="M147" s="71"/>
      <c r="N147" s="71"/>
      <c r="O147" s="71"/>
      <c r="P147" s="71">
        <v>34.088727272727269</v>
      </c>
      <c r="Q147" s="71">
        <v>1075.6887272727272</v>
      </c>
      <c r="R147" s="71">
        <v>215.13774545454544</v>
      </c>
      <c r="S147" s="71">
        <v>16.135330909090907</v>
      </c>
      <c r="T147" s="71">
        <v>10.756887272727273</v>
      </c>
      <c r="U147" s="71">
        <v>2.1513774545454543</v>
      </c>
      <c r="V147" s="71">
        <v>26.89221818181818</v>
      </c>
      <c r="W147" s="71">
        <v>86.055098181818181</v>
      </c>
      <c r="X147" s="71">
        <v>32.270661818181814</v>
      </c>
      <c r="Y147" s="71">
        <v>6.4541323636363632</v>
      </c>
      <c r="Z147" s="71">
        <v>395.85345163636356</v>
      </c>
      <c r="AA147" s="71">
        <v>89.640727272727261</v>
      </c>
      <c r="AB147" s="71">
        <v>119.50901759999999</v>
      </c>
      <c r="AC147" s="71">
        <v>76.967106113163652</v>
      </c>
      <c r="AD147" s="71">
        <v>286.11685098589089</v>
      </c>
      <c r="AE147" s="71">
        <v>99.504000000000005</v>
      </c>
      <c r="AF147" s="71">
        <v>397</v>
      </c>
      <c r="AG147" s="71">
        <v>0</v>
      </c>
      <c r="AH147" s="71">
        <v>0</v>
      </c>
      <c r="AI147" s="71">
        <v>0</v>
      </c>
      <c r="AJ147" s="71">
        <v>0</v>
      </c>
      <c r="AK147" s="71">
        <v>4.72</v>
      </c>
      <c r="AL147" s="71">
        <v>0</v>
      </c>
      <c r="AM147" s="71">
        <v>501.22400000000005</v>
      </c>
      <c r="AN147" s="71">
        <v>1183.1943026222546</v>
      </c>
      <c r="AO147" s="71">
        <v>5.3981562962962961</v>
      </c>
      <c r="AP147" s="71">
        <v>0.43185250370370371</v>
      </c>
      <c r="AQ147" s="71">
        <v>0.21592625185185185</v>
      </c>
      <c r="AR147" s="71">
        <v>3.7649105454545455</v>
      </c>
      <c r="AS147" s="71">
        <v>1.3854870807272732</v>
      </c>
      <c r="AT147" s="71">
        <v>46.254615272727264</v>
      </c>
      <c r="AU147" s="71">
        <v>1.7928145454545454</v>
      </c>
      <c r="AV147" s="71">
        <v>59.243762496215481</v>
      </c>
      <c r="AW147" s="71">
        <v>14.940121212121211</v>
      </c>
      <c r="AX147" s="71">
        <v>8.8445517575757577</v>
      </c>
      <c r="AY147" s="71">
        <v>0.22410181818181815</v>
      </c>
      <c r="AZ147" s="71">
        <v>3.5856290909090909</v>
      </c>
      <c r="BA147" s="71">
        <v>1.3944113131313129</v>
      </c>
      <c r="BB147" s="71">
        <v>10.667883990626263</v>
      </c>
      <c r="BC147" s="71">
        <v>39.656699182545459</v>
      </c>
      <c r="BD147" s="71"/>
      <c r="BE147" s="71">
        <v>0</v>
      </c>
      <c r="BF147" s="71">
        <v>39.656699182545459</v>
      </c>
      <c r="BG147" s="71">
        <v>55.485199999999999</v>
      </c>
      <c r="BH147" s="71">
        <v>7.928180650772723</v>
      </c>
      <c r="BI147" s="71">
        <v>2.4526045663956633</v>
      </c>
      <c r="BJ147" s="71">
        <v>1043.0029432725412</v>
      </c>
      <c r="BK147" s="71"/>
      <c r="BL147" s="71">
        <v>1108.8689284897096</v>
      </c>
      <c r="BM147" s="71">
        <v>3466.6524200634522</v>
      </c>
      <c r="BN147" s="71">
        <f t="shared" si="22"/>
        <v>-3.3261939705504169E-7</v>
      </c>
      <c r="BO147" s="71">
        <f t="shared" si="23"/>
        <v>-2.3505104058556091E-7</v>
      </c>
      <c r="BP147" s="72">
        <f t="shared" si="24"/>
        <v>8.5633802816901436</v>
      </c>
      <c r="BQ147" s="72">
        <f t="shared" si="25"/>
        <v>1.8591549295774654</v>
      </c>
      <c r="BR147" s="73">
        <v>2</v>
      </c>
      <c r="BS147" s="72">
        <f t="shared" si="29"/>
        <v>2.2535211267605644</v>
      </c>
      <c r="BT147" s="72">
        <f t="shared" si="30"/>
        <v>11.25</v>
      </c>
      <c r="BU147" s="72">
        <f t="shared" si="31"/>
        <v>12.676056338028173</v>
      </c>
      <c r="BV147" s="71">
        <f t="shared" si="28"/>
        <v>439.43481373890211</v>
      </c>
      <c r="BW147" s="71">
        <f t="shared" si="26"/>
        <v>439.43481317123167</v>
      </c>
      <c r="BX147" s="71">
        <f t="shared" si="27"/>
        <v>3906.0872332346839</v>
      </c>
      <c r="BY147" s="71">
        <f t="shared" si="32"/>
        <v>46873.046798816205</v>
      </c>
      <c r="BZ147" s="49">
        <f>VLOOKUP($C147,[1]PARAMETROS!$A:$I,7,0)</f>
        <v>43101</v>
      </c>
      <c r="CA147" s="74"/>
      <c r="CB147" s="74"/>
    </row>
    <row r="148" spans="1:80" s="75" customFormat="1">
      <c r="A148" s="43" t="s">
        <v>623</v>
      </c>
      <c r="B148" s="43" t="s">
        <v>2</v>
      </c>
      <c r="C148" s="43" t="s">
        <v>165</v>
      </c>
      <c r="D148" s="43" t="s">
        <v>624</v>
      </c>
      <c r="E148" s="44" t="s">
        <v>403</v>
      </c>
      <c r="F148" s="44" t="s">
        <v>63</v>
      </c>
      <c r="G148" s="44">
        <v>1</v>
      </c>
      <c r="H148" s="71">
        <v>260.39999999999998</v>
      </c>
      <c r="I148" s="71">
        <v>260.39999999999998</v>
      </c>
      <c r="J148" s="71"/>
      <c r="K148" s="71"/>
      <c r="L148" s="71"/>
      <c r="M148" s="71"/>
      <c r="N148" s="71"/>
      <c r="O148" s="71"/>
      <c r="P148" s="71">
        <v>8.5221818181818172</v>
      </c>
      <c r="Q148" s="71">
        <v>268.9221818181818</v>
      </c>
      <c r="R148" s="71">
        <v>53.78443636363636</v>
      </c>
      <c r="S148" s="71">
        <v>4.0338327272727268</v>
      </c>
      <c r="T148" s="71">
        <v>2.6892218181818182</v>
      </c>
      <c r="U148" s="71">
        <v>0.53784436363636356</v>
      </c>
      <c r="V148" s="71">
        <v>6.723054545454545</v>
      </c>
      <c r="W148" s="71">
        <v>21.513774545454545</v>
      </c>
      <c r="X148" s="71">
        <v>8.0676654545454536</v>
      </c>
      <c r="Y148" s="71">
        <v>1.6135330909090908</v>
      </c>
      <c r="Z148" s="71">
        <v>98.96336290909089</v>
      </c>
      <c r="AA148" s="71">
        <v>22.410181818181815</v>
      </c>
      <c r="AB148" s="71">
        <v>29.877254399999998</v>
      </c>
      <c r="AC148" s="71">
        <v>19.241776528290913</v>
      </c>
      <c r="AD148" s="71">
        <v>71.529212746472723</v>
      </c>
      <c r="AE148" s="71">
        <v>146.376</v>
      </c>
      <c r="AF148" s="71">
        <v>397</v>
      </c>
      <c r="AG148" s="71">
        <v>0</v>
      </c>
      <c r="AH148" s="71">
        <v>0</v>
      </c>
      <c r="AI148" s="71">
        <v>0</v>
      </c>
      <c r="AJ148" s="71">
        <v>0</v>
      </c>
      <c r="AK148" s="71">
        <v>4.72</v>
      </c>
      <c r="AL148" s="71">
        <v>0</v>
      </c>
      <c r="AM148" s="71">
        <v>548.096</v>
      </c>
      <c r="AN148" s="71">
        <v>718.58857565556355</v>
      </c>
      <c r="AO148" s="71">
        <v>1.349539074074074</v>
      </c>
      <c r="AP148" s="71">
        <v>0.10796312592592593</v>
      </c>
      <c r="AQ148" s="71">
        <v>5.3981562962962963E-2</v>
      </c>
      <c r="AR148" s="71">
        <v>0.94122763636363638</v>
      </c>
      <c r="AS148" s="71">
        <v>0.34637177018181831</v>
      </c>
      <c r="AT148" s="71">
        <v>11.563653818181816</v>
      </c>
      <c r="AU148" s="71">
        <v>0.44820363636363636</v>
      </c>
      <c r="AV148" s="71">
        <v>14.81094062405387</v>
      </c>
      <c r="AW148" s="71">
        <v>3.7350303030303027</v>
      </c>
      <c r="AX148" s="71">
        <v>2.2111379393939394</v>
      </c>
      <c r="AY148" s="71">
        <v>5.6025454545454538E-2</v>
      </c>
      <c r="AZ148" s="71">
        <v>0.89640727272727272</v>
      </c>
      <c r="BA148" s="71">
        <v>0.34860282828282824</v>
      </c>
      <c r="BB148" s="71">
        <v>2.6669709976565659</v>
      </c>
      <c r="BC148" s="71">
        <v>9.9141747956363648</v>
      </c>
      <c r="BD148" s="71"/>
      <c r="BE148" s="71">
        <v>0</v>
      </c>
      <c r="BF148" s="71">
        <v>9.9141747956363648</v>
      </c>
      <c r="BG148" s="71">
        <v>30.371766666666673</v>
      </c>
      <c r="BH148" s="71">
        <v>1.9820451626931808</v>
      </c>
      <c r="BI148" s="71">
        <v>0.61315114159891593</v>
      </c>
      <c r="BJ148" s="71">
        <v>260.75073581813524</v>
      </c>
      <c r="BK148" s="71"/>
      <c r="BL148" s="71">
        <v>293.71769878909402</v>
      </c>
      <c r="BM148" s="71">
        <v>1305.9535716825296</v>
      </c>
      <c r="BN148" s="71">
        <f t="shared" si="22"/>
        <v>-3.3261939705504169E-7</v>
      </c>
      <c r="BO148" s="71">
        <f t="shared" si="23"/>
        <v>-2.3505104058556091E-7</v>
      </c>
      <c r="BP148" s="72">
        <f t="shared" si="24"/>
        <v>8.5633802816901436</v>
      </c>
      <c r="BQ148" s="72">
        <f t="shared" si="25"/>
        <v>1.8591549295774654</v>
      </c>
      <c r="BR148" s="73">
        <v>2</v>
      </c>
      <c r="BS148" s="72">
        <f t="shared" si="29"/>
        <v>2.2535211267605644</v>
      </c>
      <c r="BT148" s="72">
        <f t="shared" si="30"/>
        <v>11.25</v>
      </c>
      <c r="BU148" s="72">
        <f t="shared" si="31"/>
        <v>12.676056338028173</v>
      </c>
      <c r="BV148" s="71">
        <f t="shared" si="28"/>
        <v>165.54341042301039</v>
      </c>
      <c r="BW148" s="71">
        <f t="shared" si="26"/>
        <v>165.54340985533995</v>
      </c>
      <c r="BX148" s="71">
        <f t="shared" si="27"/>
        <v>1471.4969815378695</v>
      </c>
      <c r="BY148" s="71">
        <f t="shared" si="32"/>
        <v>17657.963778454432</v>
      </c>
      <c r="BZ148" s="49">
        <f>VLOOKUP($C148,[1]PARAMETROS!$A:$I,7,0)</f>
        <v>43101</v>
      </c>
      <c r="CA148" s="74"/>
      <c r="CB148" s="74"/>
    </row>
    <row r="149" spans="1:80" s="75" customFormat="1">
      <c r="A149" s="43" t="s">
        <v>343</v>
      </c>
      <c r="B149" s="43" t="s">
        <v>2</v>
      </c>
      <c r="C149" s="43" t="s">
        <v>271</v>
      </c>
      <c r="D149" s="43" t="s">
        <v>625</v>
      </c>
      <c r="E149" s="44" t="s">
        <v>403</v>
      </c>
      <c r="F149" s="44" t="s">
        <v>63</v>
      </c>
      <c r="G149" s="44">
        <v>1</v>
      </c>
      <c r="H149" s="71">
        <v>260.39999999999998</v>
      </c>
      <c r="I149" s="71">
        <v>260.39999999999998</v>
      </c>
      <c r="J149" s="71"/>
      <c r="K149" s="71"/>
      <c r="L149" s="71"/>
      <c r="M149" s="71"/>
      <c r="N149" s="71"/>
      <c r="O149" s="71"/>
      <c r="P149" s="71">
        <v>8.5221818181818172</v>
      </c>
      <c r="Q149" s="71">
        <v>268.9221818181818</v>
      </c>
      <c r="R149" s="71">
        <v>53.78443636363636</v>
      </c>
      <c r="S149" s="71">
        <v>4.0338327272727268</v>
      </c>
      <c r="T149" s="71">
        <v>2.6892218181818182</v>
      </c>
      <c r="U149" s="71">
        <v>0.53784436363636356</v>
      </c>
      <c r="V149" s="71">
        <v>6.723054545454545</v>
      </c>
      <c r="W149" s="71">
        <v>21.513774545454545</v>
      </c>
      <c r="X149" s="71">
        <v>8.0676654545454536</v>
      </c>
      <c r="Y149" s="71">
        <v>1.6135330909090908</v>
      </c>
      <c r="Z149" s="71">
        <v>98.96336290909089</v>
      </c>
      <c r="AA149" s="71">
        <v>22.410181818181815</v>
      </c>
      <c r="AB149" s="71">
        <v>29.877254399999998</v>
      </c>
      <c r="AC149" s="71">
        <v>19.241776528290913</v>
      </c>
      <c r="AD149" s="71">
        <v>71.529212746472723</v>
      </c>
      <c r="AE149" s="71">
        <v>146.376</v>
      </c>
      <c r="AF149" s="71">
        <v>397</v>
      </c>
      <c r="AG149" s="71">
        <v>0</v>
      </c>
      <c r="AH149" s="71">
        <v>0</v>
      </c>
      <c r="AI149" s="71">
        <v>0</v>
      </c>
      <c r="AJ149" s="71">
        <v>0</v>
      </c>
      <c r="AK149" s="71">
        <v>4.72</v>
      </c>
      <c r="AL149" s="71">
        <v>0</v>
      </c>
      <c r="AM149" s="71">
        <v>548.096</v>
      </c>
      <c r="AN149" s="71">
        <v>718.58857565556355</v>
      </c>
      <c r="AO149" s="71">
        <v>1.349539074074074</v>
      </c>
      <c r="AP149" s="71">
        <v>0.10796312592592593</v>
      </c>
      <c r="AQ149" s="71">
        <v>5.3981562962962963E-2</v>
      </c>
      <c r="AR149" s="71">
        <v>0.94122763636363638</v>
      </c>
      <c r="AS149" s="71">
        <v>0.34637177018181831</v>
      </c>
      <c r="AT149" s="71">
        <v>11.563653818181816</v>
      </c>
      <c r="AU149" s="71">
        <v>0.44820363636363636</v>
      </c>
      <c r="AV149" s="71">
        <v>14.81094062405387</v>
      </c>
      <c r="AW149" s="71">
        <v>3.7350303030303027</v>
      </c>
      <c r="AX149" s="71">
        <v>2.2111379393939394</v>
      </c>
      <c r="AY149" s="71">
        <v>5.6025454545454538E-2</v>
      </c>
      <c r="AZ149" s="71">
        <v>0.89640727272727272</v>
      </c>
      <c r="BA149" s="71">
        <v>0.34860282828282824</v>
      </c>
      <c r="BB149" s="71">
        <v>2.6669709976565659</v>
      </c>
      <c r="BC149" s="71">
        <v>9.9141747956363648</v>
      </c>
      <c r="BD149" s="71"/>
      <c r="BE149" s="71">
        <v>0</v>
      </c>
      <c r="BF149" s="71">
        <v>9.9141747956363648</v>
      </c>
      <c r="BG149" s="71">
        <v>30.371766666666673</v>
      </c>
      <c r="BH149" s="71">
        <v>1.9820451626931808</v>
      </c>
      <c r="BI149" s="71">
        <v>0.61315114159891593</v>
      </c>
      <c r="BJ149" s="71">
        <v>260.75073581813524</v>
      </c>
      <c r="BK149" s="71"/>
      <c r="BL149" s="71">
        <v>293.71769878909402</v>
      </c>
      <c r="BM149" s="71">
        <v>1305.9535716825296</v>
      </c>
      <c r="BN149" s="71">
        <f t="shared" si="22"/>
        <v>-3.3261939705504169E-7</v>
      </c>
      <c r="BO149" s="71">
        <f t="shared" si="23"/>
        <v>-2.3505104058556091E-7</v>
      </c>
      <c r="BP149" s="72">
        <f t="shared" si="24"/>
        <v>8.8629737609329435</v>
      </c>
      <c r="BQ149" s="72">
        <f t="shared" si="25"/>
        <v>1.9241982507288626</v>
      </c>
      <c r="BR149" s="73">
        <v>5</v>
      </c>
      <c r="BS149" s="72">
        <f t="shared" si="29"/>
        <v>5.8309037900874632</v>
      </c>
      <c r="BT149" s="72">
        <f t="shared" si="30"/>
        <v>14.25</v>
      </c>
      <c r="BU149" s="72">
        <f t="shared" si="31"/>
        <v>16.618075801749271</v>
      </c>
      <c r="BV149" s="71">
        <f t="shared" si="28"/>
        <v>217.02435438351887</v>
      </c>
      <c r="BW149" s="71">
        <f t="shared" si="26"/>
        <v>217.02435381584843</v>
      </c>
      <c r="BX149" s="71">
        <f t="shared" si="27"/>
        <v>1522.977925498378</v>
      </c>
      <c r="BY149" s="71">
        <f t="shared" si="32"/>
        <v>18275.735105980537</v>
      </c>
      <c r="BZ149" s="49">
        <f>VLOOKUP($C149,[1]PARAMETROS!$A:$I,7,0)</f>
        <v>43101</v>
      </c>
      <c r="CA149" s="74"/>
      <c r="CB149" s="74"/>
    </row>
    <row r="150" spans="1:80" s="75" customFormat="1">
      <c r="A150" s="43" t="s">
        <v>345</v>
      </c>
      <c r="B150" s="43" t="s">
        <v>0</v>
      </c>
      <c r="C150" s="43" t="s">
        <v>175</v>
      </c>
      <c r="D150" s="43" t="s">
        <v>626</v>
      </c>
      <c r="E150" s="44" t="s">
        <v>403</v>
      </c>
      <c r="F150" s="44" t="s">
        <v>63</v>
      </c>
      <c r="G150" s="44">
        <v>2</v>
      </c>
      <c r="H150" s="71">
        <v>1041.5999999999999</v>
      </c>
      <c r="I150" s="71">
        <v>2083.1999999999998</v>
      </c>
      <c r="J150" s="71"/>
      <c r="K150" s="71"/>
      <c r="L150" s="71"/>
      <c r="M150" s="71"/>
      <c r="N150" s="71"/>
      <c r="O150" s="71"/>
      <c r="P150" s="71">
        <v>68.177454545454538</v>
      </c>
      <c r="Q150" s="71">
        <v>2151.3774545454544</v>
      </c>
      <c r="R150" s="71">
        <v>430.27549090909088</v>
      </c>
      <c r="S150" s="71">
        <v>32.270661818181814</v>
      </c>
      <c r="T150" s="71">
        <v>21.513774545454545</v>
      </c>
      <c r="U150" s="71">
        <v>4.3027549090909085</v>
      </c>
      <c r="V150" s="71">
        <v>53.78443636363636</v>
      </c>
      <c r="W150" s="71">
        <v>172.11019636363636</v>
      </c>
      <c r="X150" s="71">
        <v>64.541323636363629</v>
      </c>
      <c r="Y150" s="71">
        <v>12.908264727272726</v>
      </c>
      <c r="Z150" s="71">
        <v>791.70690327272712</v>
      </c>
      <c r="AA150" s="71">
        <v>179.28145454545452</v>
      </c>
      <c r="AB150" s="71">
        <v>239.01803519999999</v>
      </c>
      <c r="AC150" s="71">
        <v>153.9342122263273</v>
      </c>
      <c r="AD150" s="71">
        <v>572.23370197178178</v>
      </c>
      <c r="AE150" s="71">
        <v>199.00800000000001</v>
      </c>
      <c r="AF150" s="71">
        <v>794</v>
      </c>
      <c r="AG150" s="71">
        <v>0</v>
      </c>
      <c r="AH150" s="71">
        <v>0</v>
      </c>
      <c r="AI150" s="71">
        <v>0</v>
      </c>
      <c r="AJ150" s="71">
        <v>0</v>
      </c>
      <c r="AK150" s="71">
        <v>9.44</v>
      </c>
      <c r="AL150" s="71">
        <v>0</v>
      </c>
      <c r="AM150" s="71">
        <v>1002.4480000000001</v>
      </c>
      <c r="AN150" s="71">
        <v>2366.3886052445091</v>
      </c>
      <c r="AO150" s="71">
        <v>10.796312592592592</v>
      </c>
      <c r="AP150" s="71">
        <v>0.86370500740740741</v>
      </c>
      <c r="AQ150" s="71">
        <v>0.43185250370370371</v>
      </c>
      <c r="AR150" s="71">
        <v>7.529821090909091</v>
      </c>
      <c r="AS150" s="71">
        <v>2.7709741614545464</v>
      </c>
      <c r="AT150" s="71">
        <v>92.509230545454528</v>
      </c>
      <c r="AU150" s="71">
        <v>3.5856290909090909</v>
      </c>
      <c r="AV150" s="71">
        <v>118.48752499243096</v>
      </c>
      <c r="AW150" s="71">
        <v>29.880242424242422</v>
      </c>
      <c r="AX150" s="71">
        <v>17.689103515151515</v>
      </c>
      <c r="AY150" s="71">
        <v>0.4482036363636363</v>
      </c>
      <c r="AZ150" s="71">
        <v>7.1712581818181818</v>
      </c>
      <c r="BA150" s="71">
        <v>2.7888226262626259</v>
      </c>
      <c r="BB150" s="71">
        <v>21.335767981252527</v>
      </c>
      <c r="BC150" s="71">
        <v>79.313398365090919</v>
      </c>
      <c r="BD150" s="71"/>
      <c r="BE150" s="71">
        <v>0</v>
      </c>
      <c r="BF150" s="71">
        <v>79.313398365090919</v>
      </c>
      <c r="BG150" s="71">
        <v>110.9704</v>
      </c>
      <c r="BH150" s="71">
        <v>15.856361301545446</v>
      </c>
      <c r="BI150" s="71">
        <v>4.9052091327913265</v>
      </c>
      <c r="BJ150" s="71">
        <v>2086.0058865450824</v>
      </c>
      <c r="BK150" s="71"/>
      <c r="BL150" s="71">
        <v>2217.7378569794191</v>
      </c>
      <c r="BM150" s="71">
        <v>6933.3048401269043</v>
      </c>
      <c r="BN150" s="71">
        <f t="shared" si="22"/>
        <v>-6.6523879411008338E-7</v>
      </c>
      <c r="BO150" s="71">
        <f t="shared" si="23"/>
        <v>-4.7010208117112182E-7</v>
      </c>
      <c r="BP150" s="72">
        <f t="shared" si="24"/>
        <v>8.8629737609329435</v>
      </c>
      <c r="BQ150" s="72">
        <f t="shared" si="25"/>
        <v>1.9241982507288626</v>
      </c>
      <c r="BR150" s="73">
        <v>5</v>
      </c>
      <c r="BS150" s="72">
        <f t="shared" si="29"/>
        <v>5.8309037900874632</v>
      </c>
      <c r="BT150" s="72">
        <f t="shared" si="30"/>
        <v>14.25</v>
      </c>
      <c r="BU150" s="72">
        <f t="shared" si="31"/>
        <v>16.618075801749271</v>
      </c>
      <c r="BV150" s="71">
        <f t="shared" si="28"/>
        <v>1152.1818537099682</v>
      </c>
      <c r="BW150" s="71">
        <f t="shared" si="26"/>
        <v>1152.1818525746273</v>
      </c>
      <c r="BX150" s="71">
        <f t="shared" si="27"/>
        <v>8085.4866927015319</v>
      </c>
      <c r="BY150" s="71">
        <f t="shared" si="32"/>
        <v>97025.840312418382</v>
      </c>
      <c r="BZ150" s="49">
        <f>VLOOKUP($C150,[1]PARAMETROS!$A:$I,7,0)</f>
        <v>43101</v>
      </c>
      <c r="CA150" s="74"/>
      <c r="CB150" s="74"/>
    </row>
    <row r="151" spans="1:80" s="75" customFormat="1">
      <c r="A151" s="43" t="s">
        <v>351</v>
      </c>
      <c r="B151" s="43" t="s">
        <v>1</v>
      </c>
      <c r="C151" s="43" t="s">
        <v>351</v>
      </c>
      <c r="D151" s="43" t="s">
        <v>627</v>
      </c>
      <c r="E151" s="44" t="s">
        <v>403</v>
      </c>
      <c r="F151" s="44" t="s">
        <v>63</v>
      </c>
      <c r="G151" s="44">
        <v>1</v>
      </c>
      <c r="H151" s="71">
        <v>538.04</v>
      </c>
      <c r="I151" s="71">
        <v>538.04</v>
      </c>
      <c r="J151" s="71"/>
      <c r="K151" s="71"/>
      <c r="L151" s="71"/>
      <c r="M151" s="71"/>
      <c r="N151" s="71"/>
      <c r="O151" s="71"/>
      <c r="P151" s="71">
        <v>17.608581818181818</v>
      </c>
      <c r="Q151" s="71">
        <v>555.64858181818181</v>
      </c>
      <c r="R151" s="71">
        <v>111.12971636363636</v>
      </c>
      <c r="S151" s="71">
        <v>8.3347287272727275</v>
      </c>
      <c r="T151" s="71">
        <v>5.5564858181818186</v>
      </c>
      <c r="U151" s="71">
        <v>1.1112971636363635</v>
      </c>
      <c r="V151" s="71">
        <v>13.891214545454545</v>
      </c>
      <c r="W151" s="71">
        <v>44.451886545454549</v>
      </c>
      <c r="X151" s="71">
        <v>16.669457454545455</v>
      </c>
      <c r="Y151" s="71">
        <v>3.3338914909090911</v>
      </c>
      <c r="Z151" s="71">
        <v>204.47867810909094</v>
      </c>
      <c r="AA151" s="71">
        <v>46.304048484848479</v>
      </c>
      <c r="AB151" s="71">
        <v>61.732557440000001</v>
      </c>
      <c r="AC151" s="71">
        <v>39.757470980344252</v>
      </c>
      <c r="AD151" s="71">
        <v>147.79407690519275</v>
      </c>
      <c r="AE151" s="71">
        <v>129.7176</v>
      </c>
      <c r="AF151" s="71">
        <v>397</v>
      </c>
      <c r="AG151" s="71">
        <v>0</v>
      </c>
      <c r="AH151" s="71">
        <v>33.44</v>
      </c>
      <c r="AI151" s="71">
        <v>0</v>
      </c>
      <c r="AJ151" s="71">
        <v>0</v>
      </c>
      <c r="AK151" s="71">
        <v>4.72</v>
      </c>
      <c r="AL151" s="71">
        <v>0</v>
      </c>
      <c r="AM151" s="71">
        <v>564.87760000000003</v>
      </c>
      <c r="AN151" s="71">
        <v>917.1503550142836</v>
      </c>
      <c r="AO151" s="71">
        <v>2.7884255123456794</v>
      </c>
      <c r="AP151" s="71">
        <v>0.22307404098765432</v>
      </c>
      <c r="AQ151" s="71">
        <v>0.11153702049382716</v>
      </c>
      <c r="AR151" s="71">
        <v>1.9447700363636367</v>
      </c>
      <c r="AS151" s="71">
        <v>0.71567537338181841</v>
      </c>
      <c r="AT151" s="71">
        <v>23.892889018181815</v>
      </c>
      <c r="AU151" s="71">
        <v>0.92608096969696974</v>
      </c>
      <c r="AV151" s="71">
        <v>30.602451971451401</v>
      </c>
      <c r="AW151" s="71">
        <v>7.7173414141414138</v>
      </c>
      <c r="AX151" s="71">
        <v>4.5686661171717171</v>
      </c>
      <c r="AY151" s="71">
        <v>0.1157601212121212</v>
      </c>
      <c r="AZ151" s="71">
        <v>1.8521619393939395</v>
      </c>
      <c r="BA151" s="71">
        <v>0.72028519865319862</v>
      </c>
      <c r="BB151" s="71">
        <v>5.5105110429306405</v>
      </c>
      <c r="BC151" s="71">
        <v>20.484725833503031</v>
      </c>
      <c r="BD151" s="71"/>
      <c r="BE151" s="71">
        <v>0</v>
      </c>
      <c r="BF151" s="71">
        <v>20.484725833503031</v>
      </c>
      <c r="BG151" s="71">
        <v>30.371766666666673</v>
      </c>
      <c r="BH151" s="71">
        <v>3.9640903253863615</v>
      </c>
      <c r="BI151" s="71">
        <v>1.2263022831978319</v>
      </c>
      <c r="BJ151" s="71">
        <v>521.50147163627059</v>
      </c>
      <c r="BK151" s="71"/>
      <c r="BL151" s="71">
        <v>557.0636309115215</v>
      </c>
      <c r="BM151" s="71">
        <v>2080.9497455489413</v>
      </c>
      <c r="BN151" s="71">
        <f t="shared" si="22"/>
        <v>-3.3261939705504169E-7</v>
      </c>
      <c r="BO151" s="71">
        <f t="shared" si="23"/>
        <v>-2.3505104058556091E-7</v>
      </c>
      <c r="BP151" s="72">
        <f t="shared" si="24"/>
        <v>8.6609686609686669</v>
      </c>
      <c r="BQ151" s="72">
        <f t="shared" si="25"/>
        <v>1.8803418803418819</v>
      </c>
      <c r="BR151" s="73">
        <v>3</v>
      </c>
      <c r="BS151" s="72">
        <f t="shared" si="29"/>
        <v>3.4188034188034218</v>
      </c>
      <c r="BT151" s="72">
        <f t="shared" si="30"/>
        <v>12.25</v>
      </c>
      <c r="BU151" s="72">
        <f t="shared" si="31"/>
        <v>13.960113960113972</v>
      </c>
      <c r="BV151" s="71">
        <f t="shared" si="28"/>
        <v>290.50295585208653</v>
      </c>
      <c r="BW151" s="71">
        <f t="shared" si="26"/>
        <v>290.50295528441609</v>
      </c>
      <c r="BX151" s="71">
        <f t="shared" si="27"/>
        <v>2371.4527008333575</v>
      </c>
      <c r="BY151" s="71">
        <f t="shared" si="32"/>
        <v>28457.432410000292</v>
      </c>
      <c r="BZ151" s="49">
        <f>VLOOKUP($C151,[1]PARAMETROS!$A:$I,7,0)</f>
        <v>43101</v>
      </c>
      <c r="CA151" s="74"/>
      <c r="CB151" s="74"/>
    </row>
    <row r="152" spans="1:80" s="75" customFormat="1">
      <c r="A152" s="43" t="s">
        <v>351</v>
      </c>
      <c r="B152" s="43" t="s">
        <v>0</v>
      </c>
      <c r="C152" s="43" t="s">
        <v>351</v>
      </c>
      <c r="D152" s="43" t="s">
        <v>628</v>
      </c>
      <c r="E152" s="44" t="s">
        <v>403</v>
      </c>
      <c r="F152" s="44" t="s">
        <v>63</v>
      </c>
      <c r="G152" s="44">
        <v>1</v>
      </c>
      <c r="H152" s="71">
        <v>1076.08</v>
      </c>
      <c r="I152" s="71">
        <v>1076.08</v>
      </c>
      <c r="J152" s="71"/>
      <c r="K152" s="71"/>
      <c r="L152" s="71"/>
      <c r="M152" s="71"/>
      <c r="N152" s="71"/>
      <c r="O152" s="71"/>
      <c r="P152" s="71">
        <v>35.217163636363637</v>
      </c>
      <c r="Q152" s="71">
        <v>1111.2971636363636</v>
      </c>
      <c r="R152" s="71">
        <v>222.25943272727272</v>
      </c>
      <c r="S152" s="71">
        <v>16.669457454545455</v>
      </c>
      <c r="T152" s="71">
        <v>11.112971636363637</v>
      </c>
      <c r="U152" s="71">
        <v>2.2225943272727271</v>
      </c>
      <c r="V152" s="71">
        <v>27.782429090909091</v>
      </c>
      <c r="W152" s="71">
        <v>88.903773090909098</v>
      </c>
      <c r="X152" s="71">
        <v>33.33891490909091</v>
      </c>
      <c r="Y152" s="71">
        <v>6.6677829818181822</v>
      </c>
      <c r="Z152" s="71">
        <v>408.95735621818187</v>
      </c>
      <c r="AA152" s="71">
        <v>92.608096969696959</v>
      </c>
      <c r="AB152" s="71">
        <v>123.46511488</v>
      </c>
      <c r="AC152" s="71">
        <v>79.514941960688503</v>
      </c>
      <c r="AD152" s="71">
        <v>295.58815381038551</v>
      </c>
      <c r="AE152" s="71">
        <v>97.435200000000009</v>
      </c>
      <c r="AF152" s="71">
        <v>397</v>
      </c>
      <c r="AG152" s="71">
        <v>0</v>
      </c>
      <c r="AH152" s="71">
        <v>33.44</v>
      </c>
      <c r="AI152" s="71">
        <v>0</v>
      </c>
      <c r="AJ152" s="71">
        <v>0</v>
      </c>
      <c r="AK152" s="71">
        <v>4.72</v>
      </c>
      <c r="AL152" s="71">
        <v>0</v>
      </c>
      <c r="AM152" s="71">
        <v>532.59519999999998</v>
      </c>
      <c r="AN152" s="71">
        <v>1237.1407100285674</v>
      </c>
      <c r="AO152" s="71">
        <v>5.5768510246913587</v>
      </c>
      <c r="AP152" s="71">
        <v>0.44614808197530864</v>
      </c>
      <c r="AQ152" s="71">
        <v>0.22307404098765432</v>
      </c>
      <c r="AR152" s="71">
        <v>3.8895400727272733</v>
      </c>
      <c r="AS152" s="71">
        <v>1.4313507467636368</v>
      </c>
      <c r="AT152" s="71">
        <v>47.785778036363631</v>
      </c>
      <c r="AU152" s="71">
        <v>1.8521619393939395</v>
      </c>
      <c r="AV152" s="71">
        <v>61.204903942902803</v>
      </c>
      <c r="AW152" s="71">
        <v>15.434682828282828</v>
      </c>
      <c r="AX152" s="71">
        <v>9.1373322343434342</v>
      </c>
      <c r="AY152" s="71">
        <v>0.23152024242424241</v>
      </c>
      <c r="AZ152" s="71">
        <v>3.7043238787878789</v>
      </c>
      <c r="BA152" s="71">
        <v>1.4405703973063972</v>
      </c>
      <c r="BB152" s="71">
        <v>11.021022085861281</v>
      </c>
      <c r="BC152" s="71">
        <v>40.969451667006062</v>
      </c>
      <c r="BD152" s="71"/>
      <c r="BE152" s="71">
        <v>0</v>
      </c>
      <c r="BF152" s="71">
        <v>40.969451667006062</v>
      </c>
      <c r="BG152" s="71">
        <v>55.485199999999999</v>
      </c>
      <c r="BH152" s="71">
        <v>7.928180650772723</v>
      </c>
      <c r="BI152" s="71">
        <v>2.4526045663956633</v>
      </c>
      <c r="BJ152" s="71">
        <v>1043.0029432725412</v>
      </c>
      <c r="BK152" s="71"/>
      <c r="BL152" s="71">
        <v>1108.8689284897096</v>
      </c>
      <c r="BM152" s="71">
        <v>3559.4811577645496</v>
      </c>
      <c r="BN152" s="71">
        <f t="shared" si="22"/>
        <v>-3.3261939705504169E-7</v>
      </c>
      <c r="BO152" s="71">
        <f t="shared" si="23"/>
        <v>-2.3505104058556091E-7</v>
      </c>
      <c r="BP152" s="72">
        <f t="shared" si="24"/>
        <v>8.6609686609686669</v>
      </c>
      <c r="BQ152" s="72">
        <f t="shared" si="25"/>
        <v>1.8803418803418819</v>
      </c>
      <c r="BR152" s="73">
        <v>3</v>
      </c>
      <c r="BS152" s="72">
        <f t="shared" si="29"/>
        <v>3.4188034188034218</v>
      </c>
      <c r="BT152" s="72">
        <f t="shared" si="30"/>
        <v>12.25</v>
      </c>
      <c r="BU152" s="72">
        <f t="shared" si="31"/>
        <v>13.960113960113972</v>
      </c>
      <c r="BV152" s="71">
        <f t="shared" si="28"/>
        <v>496.90762593346795</v>
      </c>
      <c r="BW152" s="71">
        <f t="shared" si="26"/>
        <v>496.90762536579751</v>
      </c>
      <c r="BX152" s="71">
        <f t="shared" si="27"/>
        <v>4056.3887831303473</v>
      </c>
      <c r="BY152" s="71">
        <f t="shared" si="32"/>
        <v>48676.665397564168</v>
      </c>
      <c r="BZ152" s="49">
        <f>VLOOKUP($C152,[1]PARAMETROS!$A:$I,7,0)</f>
        <v>43101</v>
      </c>
      <c r="CA152" s="74"/>
      <c r="CB152" s="74"/>
    </row>
    <row r="153" spans="1:80" s="75" customFormat="1">
      <c r="A153" s="43" t="s">
        <v>629</v>
      </c>
      <c r="B153" s="43" t="s">
        <v>2</v>
      </c>
      <c r="C153" s="43" t="s">
        <v>271</v>
      </c>
      <c r="D153" s="43" t="s">
        <v>630</v>
      </c>
      <c r="E153" s="44" t="s">
        <v>403</v>
      </c>
      <c r="F153" s="44" t="s">
        <v>63</v>
      </c>
      <c r="G153" s="44">
        <v>1</v>
      </c>
      <c r="H153" s="71">
        <v>260.39999999999998</v>
      </c>
      <c r="I153" s="71">
        <v>260.39999999999998</v>
      </c>
      <c r="J153" s="71"/>
      <c r="K153" s="71"/>
      <c r="L153" s="71"/>
      <c r="M153" s="71"/>
      <c r="N153" s="71"/>
      <c r="O153" s="71"/>
      <c r="P153" s="71">
        <v>8.5221818181818172</v>
      </c>
      <c r="Q153" s="71">
        <v>268.9221818181818</v>
      </c>
      <c r="R153" s="71">
        <v>53.78443636363636</v>
      </c>
      <c r="S153" s="71">
        <v>4.0338327272727268</v>
      </c>
      <c r="T153" s="71">
        <v>2.6892218181818182</v>
      </c>
      <c r="U153" s="71">
        <v>0.53784436363636356</v>
      </c>
      <c r="V153" s="71">
        <v>6.723054545454545</v>
      </c>
      <c r="W153" s="71">
        <v>21.513774545454545</v>
      </c>
      <c r="X153" s="71">
        <v>8.0676654545454536</v>
      </c>
      <c r="Y153" s="71">
        <v>1.6135330909090908</v>
      </c>
      <c r="Z153" s="71">
        <v>98.96336290909089</v>
      </c>
      <c r="AA153" s="71">
        <v>22.410181818181815</v>
      </c>
      <c r="AB153" s="71">
        <v>29.877254399999998</v>
      </c>
      <c r="AC153" s="71">
        <v>19.241776528290913</v>
      </c>
      <c r="AD153" s="71">
        <v>71.529212746472723</v>
      </c>
      <c r="AE153" s="71">
        <v>146.376</v>
      </c>
      <c r="AF153" s="71">
        <v>397</v>
      </c>
      <c r="AG153" s="71">
        <v>0</v>
      </c>
      <c r="AH153" s="71">
        <v>0</v>
      </c>
      <c r="AI153" s="71">
        <v>0</v>
      </c>
      <c r="AJ153" s="71">
        <v>0</v>
      </c>
      <c r="AK153" s="71">
        <v>4.72</v>
      </c>
      <c r="AL153" s="71">
        <v>0</v>
      </c>
      <c r="AM153" s="71">
        <v>548.096</v>
      </c>
      <c r="AN153" s="71">
        <v>718.58857565556355</v>
      </c>
      <c r="AO153" s="71">
        <v>1.349539074074074</v>
      </c>
      <c r="AP153" s="71">
        <v>0.10796312592592593</v>
      </c>
      <c r="AQ153" s="71">
        <v>5.3981562962962963E-2</v>
      </c>
      <c r="AR153" s="71">
        <v>0.94122763636363638</v>
      </c>
      <c r="AS153" s="71">
        <v>0.34637177018181831</v>
      </c>
      <c r="AT153" s="71">
        <v>11.563653818181816</v>
      </c>
      <c r="AU153" s="71">
        <v>0.44820363636363636</v>
      </c>
      <c r="AV153" s="71">
        <v>14.81094062405387</v>
      </c>
      <c r="AW153" s="71">
        <v>3.7350303030303027</v>
      </c>
      <c r="AX153" s="71">
        <v>2.2111379393939394</v>
      </c>
      <c r="AY153" s="71">
        <v>5.6025454545454538E-2</v>
      </c>
      <c r="AZ153" s="71">
        <v>0.89640727272727272</v>
      </c>
      <c r="BA153" s="71">
        <v>0.34860282828282824</v>
      </c>
      <c r="BB153" s="71">
        <v>2.6669709976565659</v>
      </c>
      <c r="BC153" s="71">
        <v>9.9141747956363648</v>
      </c>
      <c r="BD153" s="71"/>
      <c r="BE153" s="71">
        <v>0</v>
      </c>
      <c r="BF153" s="71">
        <v>9.9141747956363648</v>
      </c>
      <c r="BG153" s="71">
        <v>30.371766666666673</v>
      </c>
      <c r="BH153" s="71">
        <v>1.9820451626931808</v>
      </c>
      <c r="BI153" s="71">
        <v>0.61315114159891593</v>
      </c>
      <c r="BJ153" s="71">
        <v>260.75073581813524</v>
      </c>
      <c r="BK153" s="71"/>
      <c r="BL153" s="71">
        <v>293.71769878909402</v>
      </c>
      <c r="BM153" s="71">
        <v>1305.9535716825296</v>
      </c>
      <c r="BN153" s="71">
        <f t="shared" si="22"/>
        <v>-3.3261939705504169E-7</v>
      </c>
      <c r="BO153" s="71">
        <f t="shared" si="23"/>
        <v>-2.3505104058556091E-7</v>
      </c>
      <c r="BP153" s="72">
        <f t="shared" si="24"/>
        <v>8.6609686609686669</v>
      </c>
      <c r="BQ153" s="72">
        <f t="shared" si="25"/>
        <v>1.8803418803418819</v>
      </c>
      <c r="BR153" s="73">
        <v>3</v>
      </c>
      <c r="BS153" s="72">
        <f t="shared" si="29"/>
        <v>3.4188034188034218</v>
      </c>
      <c r="BT153" s="72">
        <f t="shared" si="30"/>
        <v>12.25</v>
      </c>
      <c r="BU153" s="72">
        <f t="shared" si="31"/>
        <v>13.960113960113972</v>
      </c>
      <c r="BV153" s="71">
        <f t="shared" si="28"/>
        <v>182.31260679381242</v>
      </c>
      <c r="BW153" s="71">
        <f t="shared" si="26"/>
        <v>182.31260622614198</v>
      </c>
      <c r="BX153" s="71">
        <f t="shared" si="27"/>
        <v>1488.2661779086716</v>
      </c>
      <c r="BY153" s="71">
        <f t="shared" si="32"/>
        <v>17859.194134904057</v>
      </c>
      <c r="BZ153" s="49">
        <f>VLOOKUP($C153,[1]PARAMETROS!$A:$I,7,0)</f>
        <v>43101</v>
      </c>
      <c r="CA153" s="74"/>
      <c r="CB153" s="74"/>
    </row>
    <row r="154" spans="1:80" s="75" customFormat="1">
      <c r="A154" s="43" t="s">
        <v>354</v>
      </c>
      <c r="B154" s="43" t="s">
        <v>0</v>
      </c>
      <c r="C154" s="43" t="s">
        <v>165</v>
      </c>
      <c r="D154" s="43" t="s">
        <v>631</v>
      </c>
      <c r="E154" s="44" t="s">
        <v>403</v>
      </c>
      <c r="F154" s="44" t="s">
        <v>63</v>
      </c>
      <c r="G154" s="44">
        <v>3</v>
      </c>
      <c r="H154" s="71">
        <v>1041.5999999999999</v>
      </c>
      <c r="I154" s="71">
        <v>3124.7999999999997</v>
      </c>
      <c r="J154" s="71"/>
      <c r="K154" s="71"/>
      <c r="L154" s="71"/>
      <c r="M154" s="71"/>
      <c r="N154" s="71"/>
      <c r="O154" s="71"/>
      <c r="P154" s="71">
        <v>102.26618181818182</v>
      </c>
      <c r="Q154" s="71">
        <v>3227.0661818181816</v>
      </c>
      <c r="R154" s="71">
        <v>645.41323636363632</v>
      </c>
      <c r="S154" s="71">
        <v>48.405992727272725</v>
      </c>
      <c r="T154" s="71">
        <v>32.270661818181814</v>
      </c>
      <c r="U154" s="71">
        <v>6.4541323636363632</v>
      </c>
      <c r="V154" s="71">
        <v>80.676654545454539</v>
      </c>
      <c r="W154" s="71">
        <v>258.16529454545451</v>
      </c>
      <c r="X154" s="71">
        <v>96.81198545454545</v>
      </c>
      <c r="Y154" s="71">
        <v>19.362397090909091</v>
      </c>
      <c r="Z154" s="71">
        <v>1187.5603549090908</v>
      </c>
      <c r="AA154" s="71">
        <v>268.9221818181818</v>
      </c>
      <c r="AB154" s="71">
        <v>358.52705279999998</v>
      </c>
      <c r="AC154" s="71">
        <v>230.90131833949096</v>
      </c>
      <c r="AD154" s="71">
        <v>858.35055295767279</v>
      </c>
      <c r="AE154" s="71">
        <v>298.51200000000006</v>
      </c>
      <c r="AF154" s="71">
        <v>1191</v>
      </c>
      <c r="AG154" s="71">
        <v>0</v>
      </c>
      <c r="AH154" s="71">
        <v>0</v>
      </c>
      <c r="AI154" s="71">
        <v>0</v>
      </c>
      <c r="AJ154" s="71">
        <v>0</v>
      </c>
      <c r="AK154" s="71">
        <v>14.16</v>
      </c>
      <c r="AL154" s="71">
        <v>0</v>
      </c>
      <c r="AM154" s="71">
        <v>1503.6720000000003</v>
      </c>
      <c r="AN154" s="71">
        <v>3549.5829078667639</v>
      </c>
      <c r="AO154" s="71">
        <v>16.194468888888888</v>
      </c>
      <c r="AP154" s="71">
        <v>1.2955575111111111</v>
      </c>
      <c r="AQ154" s="71">
        <v>0.64777875555555553</v>
      </c>
      <c r="AR154" s="71">
        <v>11.294731636363638</v>
      </c>
      <c r="AS154" s="71">
        <v>4.1564612421818197</v>
      </c>
      <c r="AT154" s="71">
        <v>138.76384581818181</v>
      </c>
      <c r="AU154" s="71">
        <v>5.3784436363636363</v>
      </c>
      <c r="AV154" s="71">
        <v>177.73128748864647</v>
      </c>
      <c r="AW154" s="71">
        <v>44.820363636363631</v>
      </c>
      <c r="AX154" s="71">
        <v>26.533655272727273</v>
      </c>
      <c r="AY154" s="71">
        <v>0.67230545454545443</v>
      </c>
      <c r="AZ154" s="71">
        <v>10.756887272727273</v>
      </c>
      <c r="BA154" s="71">
        <v>4.1832339393939391</v>
      </c>
      <c r="BB154" s="71">
        <v>32.003651971878789</v>
      </c>
      <c r="BC154" s="71">
        <v>118.97009754763636</v>
      </c>
      <c r="BD154" s="71"/>
      <c r="BE154" s="71">
        <v>0</v>
      </c>
      <c r="BF154" s="71">
        <v>118.97009754763636</v>
      </c>
      <c r="BG154" s="71">
        <v>166.4556</v>
      </c>
      <c r="BH154" s="71">
        <v>23.784541952318168</v>
      </c>
      <c r="BI154" s="71">
        <v>7.3578136991869894</v>
      </c>
      <c r="BJ154" s="71">
        <v>3129.0088298176233</v>
      </c>
      <c r="BK154" s="71"/>
      <c r="BL154" s="71">
        <v>3326.6067854691287</v>
      </c>
      <c r="BM154" s="71">
        <v>10399.957260190356</v>
      </c>
      <c r="BN154" s="71">
        <f t="shared" si="22"/>
        <v>-9.9785819116512512E-7</v>
      </c>
      <c r="BO154" s="71">
        <f t="shared" si="23"/>
        <v>-7.0515312175668273E-7</v>
      </c>
      <c r="BP154" s="72">
        <f t="shared" si="24"/>
        <v>8.6609686609686669</v>
      </c>
      <c r="BQ154" s="72">
        <f t="shared" si="25"/>
        <v>1.8803418803418819</v>
      </c>
      <c r="BR154" s="73">
        <v>3</v>
      </c>
      <c r="BS154" s="72">
        <f t="shared" si="29"/>
        <v>3.4188034188034218</v>
      </c>
      <c r="BT154" s="72">
        <f t="shared" si="30"/>
        <v>12.25</v>
      </c>
      <c r="BU154" s="72">
        <f t="shared" si="31"/>
        <v>13.960113960113972</v>
      </c>
      <c r="BV154" s="71">
        <f t="shared" si="28"/>
        <v>1451.8458850879783</v>
      </c>
      <c r="BW154" s="71">
        <f t="shared" si="26"/>
        <v>1451.845883384967</v>
      </c>
      <c r="BX154" s="71">
        <f t="shared" si="27"/>
        <v>11851.803143575324</v>
      </c>
      <c r="BY154" s="71">
        <f t="shared" si="32"/>
        <v>142221.63772290389</v>
      </c>
      <c r="BZ154" s="49">
        <f>VLOOKUP($C154,[1]PARAMETROS!$A:$I,7,0)</f>
        <v>43101</v>
      </c>
      <c r="CA154" s="74"/>
      <c r="CB154" s="74"/>
    </row>
    <row r="155" spans="1:80" s="75" customFormat="1">
      <c r="A155" s="43" t="s">
        <v>356</v>
      </c>
      <c r="B155" s="43" t="s">
        <v>0</v>
      </c>
      <c r="C155" s="43" t="s">
        <v>356</v>
      </c>
      <c r="D155" s="43" t="s">
        <v>632</v>
      </c>
      <c r="E155" s="44" t="s">
        <v>403</v>
      </c>
      <c r="F155" s="44" t="s">
        <v>63</v>
      </c>
      <c r="G155" s="44">
        <v>3</v>
      </c>
      <c r="H155" s="71">
        <v>1076.08</v>
      </c>
      <c r="I155" s="71">
        <v>3228.24</v>
      </c>
      <c r="J155" s="71"/>
      <c r="K155" s="71"/>
      <c r="L155" s="71"/>
      <c r="M155" s="71"/>
      <c r="N155" s="71"/>
      <c r="O155" s="71"/>
      <c r="P155" s="71">
        <v>105.65149090909091</v>
      </c>
      <c r="Q155" s="71">
        <v>3333.8914909090909</v>
      </c>
      <c r="R155" s="71">
        <v>666.77829818181817</v>
      </c>
      <c r="S155" s="71">
        <v>50.008372363636362</v>
      </c>
      <c r="T155" s="71">
        <v>33.33891490909091</v>
      </c>
      <c r="U155" s="71">
        <v>6.6677829818181822</v>
      </c>
      <c r="V155" s="71">
        <v>83.347287272727272</v>
      </c>
      <c r="W155" s="71">
        <v>266.71131927272728</v>
      </c>
      <c r="X155" s="71">
        <v>100.01674472727272</v>
      </c>
      <c r="Y155" s="71">
        <v>20.003348945454544</v>
      </c>
      <c r="Z155" s="71">
        <v>1226.8720686545453</v>
      </c>
      <c r="AA155" s="71">
        <v>277.82429090909091</v>
      </c>
      <c r="AB155" s="71">
        <v>370.39534464000002</v>
      </c>
      <c r="AC155" s="71">
        <v>238.54482588206551</v>
      </c>
      <c r="AD155" s="71">
        <v>886.76446143115652</v>
      </c>
      <c r="AE155" s="71">
        <v>292.30560000000003</v>
      </c>
      <c r="AF155" s="71">
        <v>1191</v>
      </c>
      <c r="AG155" s="71">
        <v>0</v>
      </c>
      <c r="AH155" s="71">
        <v>97.859999999999985</v>
      </c>
      <c r="AI155" s="71">
        <v>0</v>
      </c>
      <c r="AJ155" s="71">
        <v>0</v>
      </c>
      <c r="AK155" s="71">
        <v>14.16</v>
      </c>
      <c r="AL155" s="71">
        <v>0</v>
      </c>
      <c r="AM155" s="71">
        <v>1595.3256000000001</v>
      </c>
      <c r="AN155" s="71">
        <v>3708.962130085702</v>
      </c>
      <c r="AO155" s="71">
        <v>16.730553074074077</v>
      </c>
      <c r="AP155" s="71">
        <v>1.338444245925926</v>
      </c>
      <c r="AQ155" s="71">
        <v>0.66922212296296302</v>
      </c>
      <c r="AR155" s="71">
        <v>11.66862021818182</v>
      </c>
      <c r="AS155" s="71">
        <v>4.2940522402909105</v>
      </c>
      <c r="AT155" s="71">
        <v>143.35733410909089</v>
      </c>
      <c r="AU155" s="71">
        <v>5.5564858181818186</v>
      </c>
      <c r="AV155" s="71">
        <v>183.61471182870841</v>
      </c>
      <c r="AW155" s="71">
        <v>46.304048484848479</v>
      </c>
      <c r="AX155" s="71">
        <v>27.411996703030304</v>
      </c>
      <c r="AY155" s="71">
        <v>0.69456072727272722</v>
      </c>
      <c r="AZ155" s="71">
        <v>11.112971636363637</v>
      </c>
      <c r="BA155" s="71">
        <v>4.3217111919191922</v>
      </c>
      <c r="BB155" s="71">
        <v>33.063066257583841</v>
      </c>
      <c r="BC155" s="71">
        <v>122.90835500101819</v>
      </c>
      <c r="BD155" s="71"/>
      <c r="BE155" s="71">
        <v>0</v>
      </c>
      <c r="BF155" s="71">
        <v>122.90835500101819</v>
      </c>
      <c r="BG155" s="71">
        <v>166.4556</v>
      </c>
      <c r="BH155" s="71">
        <v>23.784541952318168</v>
      </c>
      <c r="BI155" s="71">
        <v>7.3578136991869894</v>
      </c>
      <c r="BJ155" s="71">
        <v>3129.0088298176233</v>
      </c>
      <c r="BK155" s="71"/>
      <c r="BL155" s="71">
        <v>3326.6067854691287</v>
      </c>
      <c r="BM155" s="71">
        <v>10675.983473293649</v>
      </c>
      <c r="BN155" s="71">
        <f t="shared" si="22"/>
        <v>-9.9785819116512512E-7</v>
      </c>
      <c r="BO155" s="71">
        <f t="shared" si="23"/>
        <v>-7.0515312175668273E-7</v>
      </c>
      <c r="BP155" s="72">
        <f t="shared" si="24"/>
        <v>8.6609686609686669</v>
      </c>
      <c r="BQ155" s="72">
        <f t="shared" si="25"/>
        <v>1.8803418803418819</v>
      </c>
      <c r="BR155" s="73">
        <v>3</v>
      </c>
      <c r="BS155" s="72">
        <f t="shared" si="29"/>
        <v>3.4188034188034218</v>
      </c>
      <c r="BT155" s="72">
        <f t="shared" si="30"/>
        <v>12.25</v>
      </c>
      <c r="BU155" s="72">
        <f t="shared" si="31"/>
        <v>13.960113960113972</v>
      </c>
      <c r="BV155" s="71">
        <f t="shared" si="28"/>
        <v>1490.379458996985</v>
      </c>
      <c r="BW155" s="71">
        <f t="shared" si="26"/>
        <v>1490.3794572939737</v>
      </c>
      <c r="BX155" s="71">
        <f t="shared" si="27"/>
        <v>12166.362930587622</v>
      </c>
      <c r="BY155" s="71">
        <f t="shared" si="32"/>
        <v>145996.35516705146</v>
      </c>
      <c r="BZ155" s="49">
        <f>VLOOKUP($C155,[1]PARAMETROS!$A:$I,7,0)</f>
        <v>43101</v>
      </c>
      <c r="CA155" s="74"/>
      <c r="CB155" s="74"/>
    </row>
    <row r="156" spans="1:80" s="75" customFormat="1">
      <c r="A156" s="43" t="s">
        <v>362</v>
      </c>
      <c r="B156" s="43" t="s">
        <v>0</v>
      </c>
      <c r="C156" s="43" t="s">
        <v>362</v>
      </c>
      <c r="D156" s="43" t="s">
        <v>633</v>
      </c>
      <c r="E156" s="44" t="s">
        <v>403</v>
      </c>
      <c r="F156" s="44" t="s">
        <v>63</v>
      </c>
      <c r="G156" s="44">
        <v>3</v>
      </c>
      <c r="H156" s="71">
        <v>1076.08</v>
      </c>
      <c r="I156" s="71">
        <v>3228.24</v>
      </c>
      <c r="J156" s="71"/>
      <c r="K156" s="71"/>
      <c r="L156" s="71"/>
      <c r="M156" s="71"/>
      <c r="N156" s="71"/>
      <c r="O156" s="71"/>
      <c r="P156" s="71">
        <v>105.65149090909091</v>
      </c>
      <c r="Q156" s="71">
        <v>3333.8914909090909</v>
      </c>
      <c r="R156" s="71">
        <v>666.77829818181817</v>
      </c>
      <c r="S156" s="71">
        <v>50.008372363636362</v>
      </c>
      <c r="T156" s="71">
        <v>33.33891490909091</v>
      </c>
      <c r="U156" s="71">
        <v>6.6677829818181822</v>
      </c>
      <c r="V156" s="71">
        <v>83.347287272727272</v>
      </c>
      <c r="W156" s="71">
        <v>266.71131927272728</v>
      </c>
      <c r="X156" s="71">
        <v>100.01674472727272</v>
      </c>
      <c r="Y156" s="71">
        <v>20.003348945454544</v>
      </c>
      <c r="Z156" s="71">
        <v>1226.8720686545453</v>
      </c>
      <c r="AA156" s="71">
        <v>277.82429090909091</v>
      </c>
      <c r="AB156" s="71">
        <v>370.39534464000002</v>
      </c>
      <c r="AC156" s="71">
        <v>238.54482588206551</v>
      </c>
      <c r="AD156" s="71">
        <v>886.76446143115652</v>
      </c>
      <c r="AE156" s="71">
        <v>292.30560000000003</v>
      </c>
      <c r="AF156" s="71">
        <v>1191</v>
      </c>
      <c r="AG156" s="71">
        <v>0</v>
      </c>
      <c r="AH156" s="71">
        <v>97.859999999999985</v>
      </c>
      <c r="AI156" s="71">
        <v>0</v>
      </c>
      <c r="AJ156" s="71">
        <v>0</v>
      </c>
      <c r="AK156" s="71">
        <v>14.16</v>
      </c>
      <c r="AL156" s="71">
        <v>0</v>
      </c>
      <c r="AM156" s="71">
        <v>1595.3256000000001</v>
      </c>
      <c r="AN156" s="71">
        <v>3708.962130085702</v>
      </c>
      <c r="AO156" s="71">
        <v>16.730553074074077</v>
      </c>
      <c r="AP156" s="71">
        <v>1.338444245925926</v>
      </c>
      <c r="AQ156" s="71">
        <v>0.66922212296296302</v>
      </c>
      <c r="AR156" s="71">
        <v>11.66862021818182</v>
      </c>
      <c r="AS156" s="71">
        <v>4.2940522402909105</v>
      </c>
      <c r="AT156" s="71">
        <v>143.35733410909089</v>
      </c>
      <c r="AU156" s="71">
        <v>5.5564858181818186</v>
      </c>
      <c r="AV156" s="71">
        <v>183.61471182870841</v>
      </c>
      <c r="AW156" s="71">
        <v>46.304048484848479</v>
      </c>
      <c r="AX156" s="71">
        <v>27.411996703030304</v>
      </c>
      <c r="AY156" s="71">
        <v>0.69456072727272722</v>
      </c>
      <c r="AZ156" s="71">
        <v>11.112971636363637</v>
      </c>
      <c r="BA156" s="71">
        <v>4.3217111919191922</v>
      </c>
      <c r="BB156" s="71">
        <v>33.063066257583841</v>
      </c>
      <c r="BC156" s="71">
        <v>122.90835500101819</v>
      </c>
      <c r="BD156" s="71"/>
      <c r="BE156" s="71">
        <v>0</v>
      </c>
      <c r="BF156" s="71">
        <v>122.90835500101819</v>
      </c>
      <c r="BG156" s="71">
        <v>166.4556</v>
      </c>
      <c r="BH156" s="71">
        <v>23.784541952318168</v>
      </c>
      <c r="BI156" s="71">
        <v>7.3578136991869894</v>
      </c>
      <c r="BJ156" s="71">
        <v>3129.0088298176233</v>
      </c>
      <c r="BK156" s="71"/>
      <c r="BL156" s="71">
        <v>3326.6067854691287</v>
      </c>
      <c r="BM156" s="71">
        <v>10675.983473293649</v>
      </c>
      <c r="BN156" s="71">
        <f t="shared" si="22"/>
        <v>-9.9785819116512512E-7</v>
      </c>
      <c r="BO156" s="71">
        <f t="shared" si="23"/>
        <v>-7.0515312175668273E-7</v>
      </c>
      <c r="BP156" s="72">
        <f t="shared" si="24"/>
        <v>8.6609686609686669</v>
      </c>
      <c r="BQ156" s="72">
        <f t="shared" si="25"/>
        <v>1.8803418803418819</v>
      </c>
      <c r="BR156" s="73">
        <v>3</v>
      </c>
      <c r="BS156" s="72">
        <f t="shared" si="29"/>
        <v>3.4188034188034218</v>
      </c>
      <c r="BT156" s="72">
        <f t="shared" si="30"/>
        <v>12.25</v>
      </c>
      <c r="BU156" s="72">
        <f t="shared" si="31"/>
        <v>13.960113960113972</v>
      </c>
      <c r="BV156" s="71">
        <f t="shared" si="28"/>
        <v>1490.379458996985</v>
      </c>
      <c r="BW156" s="71">
        <f t="shared" si="26"/>
        <v>1490.3794572939737</v>
      </c>
      <c r="BX156" s="71">
        <f t="shared" si="27"/>
        <v>12166.362930587622</v>
      </c>
      <c r="BY156" s="71">
        <f t="shared" si="32"/>
        <v>145996.35516705146</v>
      </c>
      <c r="BZ156" s="49">
        <f>VLOOKUP($C156,[1]PARAMETROS!$A:$I,7,0)</f>
        <v>43101</v>
      </c>
      <c r="CA156" s="74"/>
      <c r="CB156" s="74"/>
    </row>
    <row r="157" spans="1:80" s="75" customFormat="1">
      <c r="A157" s="43" t="s">
        <v>634</v>
      </c>
      <c r="B157" s="43" t="s">
        <v>2</v>
      </c>
      <c r="C157" s="43" t="s">
        <v>178</v>
      </c>
      <c r="D157" s="43" t="s">
        <v>635</v>
      </c>
      <c r="E157" s="44" t="s">
        <v>403</v>
      </c>
      <c r="F157" s="44" t="s">
        <v>63</v>
      </c>
      <c r="G157" s="44">
        <v>1</v>
      </c>
      <c r="H157" s="71">
        <v>260.39999999999998</v>
      </c>
      <c r="I157" s="71">
        <v>260.39999999999998</v>
      </c>
      <c r="J157" s="71"/>
      <c r="K157" s="71"/>
      <c r="L157" s="71"/>
      <c r="M157" s="71"/>
      <c r="N157" s="71"/>
      <c r="O157" s="71"/>
      <c r="P157" s="71">
        <v>8.5221818181818172</v>
      </c>
      <c r="Q157" s="71">
        <v>268.9221818181818</v>
      </c>
      <c r="R157" s="71">
        <v>53.78443636363636</v>
      </c>
      <c r="S157" s="71">
        <v>4.0338327272727268</v>
      </c>
      <c r="T157" s="71">
        <v>2.6892218181818182</v>
      </c>
      <c r="U157" s="71">
        <v>0.53784436363636356</v>
      </c>
      <c r="V157" s="71">
        <v>6.723054545454545</v>
      </c>
      <c r="W157" s="71">
        <v>21.513774545454545</v>
      </c>
      <c r="X157" s="71">
        <v>8.0676654545454536</v>
      </c>
      <c r="Y157" s="71">
        <v>1.6135330909090908</v>
      </c>
      <c r="Z157" s="71">
        <v>98.96336290909089</v>
      </c>
      <c r="AA157" s="71">
        <v>22.410181818181815</v>
      </c>
      <c r="AB157" s="71">
        <v>29.877254399999998</v>
      </c>
      <c r="AC157" s="71">
        <v>19.241776528290913</v>
      </c>
      <c r="AD157" s="71">
        <v>71.529212746472723</v>
      </c>
      <c r="AE157" s="71">
        <v>146.376</v>
      </c>
      <c r="AF157" s="71">
        <v>397</v>
      </c>
      <c r="AG157" s="71">
        <v>0</v>
      </c>
      <c r="AH157" s="71">
        <v>32.619999999999997</v>
      </c>
      <c r="AI157" s="71">
        <v>0</v>
      </c>
      <c r="AJ157" s="71">
        <v>0</v>
      </c>
      <c r="AK157" s="71">
        <v>4.72</v>
      </c>
      <c r="AL157" s="71">
        <v>0</v>
      </c>
      <c r="AM157" s="71">
        <v>580.71600000000001</v>
      </c>
      <c r="AN157" s="71">
        <v>751.20857565556355</v>
      </c>
      <c r="AO157" s="71">
        <v>1.349539074074074</v>
      </c>
      <c r="AP157" s="71">
        <v>0.10796312592592593</v>
      </c>
      <c r="AQ157" s="71">
        <v>5.3981562962962963E-2</v>
      </c>
      <c r="AR157" s="71">
        <v>0.94122763636363638</v>
      </c>
      <c r="AS157" s="71">
        <v>0.34637177018181831</v>
      </c>
      <c r="AT157" s="71">
        <v>11.563653818181816</v>
      </c>
      <c r="AU157" s="71">
        <v>0.44820363636363636</v>
      </c>
      <c r="AV157" s="71">
        <v>14.81094062405387</v>
      </c>
      <c r="AW157" s="71">
        <v>3.7350303030303027</v>
      </c>
      <c r="AX157" s="71">
        <v>2.2111379393939394</v>
      </c>
      <c r="AY157" s="71">
        <v>5.6025454545454538E-2</v>
      </c>
      <c r="AZ157" s="71">
        <v>0.89640727272727272</v>
      </c>
      <c r="BA157" s="71">
        <v>0.34860282828282824</v>
      </c>
      <c r="BB157" s="71">
        <v>2.6669709976565659</v>
      </c>
      <c r="BC157" s="71">
        <v>9.9141747956363648</v>
      </c>
      <c r="BD157" s="71"/>
      <c r="BE157" s="71">
        <v>0</v>
      </c>
      <c r="BF157" s="71">
        <v>9.9141747956363648</v>
      </c>
      <c r="BG157" s="71">
        <v>30.371766666666673</v>
      </c>
      <c r="BH157" s="71">
        <v>1.9820451626931808</v>
      </c>
      <c r="BI157" s="71">
        <v>0.61315114159891593</v>
      </c>
      <c r="BJ157" s="71">
        <v>260.75073581813524</v>
      </c>
      <c r="BK157" s="71"/>
      <c r="BL157" s="71">
        <v>293.71769878909402</v>
      </c>
      <c r="BM157" s="71">
        <v>1338.5735716825297</v>
      </c>
      <c r="BN157" s="71">
        <f t="shared" si="22"/>
        <v>-3.3261939705504169E-7</v>
      </c>
      <c r="BO157" s="71">
        <f t="shared" si="23"/>
        <v>-2.3505104058556091E-7</v>
      </c>
      <c r="BP157" s="72">
        <f t="shared" si="24"/>
        <v>8.6609686609686669</v>
      </c>
      <c r="BQ157" s="72">
        <f t="shared" si="25"/>
        <v>1.8803418803418819</v>
      </c>
      <c r="BR157" s="73">
        <v>3</v>
      </c>
      <c r="BS157" s="72">
        <f t="shared" si="29"/>
        <v>3.4188034188034218</v>
      </c>
      <c r="BT157" s="72">
        <f t="shared" si="30"/>
        <v>12.25</v>
      </c>
      <c r="BU157" s="72">
        <f t="shared" si="31"/>
        <v>13.960113960113972</v>
      </c>
      <c r="BV157" s="71">
        <f t="shared" si="28"/>
        <v>186.86639596760159</v>
      </c>
      <c r="BW157" s="71">
        <f t="shared" si="26"/>
        <v>186.86639539993115</v>
      </c>
      <c r="BX157" s="71">
        <f t="shared" si="27"/>
        <v>1525.439967082461</v>
      </c>
      <c r="BY157" s="71">
        <f t="shared" si="32"/>
        <v>18305.279604989533</v>
      </c>
      <c r="BZ157" s="49">
        <f>VLOOKUP($C157,[1]PARAMETROS!$A:$I,7,0)</f>
        <v>43101</v>
      </c>
      <c r="CA157" s="74"/>
      <c r="CB157" s="74"/>
    </row>
    <row r="158" spans="1:80" s="75" customFormat="1">
      <c r="A158" s="43" t="s">
        <v>636</v>
      </c>
      <c r="B158" s="43" t="s">
        <v>2</v>
      </c>
      <c r="C158" s="43" t="s">
        <v>175</v>
      </c>
      <c r="D158" s="43" t="s">
        <v>637</v>
      </c>
      <c r="E158" s="44" t="s">
        <v>403</v>
      </c>
      <c r="F158" s="44" t="s">
        <v>63</v>
      </c>
      <c r="G158" s="44">
        <v>1</v>
      </c>
      <c r="H158" s="71">
        <v>260.39999999999998</v>
      </c>
      <c r="I158" s="71">
        <v>260.39999999999998</v>
      </c>
      <c r="J158" s="71"/>
      <c r="K158" s="71"/>
      <c r="L158" s="71"/>
      <c r="M158" s="71"/>
      <c r="N158" s="71"/>
      <c r="O158" s="71"/>
      <c r="P158" s="71">
        <v>8.5221818181818172</v>
      </c>
      <c r="Q158" s="71">
        <v>268.9221818181818</v>
      </c>
      <c r="R158" s="71">
        <v>53.78443636363636</v>
      </c>
      <c r="S158" s="71">
        <v>4.0338327272727268</v>
      </c>
      <c r="T158" s="71">
        <v>2.6892218181818182</v>
      </c>
      <c r="U158" s="71">
        <v>0.53784436363636356</v>
      </c>
      <c r="V158" s="71">
        <v>6.723054545454545</v>
      </c>
      <c r="W158" s="71">
        <v>21.513774545454545</v>
      </c>
      <c r="X158" s="71">
        <v>8.0676654545454536</v>
      </c>
      <c r="Y158" s="71">
        <v>1.6135330909090908</v>
      </c>
      <c r="Z158" s="71">
        <v>98.96336290909089</v>
      </c>
      <c r="AA158" s="71">
        <v>22.410181818181815</v>
      </c>
      <c r="AB158" s="71">
        <v>29.877254399999998</v>
      </c>
      <c r="AC158" s="71">
        <v>19.241776528290913</v>
      </c>
      <c r="AD158" s="71">
        <v>71.529212746472723</v>
      </c>
      <c r="AE158" s="71">
        <v>146.376</v>
      </c>
      <c r="AF158" s="71">
        <v>397</v>
      </c>
      <c r="AG158" s="71">
        <v>0</v>
      </c>
      <c r="AH158" s="71">
        <v>0</v>
      </c>
      <c r="AI158" s="71">
        <v>0</v>
      </c>
      <c r="AJ158" s="71">
        <v>0</v>
      </c>
      <c r="AK158" s="71">
        <v>4.72</v>
      </c>
      <c r="AL158" s="71">
        <v>0</v>
      </c>
      <c r="AM158" s="71">
        <v>548.096</v>
      </c>
      <c r="AN158" s="71">
        <v>718.58857565556355</v>
      </c>
      <c r="AO158" s="71">
        <v>1.349539074074074</v>
      </c>
      <c r="AP158" s="71">
        <v>0.10796312592592593</v>
      </c>
      <c r="AQ158" s="71">
        <v>5.3981562962962963E-2</v>
      </c>
      <c r="AR158" s="71">
        <v>0.94122763636363638</v>
      </c>
      <c r="AS158" s="71">
        <v>0.34637177018181831</v>
      </c>
      <c r="AT158" s="71">
        <v>11.563653818181816</v>
      </c>
      <c r="AU158" s="71">
        <v>0.44820363636363636</v>
      </c>
      <c r="AV158" s="71">
        <v>14.81094062405387</v>
      </c>
      <c r="AW158" s="71">
        <v>3.7350303030303027</v>
      </c>
      <c r="AX158" s="71">
        <v>2.2111379393939394</v>
      </c>
      <c r="AY158" s="71">
        <v>5.6025454545454538E-2</v>
      </c>
      <c r="AZ158" s="71">
        <v>0.89640727272727272</v>
      </c>
      <c r="BA158" s="71">
        <v>0.34860282828282824</v>
      </c>
      <c r="BB158" s="71">
        <v>2.6669709976565659</v>
      </c>
      <c r="BC158" s="71">
        <v>9.9141747956363648</v>
      </c>
      <c r="BD158" s="71"/>
      <c r="BE158" s="71">
        <v>0</v>
      </c>
      <c r="BF158" s="71">
        <v>9.9141747956363648</v>
      </c>
      <c r="BG158" s="71">
        <v>30.371766666666673</v>
      </c>
      <c r="BH158" s="71">
        <v>1.9820451626931808</v>
      </c>
      <c r="BI158" s="71">
        <v>0.61315114159891593</v>
      </c>
      <c r="BJ158" s="71">
        <v>260.75073581813524</v>
      </c>
      <c r="BK158" s="71"/>
      <c r="BL158" s="71">
        <v>293.71769878909402</v>
      </c>
      <c r="BM158" s="71">
        <v>1305.9535716825296</v>
      </c>
      <c r="BN158" s="71">
        <f t="shared" si="22"/>
        <v>-3.3261939705504169E-7</v>
      </c>
      <c r="BO158" s="71">
        <f t="shared" si="23"/>
        <v>-2.3505104058556091E-7</v>
      </c>
      <c r="BP158" s="72">
        <f t="shared" si="24"/>
        <v>8.6609686609686669</v>
      </c>
      <c r="BQ158" s="72">
        <f t="shared" si="25"/>
        <v>1.8803418803418819</v>
      </c>
      <c r="BR158" s="73">
        <v>3</v>
      </c>
      <c r="BS158" s="72">
        <f t="shared" si="29"/>
        <v>3.4188034188034218</v>
      </c>
      <c r="BT158" s="72">
        <f t="shared" si="30"/>
        <v>12.25</v>
      </c>
      <c r="BU158" s="72">
        <f t="shared" si="31"/>
        <v>13.960113960113972</v>
      </c>
      <c r="BV158" s="71">
        <f t="shared" si="28"/>
        <v>182.31260679381242</v>
      </c>
      <c r="BW158" s="71">
        <f t="shared" si="26"/>
        <v>182.31260622614198</v>
      </c>
      <c r="BX158" s="71">
        <f t="shared" si="27"/>
        <v>1488.2661779086716</v>
      </c>
      <c r="BY158" s="71">
        <f t="shared" si="32"/>
        <v>17859.194134904057</v>
      </c>
      <c r="BZ158" s="49">
        <f>VLOOKUP($C158,[1]PARAMETROS!$A:$I,7,0)</f>
        <v>43101</v>
      </c>
      <c r="CA158" s="74"/>
      <c r="CB158" s="74"/>
    </row>
    <row r="159" spans="1:80" s="75" customFormat="1">
      <c r="A159" s="43" t="s">
        <v>638</v>
      </c>
      <c r="B159" s="43" t="s">
        <v>1</v>
      </c>
      <c r="C159" s="43" t="s">
        <v>238</v>
      </c>
      <c r="D159" s="43" t="s">
        <v>639</v>
      </c>
      <c r="E159" s="44" t="s">
        <v>403</v>
      </c>
      <c r="F159" s="44" t="s">
        <v>63</v>
      </c>
      <c r="G159" s="44">
        <v>1</v>
      </c>
      <c r="H159" s="71">
        <v>520.79999999999995</v>
      </c>
      <c r="I159" s="71">
        <v>520.79999999999995</v>
      </c>
      <c r="J159" s="71"/>
      <c r="K159" s="71"/>
      <c r="L159" s="71"/>
      <c r="M159" s="71"/>
      <c r="N159" s="71"/>
      <c r="O159" s="71"/>
      <c r="P159" s="71">
        <v>17.044363636363634</v>
      </c>
      <c r="Q159" s="71">
        <v>537.8443636363636</v>
      </c>
      <c r="R159" s="71">
        <v>107.56887272727272</v>
      </c>
      <c r="S159" s="71">
        <v>8.0676654545454536</v>
      </c>
      <c r="T159" s="71">
        <v>5.3784436363636363</v>
      </c>
      <c r="U159" s="71">
        <v>1.0756887272727271</v>
      </c>
      <c r="V159" s="71">
        <v>13.44610909090909</v>
      </c>
      <c r="W159" s="71">
        <v>43.027549090909091</v>
      </c>
      <c r="X159" s="71">
        <v>16.135330909090907</v>
      </c>
      <c r="Y159" s="71">
        <v>3.2270661818181816</v>
      </c>
      <c r="Z159" s="71">
        <v>197.92672581818178</v>
      </c>
      <c r="AA159" s="71">
        <v>44.820363636363631</v>
      </c>
      <c r="AB159" s="71">
        <v>59.754508799999996</v>
      </c>
      <c r="AC159" s="71">
        <v>38.483553056581826</v>
      </c>
      <c r="AD159" s="71">
        <v>143.05842549294545</v>
      </c>
      <c r="AE159" s="71">
        <v>130.75200000000001</v>
      </c>
      <c r="AF159" s="71">
        <v>397</v>
      </c>
      <c r="AG159" s="71">
        <v>0</v>
      </c>
      <c r="AH159" s="71">
        <v>33.44</v>
      </c>
      <c r="AI159" s="71">
        <v>0</v>
      </c>
      <c r="AJ159" s="71">
        <v>0</v>
      </c>
      <c r="AK159" s="71">
        <v>4.72</v>
      </c>
      <c r="AL159" s="71">
        <v>0</v>
      </c>
      <c r="AM159" s="71">
        <v>565.91200000000003</v>
      </c>
      <c r="AN159" s="71">
        <v>906.89715131112723</v>
      </c>
      <c r="AO159" s="71">
        <v>2.6990781481481481</v>
      </c>
      <c r="AP159" s="71">
        <v>0.21592625185185185</v>
      </c>
      <c r="AQ159" s="71">
        <v>0.10796312592592593</v>
      </c>
      <c r="AR159" s="71">
        <v>1.8824552727272728</v>
      </c>
      <c r="AS159" s="71">
        <v>0.69274354036363661</v>
      </c>
      <c r="AT159" s="71">
        <v>23.127307636363632</v>
      </c>
      <c r="AU159" s="71">
        <v>0.89640727272727272</v>
      </c>
      <c r="AV159" s="71">
        <v>29.621881248107741</v>
      </c>
      <c r="AW159" s="71">
        <v>7.4700606060606054</v>
      </c>
      <c r="AX159" s="71">
        <v>4.4222758787878789</v>
      </c>
      <c r="AY159" s="71">
        <v>0.11205090909090908</v>
      </c>
      <c r="AZ159" s="71">
        <v>1.7928145454545454</v>
      </c>
      <c r="BA159" s="71">
        <v>0.69720565656565647</v>
      </c>
      <c r="BB159" s="71">
        <v>5.3339419953131317</v>
      </c>
      <c r="BC159" s="71">
        <v>19.82834959127273</v>
      </c>
      <c r="BD159" s="71"/>
      <c r="BE159" s="71">
        <v>0</v>
      </c>
      <c r="BF159" s="71">
        <v>19.82834959127273</v>
      </c>
      <c r="BG159" s="71">
        <v>30.371766666666673</v>
      </c>
      <c r="BH159" s="71">
        <v>3.9640903253863615</v>
      </c>
      <c r="BI159" s="71">
        <v>1.2263022831978319</v>
      </c>
      <c r="BJ159" s="71">
        <v>521.50147163627059</v>
      </c>
      <c r="BK159" s="71"/>
      <c r="BL159" s="71">
        <v>557.0636309115215</v>
      </c>
      <c r="BM159" s="71">
        <v>2051.2553766983929</v>
      </c>
      <c r="BN159" s="71">
        <f t="shared" si="22"/>
        <v>-3.3261939705504169E-7</v>
      </c>
      <c r="BO159" s="71">
        <f t="shared" si="23"/>
        <v>-2.3505104058556091E-7</v>
      </c>
      <c r="BP159" s="72">
        <f t="shared" si="24"/>
        <v>8.6609686609686669</v>
      </c>
      <c r="BQ159" s="72">
        <f t="shared" si="25"/>
        <v>1.8803418803418819</v>
      </c>
      <c r="BR159" s="73">
        <v>3</v>
      </c>
      <c r="BS159" s="72">
        <f t="shared" si="29"/>
        <v>3.4188034188034218</v>
      </c>
      <c r="BT159" s="72">
        <f t="shared" si="30"/>
        <v>12.25</v>
      </c>
      <c r="BU159" s="72">
        <f t="shared" si="31"/>
        <v>13.960113960113972</v>
      </c>
      <c r="BV159" s="71">
        <f t="shared" si="28"/>
        <v>286.35758812081338</v>
      </c>
      <c r="BW159" s="71">
        <f t="shared" si="26"/>
        <v>286.35758755314293</v>
      </c>
      <c r="BX159" s="71">
        <f t="shared" si="27"/>
        <v>2337.6129642515357</v>
      </c>
      <c r="BY159" s="71">
        <f t="shared" si="32"/>
        <v>28051.35557101843</v>
      </c>
      <c r="BZ159" s="49">
        <f>VLOOKUP($C159,[1]PARAMETROS!$A:$I,7,0)</f>
        <v>43101</v>
      </c>
      <c r="CA159" s="74"/>
      <c r="CB159" s="74"/>
    </row>
    <row r="160" spans="1:80" s="75" customFormat="1">
      <c r="A160" s="43" t="s">
        <v>640</v>
      </c>
      <c r="B160" s="43" t="s">
        <v>0</v>
      </c>
      <c r="C160" s="43" t="s">
        <v>165</v>
      </c>
      <c r="D160" s="43" t="s">
        <v>641</v>
      </c>
      <c r="E160" s="44" t="s">
        <v>403</v>
      </c>
      <c r="F160" s="44" t="s">
        <v>63</v>
      </c>
      <c r="G160" s="44">
        <v>1</v>
      </c>
      <c r="H160" s="71">
        <v>1041.5999999999999</v>
      </c>
      <c r="I160" s="71">
        <v>1041.5999999999999</v>
      </c>
      <c r="J160" s="71"/>
      <c r="K160" s="71"/>
      <c r="L160" s="71"/>
      <c r="M160" s="71"/>
      <c r="N160" s="71"/>
      <c r="O160" s="71"/>
      <c r="P160" s="71">
        <v>34.088727272727269</v>
      </c>
      <c r="Q160" s="71">
        <v>1075.6887272727272</v>
      </c>
      <c r="R160" s="71">
        <v>215.13774545454544</v>
      </c>
      <c r="S160" s="71">
        <v>16.135330909090907</v>
      </c>
      <c r="T160" s="71">
        <v>10.756887272727273</v>
      </c>
      <c r="U160" s="71">
        <v>2.1513774545454543</v>
      </c>
      <c r="V160" s="71">
        <v>26.89221818181818</v>
      </c>
      <c r="W160" s="71">
        <v>86.055098181818181</v>
      </c>
      <c r="X160" s="71">
        <v>32.270661818181814</v>
      </c>
      <c r="Y160" s="71">
        <v>6.4541323636363632</v>
      </c>
      <c r="Z160" s="71">
        <v>395.85345163636356</v>
      </c>
      <c r="AA160" s="71">
        <v>89.640727272727261</v>
      </c>
      <c r="AB160" s="71">
        <v>119.50901759999999</v>
      </c>
      <c r="AC160" s="71">
        <v>76.967106113163652</v>
      </c>
      <c r="AD160" s="71">
        <v>286.11685098589089</v>
      </c>
      <c r="AE160" s="71">
        <v>99.504000000000005</v>
      </c>
      <c r="AF160" s="71">
        <v>397</v>
      </c>
      <c r="AG160" s="71">
        <v>0</v>
      </c>
      <c r="AH160" s="71">
        <v>0</v>
      </c>
      <c r="AI160" s="71">
        <v>0</v>
      </c>
      <c r="AJ160" s="71">
        <v>0</v>
      </c>
      <c r="AK160" s="71">
        <v>4.72</v>
      </c>
      <c r="AL160" s="71">
        <v>0</v>
      </c>
      <c r="AM160" s="71">
        <v>501.22400000000005</v>
      </c>
      <c r="AN160" s="71">
        <v>1183.1943026222546</v>
      </c>
      <c r="AO160" s="71">
        <v>5.3981562962962961</v>
      </c>
      <c r="AP160" s="71">
        <v>0.43185250370370371</v>
      </c>
      <c r="AQ160" s="71">
        <v>0.21592625185185185</v>
      </c>
      <c r="AR160" s="71">
        <v>3.7649105454545455</v>
      </c>
      <c r="AS160" s="71">
        <v>1.3854870807272732</v>
      </c>
      <c r="AT160" s="71">
        <v>46.254615272727264</v>
      </c>
      <c r="AU160" s="71">
        <v>1.7928145454545454</v>
      </c>
      <c r="AV160" s="71">
        <v>59.243762496215481</v>
      </c>
      <c r="AW160" s="71">
        <v>14.940121212121211</v>
      </c>
      <c r="AX160" s="71">
        <v>8.8445517575757577</v>
      </c>
      <c r="AY160" s="71">
        <v>0.22410181818181815</v>
      </c>
      <c r="AZ160" s="71">
        <v>3.5856290909090909</v>
      </c>
      <c r="BA160" s="71">
        <v>1.3944113131313129</v>
      </c>
      <c r="BB160" s="71">
        <v>10.667883990626263</v>
      </c>
      <c r="BC160" s="71">
        <v>39.656699182545459</v>
      </c>
      <c r="BD160" s="71"/>
      <c r="BE160" s="71">
        <v>0</v>
      </c>
      <c r="BF160" s="71">
        <v>39.656699182545459</v>
      </c>
      <c r="BG160" s="71">
        <v>55.485199999999999</v>
      </c>
      <c r="BH160" s="71">
        <v>7.928180650772723</v>
      </c>
      <c r="BI160" s="71">
        <v>2.4526045663956633</v>
      </c>
      <c r="BJ160" s="71">
        <v>1043.0029432725412</v>
      </c>
      <c r="BK160" s="71"/>
      <c r="BL160" s="71">
        <v>1108.8689284897096</v>
      </c>
      <c r="BM160" s="71">
        <v>3466.6524200634522</v>
      </c>
      <c r="BN160" s="71">
        <f t="shared" si="22"/>
        <v>-3.3261939705504169E-7</v>
      </c>
      <c r="BO160" s="71">
        <f t="shared" si="23"/>
        <v>-2.3505104058556091E-7</v>
      </c>
      <c r="BP160" s="72">
        <f t="shared" si="24"/>
        <v>8.6118980169971699</v>
      </c>
      <c r="BQ160" s="72">
        <f t="shared" si="25"/>
        <v>1.8696883852691222</v>
      </c>
      <c r="BR160" s="73">
        <v>2.5</v>
      </c>
      <c r="BS160" s="72">
        <f t="shared" si="29"/>
        <v>2.8328611898017004</v>
      </c>
      <c r="BT160" s="72">
        <f t="shared" si="30"/>
        <v>11.75</v>
      </c>
      <c r="BU160" s="72">
        <f t="shared" si="31"/>
        <v>13.314447592067992</v>
      </c>
      <c r="BV160" s="71">
        <f t="shared" si="28"/>
        <v>461.56561959292299</v>
      </c>
      <c r="BW160" s="71">
        <f t="shared" si="26"/>
        <v>461.56561902525254</v>
      </c>
      <c r="BX160" s="71">
        <f t="shared" si="27"/>
        <v>3928.2180390887047</v>
      </c>
      <c r="BY160" s="71">
        <f t="shared" si="32"/>
        <v>47138.616469064458</v>
      </c>
      <c r="BZ160" s="49">
        <f>VLOOKUP($C160,[1]PARAMETROS!$A:$I,7,0)</f>
        <v>43101</v>
      </c>
      <c r="CA160" s="74"/>
      <c r="CB160" s="74"/>
    </row>
    <row r="161" spans="1:80" s="75" customFormat="1">
      <c r="A161" s="43" t="s">
        <v>368</v>
      </c>
      <c r="B161" s="43" t="s">
        <v>1</v>
      </c>
      <c r="C161" s="43" t="s">
        <v>74</v>
      </c>
      <c r="D161" s="43" t="s">
        <v>642</v>
      </c>
      <c r="E161" s="44" t="s">
        <v>403</v>
      </c>
      <c r="F161" s="44" t="s">
        <v>63</v>
      </c>
      <c r="G161" s="44">
        <v>1</v>
      </c>
      <c r="H161" s="71">
        <v>520.79999999999995</v>
      </c>
      <c r="I161" s="71">
        <v>520.79999999999995</v>
      </c>
      <c r="J161" s="71"/>
      <c r="K161" s="71"/>
      <c r="L161" s="71"/>
      <c r="M161" s="71"/>
      <c r="N161" s="71"/>
      <c r="O161" s="71"/>
      <c r="P161" s="71">
        <v>17.044363636363634</v>
      </c>
      <c r="Q161" s="71">
        <v>537.8443636363636</v>
      </c>
      <c r="R161" s="71">
        <v>107.56887272727272</v>
      </c>
      <c r="S161" s="71">
        <v>8.0676654545454536</v>
      </c>
      <c r="T161" s="71">
        <v>5.3784436363636363</v>
      </c>
      <c r="U161" s="71">
        <v>1.0756887272727271</v>
      </c>
      <c r="V161" s="71">
        <v>13.44610909090909</v>
      </c>
      <c r="W161" s="71">
        <v>43.027549090909091</v>
      </c>
      <c r="X161" s="71">
        <v>16.135330909090907</v>
      </c>
      <c r="Y161" s="71">
        <v>3.2270661818181816</v>
      </c>
      <c r="Z161" s="71">
        <v>197.92672581818178</v>
      </c>
      <c r="AA161" s="71">
        <v>44.820363636363631</v>
      </c>
      <c r="AB161" s="71">
        <v>59.754508799999996</v>
      </c>
      <c r="AC161" s="71">
        <v>38.483553056581826</v>
      </c>
      <c r="AD161" s="71">
        <v>143.05842549294545</v>
      </c>
      <c r="AE161" s="71">
        <v>130.75200000000001</v>
      </c>
      <c r="AF161" s="71">
        <v>0</v>
      </c>
      <c r="AG161" s="71">
        <v>264.83999999999997</v>
      </c>
      <c r="AH161" s="71">
        <v>27.01</v>
      </c>
      <c r="AI161" s="71">
        <v>0</v>
      </c>
      <c r="AJ161" s="71">
        <v>0</v>
      </c>
      <c r="AK161" s="71">
        <v>4.72</v>
      </c>
      <c r="AL161" s="71">
        <v>0</v>
      </c>
      <c r="AM161" s="71">
        <v>427.322</v>
      </c>
      <c r="AN161" s="71">
        <v>768.30715131112731</v>
      </c>
      <c r="AO161" s="71">
        <v>2.6990781481481481</v>
      </c>
      <c r="AP161" s="71">
        <v>0.21592625185185185</v>
      </c>
      <c r="AQ161" s="71">
        <v>0.10796312592592593</v>
      </c>
      <c r="AR161" s="71">
        <v>1.8824552727272728</v>
      </c>
      <c r="AS161" s="71">
        <v>0.69274354036363661</v>
      </c>
      <c r="AT161" s="71">
        <v>23.127307636363632</v>
      </c>
      <c r="AU161" s="71">
        <v>0.89640727272727272</v>
      </c>
      <c r="AV161" s="71">
        <v>29.621881248107741</v>
      </c>
      <c r="AW161" s="71">
        <v>7.4700606060606054</v>
      </c>
      <c r="AX161" s="71">
        <v>4.4222758787878789</v>
      </c>
      <c r="AY161" s="71">
        <v>0.11205090909090908</v>
      </c>
      <c r="AZ161" s="71">
        <v>1.7928145454545454</v>
      </c>
      <c r="BA161" s="71">
        <v>0.69720565656565647</v>
      </c>
      <c r="BB161" s="71">
        <v>5.3339419953131317</v>
      </c>
      <c r="BC161" s="71">
        <v>19.82834959127273</v>
      </c>
      <c r="BD161" s="71"/>
      <c r="BE161" s="71">
        <v>0</v>
      </c>
      <c r="BF161" s="71">
        <v>19.82834959127273</v>
      </c>
      <c r="BG161" s="71">
        <v>30.371766666666673</v>
      </c>
      <c r="BH161" s="71">
        <v>3.9640903253863615</v>
      </c>
      <c r="BI161" s="71">
        <v>1.2263022831978319</v>
      </c>
      <c r="BJ161" s="71">
        <v>521.50147163627059</v>
      </c>
      <c r="BK161" s="71"/>
      <c r="BL161" s="71">
        <v>557.0636309115215</v>
      </c>
      <c r="BM161" s="71">
        <v>1912.6653766983927</v>
      </c>
      <c r="BN161" s="71">
        <f t="shared" si="22"/>
        <v>-3.3261939705504169E-7</v>
      </c>
      <c r="BO161" s="71">
        <f t="shared" si="23"/>
        <v>-2.3505104058556091E-7</v>
      </c>
      <c r="BP161" s="72">
        <f t="shared" si="24"/>
        <v>8.5633802816901436</v>
      </c>
      <c r="BQ161" s="72">
        <f t="shared" si="25"/>
        <v>1.8591549295774654</v>
      </c>
      <c r="BR161" s="73">
        <v>2</v>
      </c>
      <c r="BS161" s="72">
        <f t="shared" si="29"/>
        <v>2.2535211267605644</v>
      </c>
      <c r="BT161" s="72">
        <f t="shared" si="30"/>
        <v>11.25</v>
      </c>
      <c r="BU161" s="72">
        <f t="shared" si="31"/>
        <v>12.676056338028173</v>
      </c>
      <c r="BV161" s="71">
        <f t="shared" si="28"/>
        <v>242.45054063628882</v>
      </c>
      <c r="BW161" s="71">
        <f t="shared" si="26"/>
        <v>242.45054006861838</v>
      </c>
      <c r="BX161" s="71">
        <f t="shared" si="27"/>
        <v>2155.1159167670112</v>
      </c>
      <c r="BY161" s="71">
        <f t="shared" si="32"/>
        <v>25861.391001204134</v>
      </c>
      <c r="BZ161" s="49">
        <f>VLOOKUP($C161,[1]PARAMETROS!$A:$I,7,0)</f>
        <v>43101</v>
      </c>
      <c r="CA161" s="74"/>
      <c r="CB161" s="74"/>
    </row>
    <row r="162" spans="1:80" s="75" customFormat="1">
      <c r="A162" s="43" t="s">
        <v>370</v>
      </c>
      <c r="B162" s="43" t="s">
        <v>0</v>
      </c>
      <c r="C162" s="43" t="s">
        <v>373</v>
      </c>
      <c r="D162" s="43" t="s">
        <v>643</v>
      </c>
      <c r="E162" s="44" t="s">
        <v>403</v>
      </c>
      <c r="F162" s="44" t="s">
        <v>63</v>
      </c>
      <c r="G162" s="44">
        <v>1</v>
      </c>
      <c r="H162" s="71">
        <v>1041.5999999999999</v>
      </c>
      <c r="I162" s="71">
        <v>1041.5999999999999</v>
      </c>
      <c r="J162" s="71"/>
      <c r="K162" s="71"/>
      <c r="L162" s="71"/>
      <c r="M162" s="71"/>
      <c r="N162" s="71"/>
      <c r="O162" s="71"/>
      <c r="P162" s="71">
        <v>34.088727272727269</v>
      </c>
      <c r="Q162" s="71">
        <v>1075.6887272727272</v>
      </c>
      <c r="R162" s="71">
        <v>215.13774545454544</v>
      </c>
      <c r="S162" s="71">
        <v>16.135330909090907</v>
      </c>
      <c r="T162" s="71">
        <v>10.756887272727273</v>
      </c>
      <c r="U162" s="71">
        <v>2.1513774545454543</v>
      </c>
      <c r="V162" s="71">
        <v>26.89221818181818</v>
      </c>
      <c r="W162" s="71">
        <v>86.055098181818181</v>
      </c>
      <c r="X162" s="71">
        <v>32.270661818181814</v>
      </c>
      <c r="Y162" s="71">
        <v>6.4541323636363632</v>
      </c>
      <c r="Z162" s="71">
        <v>395.85345163636356</v>
      </c>
      <c r="AA162" s="71">
        <v>89.640727272727261</v>
      </c>
      <c r="AB162" s="71">
        <v>119.50901759999999</v>
      </c>
      <c r="AC162" s="71">
        <v>76.967106113163652</v>
      </c>
      <c r="AD162" s="71">
        <v>286.11685098589089</v>
      </c>
      <c r="AE162" s="71">
        <v>99.504000000000005</v>
      </c>
      <c r="AF162" s="71">
        <v>397</v>
      </c>
      <c r="AG162" s="71">
        <v>0</v>
      </c>
      <c r="AH162" s="71">
        <v>35.89</v>
      </c>
      <c r="AI162" s="71">
        <v>0</v>
      </c>
      <c r="AJ162" s="71">
        <v>0</v>
      </c>
      <c r="AK162" s="71">
        <v>4.72</v>
      </c>
      <c r="AL162" s="71">
        <v>0</v>
      </c>
      <c r="AM162" s="71">
        <v>537.11400000000003</v>
      </c>
      <c r="AN162" s="71">
        <v>1219.0843026222544</v>
      </c>
      <c r="AO162" s="71">
        <v>5.3981562962962961</v>
      </c>
      <c r="AP162" s="71">
        <v>0.43185250370370371</v>
      </c>
      <c r="AQ162" s="71">
        <v>0.21592625185185185</v>
      </c>
      <c r="AR162" s="71">
        <v>3.7649105454545455</v>
      </c>
      <c r="AS162" s="71">
        <v>1.3854870807272732</v>
      </c>
      <c r="AT162" s="71">
        <v>46.254615272727264</v>
      </c>
      <c r="AU162" s="71">
        <v>1.7928145454545454</v>
      </c>
      <c r="AV162" s="71">
        <v>59.243762496215481</v>
      </c>
      <c r="AW162" s="71">
        <v>14.940121212121211</v>
      </c>
      <c r="AX162" s="71">
        <v>8.8445517575757577</v>
      </c>
      <c r="AY162" s="71">
        <v>0.22410181818181815</v>
      </c>
      <c r="AZ162" s="71">
        <v>3.5856290909090909</v>
      </c>
      <c r="BA162" s="71">
        <v>1.3944113131313129</v>
      </c>
      <c r="BB162" s="71">
        <v>10.667883990626263</v>
      </c>
      <c r="BC162" s="71">
        <v>39.656699182545459</v>
      </c>
      <c r="BD162" s="71"/>
      <c r="BE162" s="71">
        <v>0</v>
      </c>
      <c r="BF162" s="71">
        <v>39.656699182545459</v>
      </c>
      <c r="BG162" s="71">
        <v>55.485199999999999</v>
      </c>
      <c r="BH162" s="71">
        <v>7.928180650772723</v>
      </c>
      <c r="BI162" s="71">
        <v>2.4526045663956633</v>
      </c>
      <c r="BJ162" s="71">
        <v>1043.0029432725412</v>
      </c>
      <c r="BK162" s="71"/>
      <c r="BL162" s="71">
        <v>1108.8689284897096</v>
      </c>
      <c r="BM162" s="71">
        <v>3502.5424200634525</v>
      </c>
      <c r="BN162" s="71">
        <f t="shared" si="22"/>
        <v>-3.3261939705504169E-7</v>
      </c>
      <c r="BO162" s="71">
        <f t="shared" si="23"/>
        <v>-2.3505104058556091E-7</v>
      </c>
      <c r="BP162" s="72">
        <f t="shared" si="24"/>
        <v>8.6609686609686669</v>
      </c>
      <c r="BQ162" s="72">
        <f t="shared" si="25"/>
        <v>1.8803418803418819</v>
      </c>
      <c r="BR162" s="73">
        <v>3</v>
      </c>
      <c r="BS162" s="72">
        <f t="shared" si="29"/>
        <v>3.4188034188034218</v>
      </c>
      <c r="BT162" s="72">
        <f t="shared" si="30"/>
        <v>12.25</v>
      </c>
      <c r="BU162" s="72">
        <f t="shared" si="31"/>
        <v>13.960113960113972</v>
      </c>
      <c r="BV162" s="71">
        <f t="shared" si="28"/>
        <v>488.95891326294441</v>
      </c>
      <c r="BW162" s="71">
        <f t="shared" si="26"/>
        <v>488.95891269527397</v>
      </c>
      <c r="BX162" s="71">
        <f t="shared" si="27"/>
        <v>3991.5013327587267</v>
      </c>
      <c r="BY162" s="71">
        <f t="shared" si="32"/>
        <v>47898.015993104724</v>
      </c>
      <c r="BZ162" s="49">
        <f>VLOOKUP($C162,[1]PARAMETROS!$A:$I,7,0)</f>
        <v>43101</v>
      </c>
      <c r="CA162" s="74"/>
      <c r="CB162" s="74"/>
    </row>
    <row r="163" spans="1:80" s="75" customFormat="1">
      <c r="A163" s="43" t="s">
        <v>375</v>
      </c>
      <c r="B163" s="43" t="s">
        <v>1</v>
      </c>
      <c r="C163" s="43" t="s">
        <v>375</v>
      </c>
      <c r="D163" s="43" t="s">
        <v>644</v>
      </c>
      <c r="E163" s="44" t="s">
        <v>403</v>
      </c>
      <c r="F163" s="44" t="s">
        <v>63</v>
      </c>
      <c r="G163" s="44">
        <v>1</v>
      </c>
      <c r="H163" s="71">
        <v>538.04</v>
      </c>
      <c r="I163" s="71">
        <v>538.04</v>
      </c>
      <c r="J163" s="71"/>
      <c r="K163" s="71"/>
      <c r="L163" s="71"/>
      <c r="M163" s="71"/>
      <c r="N163" s="71"/>
      <c r="O163" s="71"/>
      <c r="P163" s="71">
        <v>17.608581818181818</v>
      </c>
      <c r="Q163" s="71">
        <v>555.64858181818181</v>
      </c>
      <c r="R163" s="71">
        <v>111.12971636363636</v>
      </c>
      <c r="S163" s="71">
        <v>8.3347287272727275</v>
      </c>
      <c r="T163" s="71">
        <v>5.5564858181818186</v>
      </c>
      <c r="U163" s="71">
        <v>1.1112971636363635</v>
      </c>
      <c r="V163" s="71">
        <v>13.891214545454545</v>
      </c>
      <c r="W163" s="71">
        <v>44.451886545454549</v>
      </c>
      <c r="X163" s="71">
        <v>16.669457454545455</v>
      </c>
      <c r="Y163" s="71">
        <v>3.3338914909090911</v>
      </c>
      <c r="Z163" s="71">
        <v>204.47867810909094</v>
      </c>
      <c r="AA163" s="71">
        <v>46.304048484848479</v>
      </c>
      <c r="AB163" s="71">
        <v>61.732557440000001</v>
      </c>
      <c r="AC163" s="71">
        <v>39.757470980344252</v>
      </c>
      <c r="AD163" s="71">
        <v>147.79407690519275</v>
      </c>
      <c r="AE163" s="71">
        <v>129.7176</v>
      </c>
      <c r="AF163" s="71">
        <v>397</v>
      </c>
      <c r="AG163" s="71">
        <v>0</v>
      </c>
      <c r="AH163" s="71">
        <v>32.619999999999997</v>
      </c>
      <c r="AI163" s="71">
        <v>0</v>
      </c>
      <c r="AJ163" s="71">
        <v>0</v>
      </c>
      <c r="AK163" s="71">
        <v>4.72</v>
      </c>
      <c r="AL163" s="71">
        <v>0</v>
      </c>
      <c r="AM163" s="71">
        <v>564.05759999999998</v>
      </c>
      <c r="AN163" s="71">
        <v>916.33035501428367</v>
      </c>
      <c r="AO163" s="71">
        <v>2.7884255123456794</v>
      </c>
      <c r="AP163" s="71">
        <v>0.22307404098765432</v>
      </c>
      <c r="AQ163" s="71">
        <v>0.11153702049382716</v>
      </c>
      <c r="AR163" s="71">
        <v>1.9447700363636367</v>
      </c>
      <c r="AS163" s="71">
        <v>0.71567537338181841</v>
      </c>
      <c r="AT163" s="71">
        <v>23.892889018181815</v>
      </c>
      <c r="AU163" s="71">
        <v>0.92608096969696974</v>
      </c>
      <c r="AV163" s="71">
        <v>30.602451971451401</v>
      </c>
      <c r="AW163" s="71">
        <v>7.7173414141414138</v>
      </c>
      <c r="AX163" s="71">
        <v>4.5686661171717171</v>
      </c>
      <c r="AY163" s="71">
        <v>0.1157601212121212</v>
      </c>
      <c r="AZ163" s="71">
        <v>1.8521619393939395</v>
      </c>
      <c r="BA163" s="71">
        <v>0.72028519865319862</v>
      </c>
      <c r="BB163" s="71">
        <v>5.5105110429306405</v>
      </c>
      <c r="BC163" s="71">
        <v>20.484725833503031</v>
      </c>
      <c r="BD163" s="71"/>
      <c r="BE163" s="71">
        <v>0</v>
      </c>
      <c r="BF163" s="71">
        <v>20.484725833503031</v>
      </c>
      <c r="BG163" s="71">
        <v>30.371766666666673</v>
      </c>
      <c r="BH163" s="71">
        <v>3.9640903253863615</v>
      </c>
      <c r="BI163" s="71">
        <v>1.2263022831978319</v>
      </c>
      <c r="BJ163" s="71">
        <v>521.50147163627059</v>
      </c>
      <c r="BK163" s="71"/>
      <c r="BL163" s="71">
        <v>557.0636309115215</v>
      </c>
      <c r="BM163" s="71">
        <v>2080.1297455489412</v>
      </c>
      <c r="BN163" s="71">
        <f t="shared" si="22"/>
        <v>-3.3261939705504169E-7</v>
      </c>
      <c r="BO163" s="71">
        <f t="shared" si="23"/>
        <v>-2.3505104058556091E-7</v>
      </c>
      <c r="BP163" s="72">
        <f t="shared" si="24"/>
        <v>8.6609686609686669</v>
      </c>
      <c r="BQ163" s="72">
        <f t="shared" si="25"/>
        <v>1.8803418803418819</v>
      </c>
      <c r="BR163" s="73">
        <v>3</v>
      </c>
      <c r="BS163" s="72">
        <f t="shared" si="29"/>
        <v>3.4188034188034218</v>
      </c>
      <c r="BT163" s="72">
        <f t="shared" si="30"/>
        <v>12.25</v>
      </c>
      <c r="BU163" s="72">
        <f t="shared" si="31"/>
        <v>13.960113960113972</v>
      </c>
      <c r="BV163" s="71">
        <f t="shared" si="28"/>
        <v>290.3884829176136</v>
      </c>
      <c r="BW163" s="71">
        <f t="shared" si="26"/>
        <v>290.38848234994316</v>
      </c>
      <c r="BX163" s="71">
        <f t="shared" si="27"/>
        <v>2370.5182278988841</v>
      </c>
      <c r="BY163" s="71">
        <f t="shared" si="32"/>
        <v>28446.218734786609</v>
      </c>
      <c r="BZ163" s="49">
        <f>VLOOKUP($C163,[1]PARAMETROS!$A:$I,7,0)</f>
        <v>43101</v>
      </c>
      <c r="CA163" s="74"/>
      <c r="CB163" s="74"/>
    </row>
    <row r="164" spans="1:80" s="75" customFormat="1">
      <c r="A164" s="43" t="s">
        <v>375</v>
      </c>
      <c r="B164" s="43" t="s">
        <v>0</v>
      </c>
      <c r="C164" s="43" t="s">
        <v>375</v>
      </c>
      <c r="D164" s="43" t="s">
        <v>645</v>
      </c>
      <c r="E164" s="44" t="s">
        <v>403</v>
      </c>
      <c r="F164" s="44" t="s">
        <v>63</v>
      </c>
      <c r="G164" s="44">
        <v>4</v>
      </c>
      <c r="H164" s="71">
        <v>1076.08</v>
      </c>
      <c r="I164" s="71">
        <v>4304.32</v>
      </c>
      <c r="J164" s="71"/>
      <c r="K164" s="71"/>
      <c r="L164" s="71"/>
      <c r="M164" s="71"/>
      <c r="N164" s="71"/>
      <c r="O164" s="71"/>
      <c r="P164" s="71">
        <v>140.86865454545455</v>
      </c>
      <c r="Q164" s="71">
        <v>4445.1886545454545</v>
      </c>
      <c r="R164" s="71">
        <v>889.0377309090909</v>
      </c>
      <c r="S164" s="71">
        <v>66.67782981818182</v>
      </c>
      <c r="T164" s="71">
        <v>44.451886545454549</v>
      </c>
      <c r="U164" s="71">
        <v>8.8903773090909084</v>
      </c>
      <c r="V164" s="71">
        <v>111.12971636363636</v>
      </c>
      <c r="W164" s="71">
        <v>355.61509236363639</v>
      </c>
      <c r="X164" s="71">
        <v>133.35565963636364</v>
      </c>
      <c r="Y164" s="71">
        <v>26.671131927272729</v>
      </c>
      <c r="Z164" s="71">
        <v>1635.8294248727275</v>
      </c>
      <c r="AA164" s="71">
        <v>370.43238787878784</v>
      </c>
      <c r="AB164" s="71">
        <v>493.86045952000001</v>
      </c>
      <c r="AC164" s="71">
        <v>318.05976784275401</v>
      </c>
      <c r="AD164" s="71">
        <v>1182.352615241542</v>
      </c>
      <c r="AE164" s="71">
        <v>389.74080000000004</v>
      </c>
      <c r="AF164" s="71">
        <v>1588</v>
      </c>
      <c r="AG164" s="71">
        <v>0</v>
      </c>
      <c r="AH164" s="71">
        <v>130.47999999999999</v>
      </c>
      <c r="AI164" s="71">
        <v>0</v>
      </c>
      <c r="AJ164" s="71">
        <v>0</v>
      </c>
      <c r="AK164" s="71">
        <v>18.88</v>
      </c>
      <c r="AL164" s="71">
        <v>0</v>
      </c>
      <c r="AM164" s="71">
        <v>2127.1008000000002</v>
      </c>
      <c r="AN164" s="71">
        <v>4945.2828401142697</v>
      </c>
      <c r="AO164" s="71">
        <v>22.307404098765435</v>
      </c>
      <c r="AP164" s="71">
        <v>1.7845923279012346</v>
      </c>
      <c r="AQ164" s="71">
        <v>0.89229616395061728</v>
      </c>
      <c r="AR164" s="71">
        <v>15.558160290909093</v>
      </c>
      <c r="AS164" s="71">
        <v>5.7254029870545473</v>
      </c>
      <c r="AT164" s="71">
        <v>191.14311214545452</v>
      </c>
      <c r="AU164" s="71">
        <v>7.4086477575757579</v>
      </c>
      <c r="AV164" s="71">
        <v>244.81961577161121</v>
      </c>
      <c r="AW164" s="71">
        <v>61.738731313131311</v>
      </c>
      <c r="AX164" s="71">
        <v>36.549328937373737</v>
      </c>
      <c r="AY164" s="71">
        <v>0.92608096969696962</v>
      </c>
      <c r="AZ164" s="71">
        <v>14.817295515151516</v>
      </c>
      <c r="BA164" s="71">
        <v>5.762281589225589</v>
      </c>
      <c r="BB164" s="71">
        <v>44.084088343445124</v>
      </c>
      <c r="BC164" s="71">
        <v>163.87780666802425</v>
      </c>
      <c r="BD164" s="71"/>
      <c r="BE164" s="71">
        <v>0</v>
      </c>
      <c r="BF164" s="71">
        <v>163.87780666802425</v>
      </c>
      <c r="BG164" s="71">
        <v>221.9408</v>
      </c>
      <c r="BH164" s="71">
        <v>31.712722603090892</v>
      </c>
      <c r="BI164" s="71">
        <v>9.8104182655826531</v>
      </c>
      <c r="BJ164" s="71">
        <v>4172.0117730901648</v>
      </c>
      <c r="BK164" s="71"/>
      <c r="BL164" s="71">
        <v>4435.4757139588382</v>
      </c>
      <c r="BM164" s="71">
        <v>14234.644631058198</v>
      </c>
      <c r="BN164" s="71">
        <f t="shared" si="22"/>
        <v>-1.3304775882201668E-6</v>
      </c>
      <c r="BO164" s="71">
        <f t="shared" si="23"/>
        <v>-9.4020416234224363E-7</v>
      </c>
      <c r="BP164" s="72">
        <f t="shared" si="24"/>
        <v>8.6609686609686669</v>
      </c>
      <c r="BQ164" s="72">
        <f t="shared" si="25"/>
        <v>1.8803418803418819</v>
      </c>
      <c r="BR164" s="73">
        <v>3</v>
      </c>
      <c r="BS164" s="72">
        <f t="shared" si="29"/>
        <v>3.4188034188034218</v>
      </c>
      <c r="BT164" s="72">
        <f t="shared" si="30"/>
        <v>12.25</v>
      </c>
      <c r="BU164" s="72">
        <f t="shared" si="31"/>
        <v>13.960113960113972</v>
      </c>
      <c r="BV164" s="71">
        <f t="shared" si="28"/>
        <v>1987.1726119959799</v>
      </c>
      <c r="BW164" s="71">
        <f t="shared" si="26"/>
        <v>1987.1726097252981</v>
      </c>
      <c r="BX164" s="71">
        <f t="shared" si="27"/>
        <v>16221.817240783495</v>
      </c>
      <c r="BY164" s="71">
        <f t="shared" si="32"/>
        <v>194661.80688940195</v>
      </c>
      <c r="BZ164" s="49">
        <f>VLOOKUP($C164,[1]PARAMETROS!$A:$I,7,0)</f>
        <v>43101</v>
      </c>
      <c r="CA164" s="74"/>
      <c r="CB164" s="74"/>
    </row>
    <row r="165" spans="1:80" s="75" customFormat="1">
      <c r="A165" s="43" t="s">
        <v>381</v>
      </c>
      <c r="B165" s="43" t="s">
        <v>0</v>
      </c>
      <c r="C165" s="43" t="s">
        <v>381</v>
      </c>
      <c r="D165" s="43" t="s">
        <v>646</v>
      </c>
      <c r="E165" s="44" t="s">
        <v>403</v>
      </c>
      <c r="F165" s="44" t="s">
        <v>63</v>
      </c>
      <c r="G165" s="44">
        <v>7</v>
      </c>
      <c r="H165" s="71">
        <v>1076.08</v>
      </c>
      <c r="I165" s="71">
        <v>7532.5599999999995</v>
      </c>
      <c r="J165" s="71"/>
      <c r="K165" s="71"/>
      <c r="L165" s="71"/>
      <c r="M165" s="71"/>
      <c r="N165" s="71"/>
      <c r="O165" s="71"/>
      <c r="P165" s="71">
        <v>246.52014545454546</v>
      </c>
      <c r="Q165" s="71">
        <v>7779.0801454545453</v>
      </c>
      <c r="R165" s="71">
        <v>1555.8160290909091</v>
      </c>
      <c r="S165" s="71">
        <v>116.68620218181817</v>
      </c>
      <c r="T165" s="71">
        <v>77.790801454545459</v>
      </c>
      <c r="U165" s="71">
        <v>15.558160290909091</v>
      </c>
      <c r="V165" s="71">
        <v>194.47700363636363</v>
      </c>
      <c r="W165" s="71">
        <v>622.32641163636367</v>
      </c>
      <c r="X165" s="71">
        <v>233.37240436363635</v>
      </c>
      <c r="Y165" s="71">
        <v>46.674480872727273</v>
      </c>
      <c r="Z165" s="71">
        <v>2862.7014935272723</v>
      </c>
      <c r="AA165" s="71">
        <v>648.25667878787874</v>
      </c>
      <c r="AB165" s="71">
        <v>864.25580416000003</v>
      </c>
      <c r="AC165" s="71">
        <v>556.60459372481955</v>
      </c>
      <c r="AD165" s="71">
        <v>2069.1170766726982</v>
      </c>
      <c r="AE165" s="71">
        <v>682.04640000000006</v>
      </c>
      <c r="AF165" s="71">
        <v>0</v>
      </c>
      <c r="AG165" s="71">
        <v>1853.8799999999999</v>
      </c>
      <c r="AH165" s="71">
        <v>189.07000000000002</v>
      </c>
      <c r="AI165" s="71">
        <v>0</v>
      </c>
      <c r="AJ165" s="71">
        <v>0</v>
      </c>
      <c r="AK165" s="71">
        <v>33.04</v>
      </c>
      <c r="AL165" s="71">
        <v>0</v>
      </c>
      <c r="AM165" s="71">
        <v>2758.0364</v>
      </c>
      <c r="AN165" s="71">
        <v>7689.8549701999709</v>
      </c>
      <c r="AO165" s="71">
        <v>39.037957172839512</v>
      </c>
      <c r="AP165" s="71">
        <v>3.1230365738271608</v>
      </c>
      <c r="AQ165" s="71">
        <v>1.5615182869135804</v>
      </c>
      <c r="AR165" s="71">
        <v>27.226780509090911</v>
      </c>
      <c r="AS165" s="71">
        <v>10.019455227345459</v>
      </c>
      <c r="AT165" s="71">
        <v>334.50044625454541</v>
      </c>
      <c r="AU165" s="71">
        <v>12.965133575757577</v>
      </c>
      <c r="AV165" s="71">
        <v>428.43432760031965</v>
      </c>
      <c r="AW165" s="71">
        <v>108.04277979797979</v>
      </c>
      <c r="AX165" s="71">
        <v>63.961325640404041</v>
      </c>
      <c r="AY165" s="71">
        <v>1.6206416969696968</v>
      </c>
      <c r="AZ165" s="71">
        <v>25.930267151515153</v>
      </c>
      <c r="BA165" s="71">
        <v>10.083992781144781</v>
      </c>
      <c r="BB165" s="71">
        <v>77.147154601028973</v>
      </c>
      <c r="BC165" s="71">
        <v>286.78616166904243</v>
      </c>
      <c r="BD165" s="71"/>
      <c r="BE165" s="71">
        <v>0</v>
      </c>
      <c r="BF165" s="71">
        <v>286.78616166904243</v>
      </c>
      <c r="BG165" s="71">
        <v>388.39639999999997</v>
      </c>
      <c r="BH165" s="71">
        <v>55.49726455540906</v>
      </c>
      <c r="BI165" s="71">
        <v>17.168231964769642</v>
      </c>
      <c r="BJ165" s="71">
        <v>7301.0206029077881</v>
      </c>
      <c r="BK165" s="71"/>
      <c r="BL165" s="71">
        <v>7762.0824994279665</v>
      </c>
      <c r="BM165" s="71">
        <v>23946.238104351847</v>
      </c>
      <c r="BN165" s="71">
        <f t="shared" si="22"/>
        <v>-2.3283357793852917E-6</v>
      </c>
      <c r="BO165" s="71">
        <f t="shared" si="23"/>
        <v>-1.6453572840989263E-6</v>
      </c>
      <c r="BP165" s="72">
        <f t="shared" si="24"/>
        <v>8.6609686609686669</v>
      </c>
      <c r="BQ165" s="72">
        <f t="shared" si="25"/>
        <v>1.8803418803418819</v>
      </c>
      <c r="BR165" s="73">
        <v>3</v>
      </c>
      <c r="BS165" s="72">
        <f t="shared" si="29"/>
        <v>3.4188034188034218</v>
      </c>
      <c r="BT165" s="72">
        <f t="shared" si="30"/>
        <v>12.25</v>
      </c>
      <c r="BU165" s="72">
        <f t="shared" si="31"/>
        <v>13.960113960113972</v>
      </c>
      <c r="BV165" s="71">
        <f t="shared" si="28"/>
        <v>3342.9221279730218</v>
      </c>
      <c r="BW165" s="71">
        <f t="shared" si="26"/>
        <v>3342.9221239993285</v>
      </c>
      <c r="BX165" s="71">
        <f t="shared" si="27"/>
        <v>27289.160228351175</v>
      </c>
      <c r="BY165" s="71">
        <f t="shared" si="32"/>
        <v>327469.9227402141</v>
      </c>
      <c r="BZ165" s="49">
        <f>VLOOKUP($C165,[1]PARAMETROS!$A:$I,7,0)</f>
        <v>43101</v>
      </c>
      <c r="CA165" s="74"/>
      <c r="CB165" s="74"/>
    </row>
    <row r="166" spans="1:80" s="75" customFormat="1">
      <c r="A166" s="43" t="s">
        <v>647</v>
      </c>
      <c r="B166" s="43" t="s">
        <v>1</v>
      </c>
      <c r="C166" s="43" t="s">
        <v>67</v>
      </c>
      <c r="D166" s="43" t="s">
        <v>648</v>
      </c>
      <c r="E166" s="44" t="s">
        <v>403</v>
      </c>
      <c r="F166" s="44" t="s">
        <v>63</v>
      </c>
      <c r="G166" s="44">
        <v>1</v>
      </c>
      <c r="H166" s="71">
        <v>520.79999999999995</v>
      </c>
      <c r="I166" s="71">
        <v>520.79999999999995</v>
      </c>
      <c r="J166" s="71"/>
      <c r="K166" s="71"/>
      <c r="L166" s="71"/>
      <c r="M166" s="71"/>
      <c r="N166" s="71"/>
      <c r="O166" s="71"/>
      <c r="P166" s="71">
        <v>17.044363636363634</v>
      </c>
      <c r="Q166" s="71">
        <v>537.8443636363636</v>
      </c>
      <c r="R166" s="71">
        <v>107.56887272727272</v>
      </c>
      <c r="S166" s="71">
        <v>8.0676654545454536</v>
      </c>
      <c r="T166" s="71">
        <v>5.3784436363636363</v>
      </c>
      <c r="U166" s="71">
        <v>1.0756887272727271</v>
      </c>
      <c r="V166" s="71">
        <v>13.44610909090909</v>
      </c>
      <c r="W166" s="71">
        <v>43.027549090909091</v>
      </c>
      <c r="X166" s="71">
        <v>16.135330909090907</v>
      </c>
      <c r="Y166" s="71">
        <v>3.2270661818181816</v>
      </c>
      <c r="Z166" s="71">
        <v>197.92672581818178</v>
      </c>
      <c r="AA166" s="71">
        <v>44.820363636363631</v>
      </c>
      <c r="AB166" s="71">
        <v>59.754508799999996</v>
      </c>
      <c r="AC166" s="71">
        <v>38.483553056581826</v>
      </c>
      <c r="AD166" s="71">
        <v>143.05842549294545</v>
      </c>
      <c r="AE166" s="71">
        <v>130.75200000000001</v>
      </c>
      <c r="AF166" s="71">
        <v>397</v>
      </c>
      <c r="AG166" s="71">
        <v>0</v>
      </c>
      <c r="AH166" s="71">
        <v>0</v>
      </c>
      <c r="AI166" s="71">
        <v>9.84</v>
      </c>
      <c r="AJ166" s="71">
        <v>0</v>
      </c>
      <c r="AK166" s="71">
        <v>4.72</v>
      </c>
      <c r="AL166" s="71">
        <v>0</v>
      </c>
      <c r="AM166" s="71">
        <v>542.31200000000001</v>
      </c>
      <c r="AN166" s="71">
        <v>883.29715131112732</v>
      </c>
      <c r="AO166" s="71">
        <v>2.6990781481481481</v>
      </c>
      <c r="AP166" s="71">
        <v>0.21592625185185185</v>
      </c>
      <c r="AQ166" s="71">
        <v>0.10796312592592593</v>
      </c>
      <c r="AR166" s="71">
        <v>1.8824552727272728</v>
      </c>
      <c r="AS166" s="71">
        <v>0.69274354036363661</v>
      </c>
      <c r="AT166" s="71">
        <v>23.127307636363632</v>
      </c>
      <c r="AU166" s="71">
        <v>0.89640727272727272</v>
      </c>
      <c r="AV166" s="71">
        <v>29.621881248107741</v>
      </c>
      <c r="AW166" s="71">
        <v>7.4700606060606054</v>
      </c>
      <c r="AX166" s="71">
        <v>4.4222758787878789</v>
      </c>
      <c r="AY166" s="71">
        <v>0.11205090909090908</v>
      </c>
      <c r="AZ166" s="71">
        <v>1.7928145454545454</v>
      </c>
      <c r="BA166" s="71">
        <v>0.69720565656565647</v>
      </c>
      <c r="BB166" s="71">
        <v>5.3339419953131317</v>
      </c>
      <c r="BC166" s="71">
        <v>19.82834959127273</v>
      </c>
      <c r="BD166" s="71"/>
      <c r="BE166" s="71">
        <v>0</v>
      </c>
      <c r="BF166" s="71">
        <v>19.82834959127273</v>
      </c>
      <c r="BG166" s="71">
        <v>30.371766666666673</v>
      </c>
      <c r="BH166" s="71">
        <v>3.9640903253863615</v>
      </c>
      <c r="BI166" s="71">
        <v>1.2263022831978319</v>
      </c>
      <c r="BJ166" s="71">
        <v>521.50147163627059</v>
      </c>
      <c r="BK166" s="71"/>
      <c r="BL166" s="71">
        <v>557.0636309115215</v>
      </c>
      <c r="BM166" s="71">
        <v>2027.655376698393</v>
      </c>
      <c r="BN166" s="71">
        <f t="shared" si="22"/>
        <v>-3.3261939705504169E-7</v>
      </c>
      <c r="BO166" s="71">
        <f t="shared" si="23"/>
        <v>-2.3505104058556091E-7</v>
      </c>
      <c r="BP166" s="72">
        <f t="shared" si="24"/>
        <v>8.7608069164265068</v>
      </c>
      <c r="BQ166" s="72">
        <f t="shared" si="25"/>
        <v>1.9020172910662811</v>
      </c>
      <c r="BR166" s="73">
        <v>4</v>
      </c>
      <c r="BS166" s="72">
        <f t="shared" si="29"/>
        <v>4.6109510086455305</v>
      </c>
      <c r="BT166" s="72">
        <f t="shared" si="30"/>
        <v>13.25</v>
      </c>
      <c r="BU166" s="72">
        <f t="shared" si="31"/>
        <v>15.273775216138318</v>
      </c>
      <c r="BV166" s="71">
        <f t="shared" si="28"/>
        <v>309.6995243081505</v>
      </c>
      <c r="BW166" s="71">
        <f t="shared" si="26"/>
        <v>309.69952374048006</v>
      </c>
      <c r="BX166" s="71">
        <f t="shared" si="27"/>
        <v>2337.3549004388728</v>
      </c>
      <c r="BY166" s="71">
        <f t="shared" si="32"/>
        <v>28048.258805266472</v>
      </c>
      <c r="BZ166" s="49">
        <f>VLOOKUP($C166,[1]PARAMETROS!$A:$I,7,0)</f>
        <v>43101</v>
      </c>
      <c r="CA166" s="74"/>
      <c r="CB166" s="74"/>
    </row>
    <row r="167" spans="1:80" s="75" customFormat="1">
      <c r="A167" s="43" t="s">
        <v>649</v>
      </c>
      <c r="B167" s="43" t="s">
        <v>0</v>
      </c>
      <c r="C167" s="43" t="s">
        <v>238</v>
      </c>
      <c r="D167" s="43" t="s">
        <v>650</v>
      </c>
      <c r="E167" s="44" t="s">
        <v>403</v>
      </c>
      <c r="F167" s="44" t="s">
        <v>63</v>
      </c>
      <c r="G167" s="44">
        <v>1</v>
      </c>
      <c r="H167" s="71">
        <v>1041.5999999999999</v>
      </c>
      <c r="I167" s="71">
        <v>1041.5999999999999</v>
      </c>
      <c r="J167" s="71"/>
      <c r="K167" s="71"/>
      <c r="L167" s="71"/>
      <c r="M167" s="71"/>
      <c r="N167" s="71"/>
      <c r="O167" s="71"/>
      <c r="P167" s="71">
        <v>34.088727272727269</v>
      </c>
      <c r="Q167" s="71">
        <v>1075.6887272727272</v>
      </c>
      <c r="R167" s="71">
        <v>215.13774545454544</v>
      </c>
      <c r="S167" s="71">
        <v>16.135330909090907</v>
      </c>
      <c r="T167" s="71">
        <v>10.756887272727273</v>
      </c>
      <c r="U167" s="71">
        <v>2.1513774545454543</v>
      </c>
      <c r="V167" s="71">
        <v>26.89221818181818</v>
      </c>
      <c r="W167" s="71">
        <v>86.055098181818181</v>
      </c>
      <c r="X167" s="71">
        <v>32.270661818181814</v>
      </c>
      <c r="Y167" s="71">
        <v>6.4541323636363632</v>
      </c>
      <c r="Z167" s="71">
        <v>395.85345163636356</v>
      </c>
      <c r="AA167" s="71">
        <v>89.640727272727261</v>
      </c>
      <c r="AB167" s="71">
        <v>119.50901759999999</v>
      </c>
      <c r="AC167" s="71">
        <v>76.967106113163652</v>
      </c>
      <c r="AD167" s="71">
        <v>286.11685098589089</v>
      </c>
      <c r="AE167" s="71">
        <v>99.504000000000005</v>
      </c>
      <c r="AF167" s="71">
        <v>397</v>
      </c>
      <c r="AG167" s="71">
        <v>0</v>
      </c>
      <c r="AH167" s="71">
        <v>33.44</v>
      </c>
      <c r="AI167" s="71">
        <v>0</v>
      </c>
      <c r="AJ167" s="71">
        <v>0</v>
      </c>
      <c r="AK167" s="71">
        <v>4.72</v>
      </c>
      <c r="AL167" s="71">
        <v>0</v>
      </c>
      <c r="AM167" s="71">
        <v>534.66399999999999</v>
      </c>
      <c r="AN167" s="71">
        <v>1216.6343026222544</v>
      </c>
      <c r="AO167" s="71">
        <v>5.3981562962962961</v>
      </c>
      <c r="AP167" s="71">
        <v>0.43185250370370371</v>
      </c>
      <c r="AQ167" s="71">
        <v>0.21592625185185185</v>
      </c>
      <c r="AR167" s="71">
        <v>3.7649105454545455</v>
      </c>
      <c r="AS167" s="71">
        <v>1.3854870807272732</v>
      </c>
      <c r="AT167" s="71">
        <v>46.254615272727264</v>
      </c>
      <c r="AU167" s="71">
        <v>1.7928145454545454</v>
      </c>
      <c r="AV167" s="71">
        <v>59.243762496215481</v>
      </c>
      <c r="AW167" s="71">
        <v>14.940121212121211</v>
      </c>
      <c r="AX167" s="71">
        <v>8.8445517575757577</v>
      </c>
      <c r="AY167" s="71">
        <v>0.22410181818181815</v>
      </c>
      <c r="AZ167" s="71">
        <v>3.5856290909090909</v>
      </c>
      <c r="BA167" s="71">
        <v>1.3944113131313129</v>
      </c>
      <c r="BB167" s="71">
        <v>10.667883990626263</v>
      </c>
      <c r="BC167" s="71">
        <v>39.656699182545459</v>
      </c>
      <c r="BD167" s="71"/>
      <c r="BE167" s="71">
        <v>0</v>
      </c>
      <c r="BF167" s="71">
        <v>39.656699182545459</v>
      </c>
      <c r="BG167" s="71">
        <v>55.485199999999999</v>
      </c>
      <c r="BH167" s="71">
        <v>7.928180650772723</v>
      </c>
      <c r="BI167" s="71">
        <v>2.4526045663956633</v>
      </c>
      <c r="BJ167" s="71">
        <v>1043.0029432725412</v>
      </c>
      <c r="BK167" s="71"/>
      <c r="BL167" s="71">
        <v>1108.8689284897096</v>
      </c>
      <c r="BM167" s="71">
        <v>3500.0924200634522</v>
      </c>
      <c r="BN167" s="71">
        <f t="shared" si="22"/>
        <v>-3.3261939705504169E-7</v>
      </c>
      <c r="BO167" s="71">
        <f t="shared" si="23"/>
        <v>-2.3505104058556091E-7</v>
      </c>
      <c r="BP167" s="72">
        <f t="shared" si="24"/>
        <v>8.6609686609686669</v>
      </c>
      <c r="BQ167" s="72">
        <f t="shared" si="25"/>
        <v>1.8803418803418819</v>
      </c>
      <c r="BR167" s="73">
        <v>3</v>
      </c>
      <c r="BS167" s="72">
        <f t="shared" si="29"/>
        <v>3.4188034188034218</v>
      </c>
      <c r="BT167" s="72">
        <f t="shared" si="30"/>
        <v>12.25</v>
      </c>
      <c r="BU167" s="72">
        <f t="shared" si="31"/>
        <v>13.960113960113972</v>
      </c>
      <c r="BV167" s="71">
        <f t="shared" si="28"/>
        <v>488.61689047092159</v>
      </c>
      <c r="BW167" s="71">
        <f t="shared" si="26"/>
        <v>488.61688990325115</v>
      </c>
      <c r="BX167" s="71">
        <f t="shared" si="27"/>
        <v>3988.7093099667036</v>
      </c>
      <c r="BY167" s="71">
        <f t="shared" si="32"/>
        <v>47864.511719600443</v>
      </c>
      <c r="BZ167" s="49">
        <f>VLOOKUP($C167,[1]PARAMETROS!$A:$I,7,0)</f>
        <v>43101</v>
      </c>
      <c r="CA167" s="74"/>
      <c r="CB167" s="74"/>
    </row>
    <row r="168" spans="1:80" s="75" customFormat="1">
      <c r="A168" s="43" t="s">
        <v>651</v>
      </c>
      <c r="B168" s="43" t="s">
        <v>2</v>
      </c>
      <c r="C168" s="43" t="s">
        <v>271</v>
      </c>
      <c r="D168" s="43" t="s">
        <v>652</v>
      </c>
      <c r="E168" s="44" t="s">
        <v>403</v>
      </c>
      <c r="F168" s="44" t="s">
        <v>63</v>
      </c>
      <c r="G168" s="44">
        <v>1</v>
      </c>
      <c r="H168" s="71">
        <v>260.39999999999998</v>
      </c>
      <c r="I168" s="71">
        <v>260.39999999999998</v>
      </c>
      <c r="J168" s="71"/>
      <c r="K168" s="71"/>
      <c r="L168" s="71"/>
      <c r="M168" s="71"/>
      <c r="N168" s="71"/>
      <c r="O168" s="71"/>
      <c r="P168" s="71">
        <v>8.5221818181818172</v>
      </c>
      <c r="Q168" s="71">
        <v>268.9221818181818</v>
      </c>
      <c r="R168" s="71">
        <v>53.78443636363636</v>
      </c>
      <c r="S168" s="71">
        <v>4.0338327272727268</v>
      </c>
      <c r="T168" s="71">
        <v>2.6892218181818182</v>
      </c>
      <c r="U168" s="71">
        <v>0.53784436363636356</v>
      </c>
      <c r="V168" s="71">
        <v>6.723054545454545</v>
      </c>
      <c r="W168" s="71">
        <v>21.513774545454545</v>
      </c>
      <c r="X168" s="71">
        <v>8.0676654545454536</v>
      </c>
      <c r="Y168" s="71">
        <v>1.6135330909090908</v>
      </c>
      <c r="Z168" s="71">
        <v>98.96336290909089</v>
      </c>
      <c r="AA168" s="71">
        <v>22.410181818181815</v>
      </c>
      <c r="AB168" s="71">
        <v>29.877254399999998</v>
      </c>
      <c r="AC168" s="71">
        <v>19.241776528290913</v>
      </c>
      <c r="AD168" s="71">
        <v>71.529212746472723</v>
      </c>
      <c r="AE168" s="71">
        <v>146.376</v>
      </c>
      <c r="AF168" s="71">
        <v>397</v>
      </c>
      <c r="AG168" s="71">
        <v>0</v>
      </c>
      <c r="AH168" s="71">
        <v>0</v>
      </c>
      <c r="AI168" s="71">
        <v>0</v>
      </c>
      <c r="AJ168" s="71">
        <v>0</v>
      </c>
      <c r="AK168" s="71">
        <v>4.72</v>
      </c>
      <c r="AL168" s="71">
        <v>0</v>
      </c>
      <c r="AM168" s="71">
        <v>548.096</v>
      </c>
      <c r="AN168" s="71">
        <v>718.58857565556355</v>
      </c>
      <c r="AO168" s="71">
        <v>1.349539074074074</v>
      </c>
      <c r="AP168" s="71">
        <v>0.10796312592592593</v>
      </c>
      <c r="AQ168" s="71">
        <v>5.3981562962962963E-2</v>
      </c>
      <c r="AR168" s="71">
        <v>0.94122763636363638</v>
      </c>
      <c r="AS168" s="71">
        <v>0.34637177018181831</v>
      </c>
      <c r="AT168" s="71">
        <v>11.563653818181816</v>
      </c>
      <c r="AU168" s="71">
        <v>0.44820363636363636</v>
      </c>
      <c r="AV168" s="71">
        <v>14.81094062405387</v>
      </c>
      <c r="AW168" s="71">
        <v>3.7350303030303027</v>
      </c>
      <c r="AX168" s="71">
        <v>2.2111379393939394</v>
      </c>
      <c r="AY168" s="71">
        <v>5.6025454545454538E-2</v>
      </c>
      <c r="AZ168" s="71">
        <v>0.89640727272727272</v>
      </c>
      <c r="BA168" s="71">
        <v>0.34860282828282824</v>
      </c>
      <c r="BB168" s="71">
        <v>2.6669709976565659</v>
      </c>
      <c r="BC168" s="71">
        <v>9.9141747956363648</v>
      </c>
      <c r="BD168" s="71"/>
      <c r="BE168" s="71">
        <v>0</v>
      </c>
      <c r="BF168" s="71">
        <v>9.9141747956363648</v>
      </c>
      <c r="BG168" s="71">
        <v>30.371766666666673</v>
      </c>
      <c r="BH168" s="71">
        <v>1.9820451626931808</v>
      </c>
      <c r="BI168" s="71">
        <v>0.61315114159891593</v>
      </c>
      <c r="BJ168" s="71">
        <v>260.75073581813524</v>
      </c>
      <c r="BK168" s="71"/>
      <c r="BL168" s="71">
        <v>293.71769878909402</v>
      </c>
      <c r="BM168" s="71">
        <v>1305.9535716825296</v>
      </c>
      <c r="BN168" s="71">
        <f t="shared" si="22"/>
        <v>-3.3261939705504169E-7</v>
      </c>
      <c r="BO168" s="71">
        <f t="shared" si="23"/>
        <v>-2.3505104058556091E-7</v>
      </c>
      <c r="BP168" s="72">
        <f t="shared" si="24"/>
        <v>8.8629737609329435</v>
      </c>
      <c r="BQ168" s="72">
        <f t="shared" si="25"/>
        <v>1.9241982507288626</v>
      </c>
      <c r="BR168" s="73">
        <v>5</v>
      </c>
      <c r="BS168" s="72">
        <f t="shared" si="29"/>
        <v>5.8309037900874632</v>
      </c>
      <c r="BT168" s="72">
        <f t="shared" si="30"/>
        <v>14.25</v>
      </c>
      <c r="BU168" s="72">
        <f t="shared" si="31"/>
        <v>16.618075801749271</v>
      </c>
      <c r="BV168" s="71">
        <f t="shared" si="28"/>
        <v>217.02435438351887</v>
      </c>
      <c r="BW168" s="71">
        <f t="shared" si="26"/>
        <v>217.02435381584843</v>
      </c>
      <c r="BX168" s="71">
        <f t="shared" si="27"/>
        <v>1522.977925498378</v>
      </c>
      <c r="BY168" s="71">
        <f t="shared" si="32"/>
        <v>18275.735105980537</v>
      </c>
      <c r="BZ168" s="49">
        <f>VLOOKUP($C168,[1]PARAMETROS!$A:$I,7,0)</f>
        <v>43101</v>
      </c>
      <c r="CA168" s="74"/>
      <c r="CB168" s="74"/>
    </row>
    <row r="169" spans="1:80" s="75" customFormat="1">
      <c r="A169" s="43" t="s">
        <v>390</v>
      </c>
      <c r="B169" s="43" t="s">
        <v>0</v>
      </c>
      <c r="C169" s="43" t="s">
        <v>390</v>
      </c>
      <c r="D169" s="43" t="s">
        <v>653</v>
      </c>
      <c r="E169" s="44" t="s">
        <v>403</v>
      </c>
      <c r="F169" s="44" t="s">
        <v>63</v>
      </c>
      <c r="G169" s="44">
        <v>1</v>
      </c>
      <c r="H169" s="71">
        <v>1076.08</v>
      </c>
      <c r="I169" s="71">
        <v>1076.08</v>
      </c>
      <c r="J169" s="71"/>
      <c r="K169" s="71"/>
      <c r="L169" s="71"/>
      <c r="M169" s="71"/>
      <c r="N169" s="71"/>
      <c r="O169" s="71"/>
      <c r="P169" s="71">
        <v>35.217163636363637</v>
      </c>
      <c r="Q169" s="71">
        <v>1111.2971636363636</v>
      </c>
      <c r="R169" s="71">
        <v>222.25943272727272</v>
      </c>
      <c r="S169" s="71">
        <v>16.669457454545455</v>
      </c>
      <c r="T169" s="71">
        <v>11.112971636363637</v>
      </c>
      <c r="U169" s="71">
        <v>2.2225943272727271</v>
      </c>
      <c r="V169" s="71">
        <v>27.782429090909091</v>
      </c>
      <c r="W169" s="71">
        <v>88.903773090909098</v>
      </c>
      <c r="X169" s="71">
        <v>33.33891490909091</v>
      </c>
      <c r="Y169" s="71">
        <v>6.6677829818181822</v>
      </c>
      <c r="Z169" s="71">
        <v>408.95735621818187</v>
      </c>
      <c r="AA169" s="71">
        <v>92.608096969696959</v>
      </c>
      <c r="AB169" s="71">
        <v>123.46511488</v>
      </c>
      <c r="AC169" s="71">
        <v>79.514941960688503</v>
      </c>
      <c r="AD169" s="71">
        <v>295.58815381038551</v>
      </c>
      <c r="AE169" s="71">
        <v>97.435200000000009</v>
      </c>
      <c r="AF169" s="71">
        <v>397</v>
      </c>
      <c r="AG169" s="71">
        <v>0</v>
      </c>
      <c r="AH169" s="71">
        <v>0</v>
      </c>
      <c r="AI169" s="71">
        <v>0</v>
      </c>
      <c r="AJ169" s="71">
        <v>0</v>
      </c>
      <c r="AK169" s="71">
        <v>4.72</v>
      </c>
      <c r="AL169" s="71">
        <v>0</v>
      </c>
      <c r="AM169" s="71">
        <v>499.15520000000004</v>
      </c>
      <c r="AN169" s="71">
        <v>1203.7007100285673</v>
      </c>
      <c r="AO169" s="71">
        <v>5.5768510246913587</v>
      </c>
      <c r="AP169" s="71">
        <v>0.44614808197530864</v>
      </c>
      <c r="AQ169" s="71">
        <v>0.22307404098765432</v>
      </c>
      <c r="AR169" s="71">
        <v>3.8895400727272733</v>
      </c>
      <c r="AS169" s="71">
        <v>1.4313507467636368</v>
      </c>
      <c r="AT169" s="71">
        <v>47.785778036363631</v>
      </c>
      <c r="AU169" s="71">
        <v>1.8521619393939395</v>
      </c>
      <c r="AV169" s="71">
        <v>61.204903942902803</v>
      </c>
      <c r="AW169" s="71">
        <v>15.434682828282828</v>
      </c>
      <c r="AX169" s="71">
        <v>9.1373322343434342</v>
      </c>
      <c r="AY169" s="71">
        <v>0.23152024242424241</v>
      </c>
      <c r="AZ169" s="71">
        <v>3.7043238787878789</v>
      </c>
      <c r="BA169" s="71">
        <v>1.4405703973063972</v>
      </c>
      <c r="BB169" s="71">
        <v>11.021022085861281</v>
      </c>
      <c r="BC169" s="71">
        <v>40.969451667006062</v>
      </c>
      <c r="BD169" s="71"/>
      <c r="BE169" s="71">
        <v>0</v>
      </c>
      <c r="BF169" s="71">
        <v>40.969451667006062</v>
      </c>
      <c r="BG169" s="71">
        <v>55.485199999999999</v>
      </c>
      <c r="BH169" s="71">
        <v>7.928180650772723</v>
      </c>
      <c r="BI169" s="71">
        <v>2.4526045663956633</v>
      </c>
      <c r="BJ169" s="71">
        <v>1043.0029432725412</v>
      </c>
      <c r="BK169" s="71"/>
      <c r="BL169" s="71">
        <v>1108.8689284897096</v>
      </c>
      <c r="BM169" s="71">
        <v>3526.0411577645491</v>
      </c>
      <c r="BN169" s="71">
        <f t="shared" si="22"/>
        <v>-3.3261939705504169E-7</v>
      </c>
      <c r="BO169" s="71">
        <f t="shared" si="23"/>
        <v>-2.3505104058556091E-7</v>
      </c>
      <c r="BP169" s="72">
        <f t="shared" si="24"/>
        <v>8.6609686609686669</v>
      </c>
      <c r="BQ169" s="72">
        <f t="shared" si="25"/>
        <v>1.8803418803418819</v>
      </c>
      <c r="BR169" s="73">
        <v>3</v>
      </c>
      <c r="BS169" s="72">
        <f t="shared" si="29"/>
        <v>3.4188034188034218</v>
      </c>
      <c r="BT169" s="72">
        <f t="shared" si="30"/>
        <v>12.25</v>
      </c>
      <c r="BU169" s="72">
        <f t="shared" si="31"/>
        <v>13.960113960113972</v>
      </c>
      <c r="BV169" s="71">
        <f t="shared" si="28"/>
        <v>492.23936382520571</v>
      </c>
      <c r="BW169" s="71">
        <f t="shared" si="26"/>
        <v>492.23936325753527</v>
      </c>
      <c r="BX169" s="71">
        <f t="shared" si="27"/>
        <v>4018.2805210220845</v>
      </c>
      <c r="BY169" s="71">
        <f t="shared" si="32"/>
        <v>48219.366252265012</v>
      </c>
      <c r="BZ169" s="49">
        <f>VLOOKUP($C169,[1]PARAMETROS!$A:$I,7,0)</f>
        <v>43101</v>
      </c>
      <c r="CA169" s="74"/>
      <c r="CB169" s="74"/>
    </row>
    <row r="170" spans="1:80" s="75" customFormat="1">
      <c r="A170" s="43" t="s">
        <v>395</v>
      </c>
      <c r="B170" s="43" t="s">
        <v>0</v>
      </c>
      <c r="C170" s="43" t="s">
        <v>396</v>
      </c>
      <c r="D170" s="43" t="s">
        <v>654</v>
      </c>
      <c r="E170" s="44" t="s">
        <v>403</v>
      </c>
      <c r="F170" s="44" t="s">
        <v>63</v>
      </c>
      <c r="G170" s="44">
        <v>1</v>
      </c>
      <c r="H170" s="71">
        <v>1041.5999999999999</v>
      </c>
      <c r="I170" s="71">
        <v>1041.5999999999999</v>
      </c>
      <c r="J170" s="71"/>
      <c r="K170" s="71"/>
      <c r="L170" s="71"/>
      <c r="M170" s="71"/>
      <c r="N170" s="71"/>
      <c r="O170" s="71"/>
      <c r="P170" s="71">
        <v>34.088727272727269</v>
      </c>
      <c r="Q170" s="71">
        <v>1075.6887272727272</v>
      </c>
      <c r="R170" s="71">
        <v>215.13774545454544</v>
      </c>
      <c r="S170" s="71">
        <v>16.135330909090907</v>
      </c>
      <c r="T170" s="71">
        <v>10.756887272727273</v>
      </c>
      <c r="U170" s="71">
        <v>2.1513774545454543</v>
      </c>
      <c r="V170" s="71">
        <v>26.89221818181818</v>
      </c>
      <c r="W170" s="71">
        <v>86.055098181818181</v>
      </c>
      <c r="X170" s="71">
        <v>32.270661818181814</v>
      </c>
      <c r="Y170" s="71">
        <v>6.4541323636363632</v>
      </c>
      <c r="Z170" s="71">
        <v>395.85345163636356</v>
      </c>
      <c r="AA170" s="71">
        <v>89.640727272727261</v>
      </c>
      <c r="AB170" s="71">
        <v>119.50901759999999</v>
      </c>
      <c r="AC170" s="71">
        <v>76.967106113163652</v>
      </c>
      <c r="AD170" s="71">
        <v>286.11685098589089</v>
      </c>
      <c r="AE170" s="71">
        <v>99.504000000000005</v>
      </c>
      <c r="AF170" s="71">
        <v>397</v>
      </c>
      <c r="AG170" s="71">
        <v>0</v>
      </c>
      <c r="AH170" s="71">
        <v>32.619999999999997</v>
      </c>
      <c r="AI170" s="71">
        <v>0</v>
      </c>
      <c r="AJ170" s="71">
        <v>0</v>
      </c>
      <c r="AK170" s="71">
        <v>4.72</v>
      </c>
      <c r="AL170" s="71">
        <v>0</v>
      </c>
      <c r="AM170" s="71">
        <v>533.84400000000005</v>
      </c>
      <c r="AN170" s="71">
        <v>1215.8143026222544</v>
      </c>
      <c r="AO170" s="71">
        <v>5.3981562962962961</v>
      </c>
      <c r="AP170" s="71">
        <v>0.43185250370370371</v>
      </c>
      <c r="AQ170" s="71">
        <v>0.21592625185185185</v>
      </c>
      <c r="AR170" s="71">
        <v>3.7649105454545455</v>
      </c>
      <c r="AS170" s="71">
        <v>1.3854870807272732</v>
      </c>
      <c r="AT170" s="71">
        <v>46.254615272727264</v>
      </c>
      <c r="AU170" s="71">
        <v>1.7928145454545454</v>
      </c>
      <c r="AV170" s="71">
        <v>59.243762496215481</v>
      </c>
      <c r="AW170" s="71">
        <v>14.940121212121211</v>
      </c>
      <c r="AX170" s="71">
        <v>8.8445517575757577</v>
      </c>
      <c r="AY170" s="71">
        <v>0.22410181818181815</v>
      </c>
      <c r="AZ170" s="71">
        <v>3.5856290909090909</v>
      </c>
      <c r="BA170" s="71">
        <v>1.3944113131313129</v>
      </c>
      <c r="BB170" s="71">
        <v>10.667883990626263</v>
      </c>
      <c r="BC170" s="71">
        <v>39.656699182545459</v>
      </c>
      <c r="BD170" s="71"/>
      <c r="BE170" s="71">
        <v>0</v>
      </c>
      <c r="BF170" s="71">
        <v>39.656699182545459</v>
      </c>
      <c r="BG170" s="71">
        <v>55.485199999999999</v>
      </c>
      <c r="BH170" s="71">
        <v>7.928180650772723</v>
      </c>
      <c r="BI170" s="71">
        <v>2.4526045663956633</v>
      </c>
      <c r="BJ170" s="71">
        <v>1043.0029432725412</v>
      </c>
      <c r="BK170" s="71"/>
      <c r="BL170" s="71">
        <v>1108.8689284897096</v>
      </c>
      <c r="BM170" s="71">
        <v>3499.272420063452</v>
      </c>
      <c r="BN170" s="71">
        <f t="shared" si="22"/>
        <v>-3.3261939705504169E-7</v>
      </c>
      <c r="BO170" s="71">
        <f t="shared" si="23"/>
        <v>-2.3505104058556091E-7</v>
      </c>
      <c r="BP170" s="72">
        <f t="shared" si="24"/>
        <v>8.6609686609686669</v>
      </c>
      <c r="BQ170" s="72">
        <f t="shared" si="25"/>
        <v>1.8803418803418819</v>
      </c>
      <c r="BR170" s="73">
        <v>3</v>
      </c>
      <c r="BS170" s="72">
        <f t="shared" si="29"/>
        <v>3.4188034188034218</v>
      </c>
      <c r="BT170" s="72">
        <f t="shared" si="30"/>
        <v>12.25</v>
      </c>
      <c r="BU170" s="72">
        <f t="shared" si="31"/>
        <v>13.960113960113972</v>
      </c>
      <c r="BV170" s="71">
        <f t="shared" si="28"/>
        <v>488.5024175364486</v>
      </c>
      <c r="BW170" s="71">
        <f t="shared" si="26"/>
        <v>488.50241696877816</v>
      </c>
      <c r="BX170" s="71">
        <f t="shared" si="27"/>
        <v>3987.7748370322302</v>
      </c>
      <c r="BY170" s="71">
        <f t="shared" si="32"/>
        <v>47853.298044386764</v>
      </c>
      <c r="BZ170" s="49">
        <f>VLOOKUP($C170,[1]PARAMETROS!$A:$I,7,0)</f>
        <v>43101</v>
      </c>
      <c r="CA170" s="74"/>
      <c r="CB170" s="74"/>
    </row>
    <row r="171" spans="1:80">
      <c r="A171" s="54" t="s">
        <v>7</v>
      </c>
      <c r="B171" s="56"/>
      <c r="C171" s="56"/>
      <c r="D171" s="56"/>
      <c r="E171" s="56"/>
      <c r="F171" s="56"/>
      <c r="G171" s="78">
        <f t="shared" ref="G171:BO171" si="33">SUBTOTAL(9,G6:G170)</f>
        <v>285</v>
      </c>
      <c r="H171" s="56">
        <f t="shared" si="33"/>
        <v>103109.00000000004</v>
      </c>
      <c r="I171" s="56">
        <f t="shared" si="33"/>
        <v>228329.0399999996</v>
      </c>
      <c r="J171" s="56">
        <f t="shared" si="33"/>
        <v>0</v>
      </c>
      <c r="K171" s="56">
        <f t="shared" si="33"/>
        <v>0</v>
      </c>
      <c r="L171" s="56">
        <f t="shared" si="33"/>
        <v>0</v>
      </c>
      <c r="M171" s="56">
        <f t="shared" si="33"/>
        <v>0</v>
      </c>
      <c r="N171" s="56">
        <f t="shared" si="33"/>
        <v>0</v>
      </c>
      <c r="O171" s="56">
        <f t="shared" si="33"/>
        <v>0</v>
      </c>
      <c r="P171" s="56">
        <f t="shared" si="33"/>
        <v>7196.8810254545297</v>
      </c>
      <c r="Q171" s="56">
        <f t="shared" si="33"/>
        <v>235525.92102545427</v>
      </c>
      <c r="R171" s="56">
        <f t="shared" si="33"/>
        <v>47105.184205090918</v>
      </c>
      <c r="S171" s="56">
        <f t="shared" si="33"/>
        <v>3532.8888153818107</v>
      </c>
      <c r="T171" s="56">
        <f t="shared" si="33"/>
        <v>2355.2592102545432</v>
      </c>
      <c r="U171" s="56">
        <f t="shared" si="33"/>
        <v>471.05184205090853</v>
      </c>
      <c r="V171" s="56">
        <f t="shared" si="33"/>
        <v>5888.1480256363648</v>
      </c>
      <c r="W171" s="56">
        <f t="shared" si="33"/>
        <v>18842.073682036345</v>
      </c>
      <c r="X171" s="56">
        <f t="shared" si="33"/>
        <v>7065.7776307636213</v>
      </c>
      <c r="Y171" s="56">
        <f t="shared" si="33"/>
        <v>1413.1555261527271</v>
      </c>
      <c r="Z171" s="56">
        <f t="shared" si="33"/>
        <v>86673.538937367237</v>
      </c>
      <c r="AA171" s="56">
        <f t="shared" si="33"/>
        <v>19627.160085454554</v>
      </c>
      <c r="AB171" s="56">
        <f t="shared" si="33"/>
        <v>26166.929825927979</v>
      </c>
      <c r="AC171" s="56">
        <f t="shared" si="33"/>
        <v>16852.225087388804</v>
      </c>
      <c r="AD171" s="56">
        <f t="shared" si="33"/>
        <v>62646.314998771326</v>
      </c>
      <c r="AE171" s="56">
        <f t="shared" si="33"/>
        <v>41932.257599999997</v>
      </c>
      <c r="AF171" s="56">
        <f t="shared" si="33"/>
        <v>104330.20000000001</v>
      </c>
      <c r="AG171" s="56">
        <f t="shared" si="33"/>
        <v>5296.8</v>
      </c>
      <c r="AH171" s="56">
        <f t="shared" si="33"/>
        <v>7983.269999999995</v>
      </c>
      <c r="AI171" s="56">
        <f t="shared" si="33"/>
        <v>318.47999999999996</v>
      </c>
      <c r="AJ171" s="56">
        <f t="shared" si="33"/>
        <v>0</v>
      </c>
      <c r="AK171" s="56">
        <f t="shared" si="33"/>
        <v>1345.2000000000041</v>
      </c>
      <c r="AL171" s="56">
        <f t="shared" si="33"/>
        <v>845.77</v>
      </c>
      <c r="AM171" s="56">
        <f t="shared" si="33"/>
        <v>162051.97759999995</v>
      </c>
      <c r="AN171" s="56">
        <f t="shared" si="33"/>
        <v>311371.83153613866</v>
      </c>
      <c r="AO171" s="56">
        <f t="shared" si="33"/>
        <v>1181.945763016435</v>
      </c>
      <c r="AP171" s="56">
        <f t="shared" si="33"/>
        <v>94.555661041314806</v>
      </c>
      <c r="AQ171" s="56">
        <f t="shared" si="33"/>
        <v>47.277830520657403</v>
      </c>
      <c r="AR171" s="56">
        <f t="shared" si="33"/>
        <v>824.34072358909259</v>
      </c>
      <c r="AS171" s="56">
        <f t="shared" si="33"/>
        <v>303.35738628078548</v>
      </c>
      <c r="AT171" s="56">
        <f t="shared" si="33"/>
        <v>10127.614604094522</v>
      </c>
      <c r="AU171" s="56">
        <f t="shared" si="33"/>
        <v>392.54320170909119</v>
      </c>
      <c r="AV171" s="56">
        <f t="shared" si="33"/>
        <v>12971.635170251931</v>
      </c>
      <c r="AW171" s="56">
        <f t="shared" si="33"/>
        <v>3271.1933475757546</v>
      </c>
      <c r="AX171" s="56">
        <f t="shared" si="33"/>
        <v>1936.5464617648456</v>
      </c>
      <c r="AY171" s="56">
        <f t="shared" si="33"/>
        <v>49.067900213636392</v>
      </c>
      <c r="AZ171" s="56">
        <f t="shared" si="33"/>
        <v>785.08640341818239</v>
      </c>
      <c r="BA171" s="56">
        <f t="shared" si="33"/>
        <v>305.3113791070698</v>
      </c>
      <c r="BB171" s="56">
        <f t="shared" si="33"/>
        <v>2335.771621085255</v>
      </c>
      <c r="BC171" s="56">
        <f t="shared" si="33"/>
        <v>8682.9771131647594</v>
      </c>
      <c r="BD171" s="56">
        <f t="shared" si="33"/>
        <v>0</v>
      </c>
      <c r="BE171" s="56">
        <f t="shared" si="33"/>
        <v>0</v>
      </c>
      <c r="BF171" s="56">
        <f t="shared" si="33"/>
        <v>8682.9771131647594</v>
      </c>
      <c r="BG171" s="56">
        <f t="shared" si="33"/>
        <v>13082.323872222243</v>
      </c>
      <c r="BH171" s="56">
        <f t="shared" si="33"/>
        <v>1640.0522791666651</v>
      </c>
      <c r="BI171" s="56">
        <f t="shared" si="33"/>
        <v>535.89553249999881</v>
      </c>
      <c r="BJ171" s="56">
        <f t="shared" si="33"/>
        <v>215759.38158333325</v>
      </c>
      <c r="BK171" s="56">
        <f t="shared" si="33"/>
        <v>0</v>
      </c>
      <c r="BL171" s="56">
        <f t="shared" si="33"/>
        <v>231017.65326722225</v>
      </c>
      <c r="BM171" s="56">
        <f t="shared" si="33"/>
        <v>799570.01811223291</v>
      </c>
      <c r="BN171" s="56">
        <f t="shared" si="33"/>
        <v>-9.4796528160686862E-5</v>
      </c>
      <c r="BO171" s="56">
        <f t="shared" si="33"/>
        <v>-6.6989546566885032E-5</v>
      </c>
      <c r="BP171" s="56"/>
      <c r="BQ171" s="56"/>
      <c r="BR171" s="56"/>
      <c r="BS171" s="56"/>
      <c r="BT171" s="56"/>
      <c r="BU171" s="56"/>
      <c r="BV171" s="56">
        <f>SUBTOTAL(9,BV6:BV170)</f>
        <v>120695.33227517798</v>
      </c>
      <c r="BW171" s="56">
        <f>SUBTOTAL(9,BW6:BW170)</f>
        <v>120695.33211339188</v>
      </c>
      <c r="BX171" s="56">
        <f>SUBTOTAL(9,BX6:BX170)</f>
        <v>920265.35022562311</v>
      </c>
      <c r="BY171" s="56">
        <f>SUBTOTAL(9,BY6:BY170)</f>
        <v>11043184.202707483</v>
      </c>
      <c r="BZ171" s="56"/>
      <c r="CA171" s="56"/>
      <c r="CB171" s="56"/>
    </row>
    <row r="172" spans="1:80">
      <c r="BI172" s="58"/>
      <c r="BL172" s="58"/>
      <c r="BM172" s="58">
        <f>BM171*12</f>
        <v>9594840.2173467949</v>
      </c>
      <c r="BN172" s="58"/>
      <c r="BO172" s="58"/>
      <c r="BP172" s="58"/>
      <c r="BQ172" s="58"/>
      <c r="BR172" s="58"/>
      <c r="BS172" s="58"/>
      <c r="BT172" s="58"/>
      <c r="BU172" s="58"/>
      <c r="BV172" s="58"/>
      <c r="BW172" s="58"/>
      <c r="BX172" s="58"/>
      <c r="BY172" s="58"/>
    </row>
    <row r="173" spans="1:80" ht="15">
      <c r="BW173" s="79"/>
      <c r="BX173" s="79"/>
      <c r="BY173" s="79"/>
    </row>
    <row r="174" spans="1:80" ht="15">
      <c r="BW174" s="79"/>
      <c r="BX174" s="79"/>
      <c r="BY174" s="79"/>
    </row>
    <row r="175" spans="1:80">
      <c r="A175" s="80"/>
      <c r="B175" s="10" t="s">
        <v>404</v>
      </c>
    </row>
  </sheetData>
  <sheetProtection sheet="1" objects="1" scenarios="1"/>
  <autoFilter ref="A4:CB170"/>
  <mergeCells count="19">
    <mergeCell ref="H2:Q3"/>
    <mergeCell ref="R2:AN2"/>
    <mergeCell ref="AO2:AV3"/>
    <mergeCell ref="AW2:BF2"/>
    <mergeCell ref="BG2:BL3"/>
    <mergeCell ref="CD2:CD4"/>
    <mergeCell ref="R3:Z3"/>
    <mergeCell ref="AA3:AD3"/>
    <mergeCell ref="AE3:AM3"/>
    <mergeCell ref="AN3:AN4"/>
    <mergeCell ref="AW3:BC3"/>
    <mergeCell ref="BD3:BE3"/>
    <mergeCell ref="BN2:BW3"/>
    <mergeCell ref="BX2:BX4"/>
    <mergeCell ref="BY2:BY4"/>
    <mergeCell ref="BZ2:BZ4"/>
    <mergeCell ref="CA2:CA4"/>
    <mergeCell ref="CB2:CB4"/>
    <mergeCell ref="BM2:BM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197"/>
  <sheetViews>
    <sheetView showGridLines="0" zoomScaleNormal="100" workbookViewId="0">
      <pane xSplit="2" ySplit="5" topLeftCell="BU189" activePane="bottomRight" state="frozen"/>
      <selection activeCell="BM172" sqref="BM172"/>
      <selection pane="topRight" activeCell="BM172" sqref="BM172"/>
      <selection pane="bottomLeft" activeCell="BM172" sqref="BM172"/>
      <selection pane="bottomRight" activeCell="BM192" sqref="BM192"/>
    </sheetView>
  </sheetViews>
  <sheetFormatPr defaultColWidth="9.140625" defaultRowHeight="12.75"/>
  <cols>
    <col min="1" max="1" width="25.140625" style="10" customWidth="1"/>
    <col min="2" max="2" width="45.140625" style="10" customWidth="1"/>
    <col min="3" max="4" width="30.28515625" style="10" customWidth="1"/>
    <col min="5" max="5" width="12.140625" style="10" customWidth="1"/>
    <col min="6" max="6" width="11.85546875" style="10" customWidth="1"/>
    <col min="7" max="7" width="15.140625" style="10" customWidth="1"/>
    <col min="8" max="8" width="14.7109375" style="10" customWidth="1"/>
    <col min="9" max="77" width="16.5703125" style="10" customWidth="1"/>
    <col min="78" max="78" width="13" style="10" customWidth="1"/>
    <col min="79" max="79" width="22.5703125" style="10" customWidth="1"/>
    <col min="80" max="80" width="20.5703125" style="10" customWidth="1"/>
    <col min="81" max="16384" width="9.140625" style="10"/>
  </cols>
  <sheetData>
    <row r="1" spans="1:80" ht="35.25" customHeight="1">
      <c r="A1" s="8" t="s">
        <v>45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</row>
    <row r="2" spans="1:80" ht="35.25" customHeight="1">
      <c r="A2" s="11"/>
      <c r="B2" s="11"/>
      <c r="C2" s="11"/>
      <c r="D2" s="11"/>
      <c r="E2" s="11"/>
      <c r="F2" s="11"/>
      <c r="G2" s="11"/>
      <c r="H2" s="142" t="str">
        <f>'[2]BASE DE DADOS'!A10</f>
        <v>MÓDULO 1 - COMPOSIÇÃO DA REMUNERAÇÃO</v>
      </c>
      <c r="I2" s="143"/>
      <c r="J2" s="143"/>
      <c r="K2" s="143"/>
      <c r="L2" s="143"/>
      <c r="M2" s="143"/>
      <c r="N2" s="143"/>
      <c r="O2" s="143"/>
      <c r="P2" s="143"/>
      <c r="Q2" s="144"/>
      <c r="R2" s="152" t="str">
        <f>'[2]BASE DE DADOS'!A23</f>
        <v>MÓDULO 2 – ENCARGOS E BENEFÍCIOS MENSAIS E DIÁRIOS</v>
      </c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49" t="str">
        <f>'[2]BASE DE DADOS'!A60</f>
        <v>MÓDULO 3 – PROVISÃO PARA RESCISÃO</v>
      </c>
      <c r="AP2" s="149"/>
      <c r="AQ2" s="149"/>
      <c r="AR2" s="149"/>
      <c r="AS2" s="149"/>
      <c r="AT2" s="149"/>
      <c r="AU2" s="149"/>
      <c r="AV2" s="149"/>
      <c r="AW2" s="153" t="str">
        <f>'[2]BASE DE DADOS'!A72</f>
        <v>MÓDULO 4 – CUSTO DE REPOSIÇÃO DO PROFISSIONAL AUSENTE</v>
      </c>
      <c r="AX2" s="154"/>
      <c r="AY2" s="154"/>
      <c r="AZ2" s="154"/>
      <c r="BA2" s="154"/>
      <c r="BB2" s="154"/>
      <c r="BC2" s="154"/>
      <c r="BD2" s="154"/>
      <c r="BE2" s="154"/>
      <c r="BF2" s="155"/>
      <c r="BG2" s="151" t="str">
        <f>'[2]BASE DE DADOS'!A92</f>
        <v>MÓDULO 5 – INSUMOS DIVERSOS</v>
      </c>
      <c r="BH2" s="151"/>
      <c r="BI2" s="151"/>
      <c r="BJ2" s="151"/>
      <c r="BK2" s="151"/>
      <c r="BL2" s="151"/>
      <c r="BM2" s="156" t="s">
        <v>46</v>
      </c>
      <c r="BN2" s="138" t="str">
        <f>'[2]BASE DE DADOS'!A102</f>
        <v>MÓDULO 6 – CUSTOS INDIRETOS, TRIBUTOS E LUCRO</v>
      </c>
      <c r="BO2" s="138"/>
      <c r="BP2" s="138"/>
      <c r="BQ2" s="138"/>
      <c r="BR2" s="138"/>
      <c r="BS2" s="138"/>
      <c r="BT2" s="138"/>
      <c r="BU2" s="138"/>
      <c r="BV2" s="138"/>
      <c r="BW2" s="138"/>
      <c r="BX2" s="139" t="s">
        <v>47</v>
      </c>
      <c r="BY2" s="139" t="s">
        <v>19</v>
      </c>
      <c r="BZ2" s="140" t="s">
        <v>48</v>
      </c>
      <c r="CA2" s="140" t="s">
        <v>49</v>
      </c>
      <c r="CB2" s="140" t="s">
        <v>50</v>
      </c>
    </row>
    <row r="3" spans="1:80" ht="15" customHeight="1">
      <c r="H3" s="145"/>
      <c r="I3" s="146"/>
      <c r="J3" s="146"/>
      <c r="K3" s="146"/>
      <c r="L3" s="146"/>
      <c r="M3" s="146"/>
      <c r="N3" s="146"/>
      <c r="O3" s="146"/>
      <c r="P3" s="146"/>
      <c r="Q3" s="147"/>
      <c r="R3" s="129" t="str">
        <f>'[2]BASE DE DADOS'!B25</f>
        <v>Submódulo 2.1 - Encargos Previdenciários, FGTS e Outras Contribuições</v>
      </c>
      <c r="S3" s="129"/>
      <c r="T3" s="129"/>
      <c r="U3" s="129"/>
      <c r="V3" s="129"/>
      <c r="W3" s="129"/>
      <c r="X3" s="129"/>
      <c r="Y3" s="129"/>
      <c r="Z3" s="129"/>
      <c r="AA3" s="130" t="str">
        <f>'[2]BASE DE DADOS'!B36</f>
        <v>Submódulo 2.2 - 13º Salário, Férias e Adicional de Férias</v>
      </c>
      <c r="AB3" s="131"/>
      <c r="AC3" s="131"/>
      <c r="AD3" s="132"/>
      <c r="AE3" s="133" t="str">
        <f>'[2]BASE DE DADOS'!B43</f>
        <v>Submódulo 2.3 - Benefícios Mensais e Diários</v>
      </c>
      <c r="AF3" s="133"/>
      <c r="AG3" s="133"/>
      <c r="AH3" s="133"/>
      <c r="AI3" s="133"/>
      <c r="AJ3" s="133"/>
      <c r="AK3" s="133"/>
      <c r="AL3" s="133"/>
      <c r="AM3" s="133"/>
      <c r="AN3" s="159" t="str">
        <f>'[2]BASE DE DADOS'!A58</f>
        <v>Total do Módulo 2</v>
      </c>
      <c r="AO3" s="149"/>
      <c r="AP3" s="149"/>
      <c r="AQ3" s="149"/>
      <c r="AR3" s="149"/>
      <c r="AS3" s="149"/>
      <c r="AT3" s="149"/>
      <c r="AU3" s="149"/>
      <c r="AV3" s="149"/>
      <c r="AW3" s="161" t="str">
        <f>'[2]BASE DE DADOS'!B74</f>
        <v>Submódulo 4.1 - Ausências Legais</v>
      </c>
      <c r="AX3" s="161"/>
      <c r="AY3" s="161"/>
      <c r="AZ3" s="161"/>
      <c r="BA3" s="161"/>
      <c r="BB3" s="161"/>
      <c r="BC3" s="161"/>
      <c r="BD3" s="136" t="str">
        <f>'[2]BASE DE DADOS'!B83</f>
        <v>Submódulo 4.2 - Intrajornada</v>
      </c>
      <c r="BE3" s="162"/>
      <c r="BF3" s="163" t="str">
        <f>'[2]BASE DE DADOS'!A90</f>
        <v>Total do Módulo 4</v>
      </c>
      <c r="BG3" s="151"/>
      <c r="BH3" s="151"/>
      <c r="BI3" s="151"/>
      <c r="BJ3" s="151"/>
      <c r="BK3" s="151"/>
      <c r="BL3" s="151"/>
      <c r="BM3" s="157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9"/>
      <c r="BY3" s="139"/>
      <c r="BZ3" s="140"/>
      <c r="CA3" s="140"/>
      <c r="CB3" s="140"/>
    </row>
    <row r="4" spans="1:80" ht="76.5">
      <c r="A4" s="12" t="s">
        <v>51</v>
      </c>
      <c r="B4" s="12" t="s">
        <v>52</v>
      </c>
      <c r="C4" s="12" t="s">
        <v>53</v>
      </c>
      <c r="D4" s="12" t="s">
        <v>54</v>
      </c>
      <c r="E4" s="13" t="s">
        <v>55</v>
      </c>
      <c r="F4" s="13" t="s">
        <v>56</v>
      </c>
      <c r="G4" s="12" t="s">
        <v>57</v>
      </c>
      <c r="H4" s="14" t="str">
        <f>'[2]BASE DE DADOS'!B13</f>
        <v>Salário Base</v>
      </c>
      <c r="I4" s="14" t="s">
        <v>18</v>
      </c>
      <c r="J4" s="14" t="str">
        <f>'[2]BASE DE DADOS'!B14</f>
        <v xml:space="preserve">Adicional Periculosidade </v>
      </c>
      <c r="K4" s="14" t="str">
        <f>'[2]BASE DE DADOS'!B15</f>
        <v>Adicional Insalubridade</v>
      </c>
      <c r="L4" s="14" t="str">
        <f>'[2]BASE DE DADOS'!B16</f>
        <v>Adicional Noturno</v>
      </c>
      <c r="M4" s="14" t="str">
        <f>'[2]BASE DE DADOS'!B17</f>
        <v>Adicional de Hora Noturna Reduzida</v>
      </c>
      <c r="N4" s="14" t="str">
        <f>'[2]BASE DE DADOS'!B18</f>
        <v>Intervalo Intrajornada</v>
      </c>
      <c r="O4" s="14" t="str">
        <f>'[2]BASE DE DADOS'!B19</f>
        <v>Feriado Nacional - Súmula 444/2012 - TST</v>
      </c>
      <c r="P4" s="14" t="str">
        <f>'[2]BASE DE DADOS'!B20</f>
        <v>Adicional de Acúmulo de função</v>
      </c>
      <c r="Q4" s="14" t="str">
        <f>'[2]BASE DE DADOS'!A21</f>
        <v>Total do Módulo 1</v>
      </c>
      <c r="R4" s="15" t="str">
        <f>'[2]BASE DE DADOS'!$B26</f>
        <v>INSS</v>
      </c>
      <c r="S4" s="15" t="str">
        <f>'[2]BASE DE DADOS'!$B27</f>
        <v>SESI OU SENAC</v>
      </c>
      <c r="T4" s="15" t="str">
        <f>'[2]BASE DE DADOS'!$B28</f>
        <v>SENAI OU SENAC</v>
      </c>
      <c r="U4" s="15" t="str">
        <f>'[2]BASE DE DADOS'!$B29</f>
        <v>INCRA</v>
      </c>
      <c r="V4" s="15" t="str">
        <f>'[2]BASE DE DADOS'!$B30</f>
        <v>Salário Educação</v>
      </c>
      <c r="W4" s="15" t="str">
        <f>'[2]BASE DE DADOS'!$B31</f>
        <v>FGTS</v>
      </c>
      <c r="X4" s="15" t="str">
        <f>'[2]BASE DE DADOS'!$B32</f>
        <v>RAT</v>
      </c>
      <c r="Y4" s="15" t="str">
        <f>'[2]BASE DE DADOS'!$B33</f>
        <v>SEBRAE</v>
      </c>
      <c r="Z4" s="15" t="str">
        <f>'[2]BASE DE DADOS'!A34</f>
        <v>Total do Submódulo 2.1</v>
      </c>
      <c r="AA4" s="16" t="str">
        <f>'[2]BASE DE DADOS'!$B37</f>
        <v>13º salário (titular)</v>
      </c>
      <c r="AB4" s="16" t="str">
        <f>'[2]BASE DE DADOS'!$B38</f>
        <v>Férias e Adicional de Férias (titular)</v>
      </c>
      <c r="AC4" s="16" t="str">
        <f>'[2]BASE DE DADOS'!$B40</f>
        <v>Incidência do Submódulo 2.1 sobre 13º Salário, Férias e Adicional de Férias</v>
      </c>
      <c r="AD4" s="16" t="str">
        <f>'[2]BASE DE DADOS'!A41</f>
        <v>Total do Submódulo 2.2</v>
      </c>
      <c r="AE4" s="15" t="str">
        <f>'[2]BASE DE DADOS'!$B44</f>
        <v>Vale - Transporte (Descontada parcela do empregado)</v>
      </c>
      <c r="AF4" s="15" t="str">
        <f>'[2]BASE DE DADOS'!$B45</f>
        <v>Vale - Alimentação (Descontada parcela do empregado)</v>
      </c>
      <c r="AG4" s="15" t="str">
        <f>'[2]BASE DE DADOS'!$B46</f>
        <v>Cesta Básica</v>
      </c>
      <c r="AH4" s="15" t="str">
        <f>'[2]BASE DE DADOS'!$B47</f>
        <v>PAF</v>
      </c>
      <c r="AI4" s="15" t="str">
        <f>'[2]BASE DE DADOS'!$B48</f>
        <v>PQM</v>
      </c>
      <c r="AJ4" s="15" t="str">
        <f>'[2]BASE DE DADOS'!$B49</f>
        <v>PAT</v>
      </c>
      <c r="AK4" s="15" t="str">
        <f>'[2]BASE DE DADOS'!$B50</f>
        <v>Seguro de Vida</v>
      </c>
      <c r="AL4" s="15" t="str">
        <f>'[2]BASE DE DADOS'!$B51</f>
        <v>Despesas de Viagem</v>
      </c>
      <c r="AM4" s="15" t="str">
        <f>'[2]BASE DE DADOS'!A52</f>
        <v>Total do Submódulo 2.3</v>
      </c>
      <c r="AN4" s="160"/>
      <c r="AO4" s="17" t="str">
        <f>'[2]BASE DE DADOS'!$B63</f>
        <v>Aviso Prévio Indenizado (API) e Reflexo do Aviso Prévio Indenizado</v>
      </c>
      <c r="AP4" s="17" t="str">
        <f>'[2]BASE DE DADOS'!$B64</f>
        <v>Incidência do FGTS sobre API e Reflexo do API</v>
      </c>
      <c r="AQ4" s="17" t="str">
        <f>'[2]BASE DE DADOS'!$B65</f>
        <v>Multa do FGTS e Contribuição Social sobre o Aviso Prévio Indenizado</v>
      </c>
      <c r="AR4" s="17" t="str">
        <f>'[2]BASE DE DADOS'!$B66</f>
        <v>Aviso Prévio Trabalhado - APT</v>
      </c>
      <c r="AS4" s="17" t="str">
        <f>'[2]BASE DE DADOS'!$B67</f>
        <v>Incidência dos encargos do submódulo 2.1 sobre Aviso Prévio Trabalhado</v>
      </c>
      <c r="AT4" s="16" t="str">
        <f>'[2]BASE DE DADOS'!$B68</f>
        <v>Multa do FGTS e Contribuição Social - Rescisão sem Justa Causa</v>
      </c>
      <c r="AU4" s="17" t="str">
        <f>'[2]BASE DE DADOS'!$B69</f>
        <v>Indenização Adicional (Art. 9º da Lei nº 7.238/84)</v>
      </c>
      <c r="AV4" s="17" t="str">
        <f>'[2]BASE DE DADOS'!A70</f>
        <v>Total do Módulo 3</v>
      </c>
      <c r="AW4" s="18" t="str">
        <f>'[2]BASE DE DADOS'!$B75</f>
        <v>Ausência por Doença</v>
      </c>
      <c r="AX4" s="18" t="str">
        <f>'[2]BASE DE DADOS'!$B76</f>
        <v>Ausências Legais</v>
      </c>
      <c r="AY4" s="18" t="str">
        <f>'[2]BASE DE DADOS'!$B77</f>
        <v>Licença Paternidade</v>
      </c>
      <c r="AZ4" s="18" t="str">
        <f>'[2]BASE DE DADOS'!$B78</f>
        <v>Ausência por Acidente de Trabalho</v>
      </c>
      <c r="BA4" s="18" t="str">
        <f>'[2]BASE DE DADOS'!$B79</f>
        <v>Férias, Adicional de Férias e 13º  com empregada em gozo de Licença Maternidade</v>
      </c>
      <c r="BB4" s="18" t="str">
        <f>'[2]BASE DE DADOS'!$B80</f>
        <v>Incidência do Submódulo 2.1 sobre Ausências Legais</v>
      </c>
      <c r="BC4" s="18" t="str">
        <f>'[2]BASE DE DADOS'!A81</f>
        <v>Total do Submódulo 4.1</v>
      </c>
      <c r="BD4" s="19" t="str">
        <f>'[2]BASE DE DADOS'!B84</f>
        <v>Intervalo para Repouso ou Alimentação</v>
      </c>
      <c r="BE4" s="19" t="str">
        <f>'[2]BASE DE DADOS'!A85</f>
        <v>Total do Submódulo 4.2</v>
      </c>
      <c r="BF4" s="164"/>
      <c r="BG4" s="20" t="str">
        <f>'[2]BASE DE DADOS'!$B95</f>
        <v>Uniformes e EPIs</v>
      </c>
      <c r="BH4" s="20" t="str">
        <f>'[2]BASE DE DADOS'!$B96</f>
        <v>Materiais de Consumo</v>
      </c>
      <c r="BI4" s="20" t="str">
        <f>'[2]BASE DE DADOS'!$B97</f>
        <v>Máquinas e Equipamentos (depreciação)</v>
      </c>
      <c r="BJ4" s="20" t="str">
        <f>'[2]BASE DE DADOS'!$B98</f>
        <v>Produtos de Limpeza</v>
      </c>
      <c r="BK4" s="20" t="str">
        <f>'[2]BASE DE DADOS'!B99</f>
        <v>Materiais de Higiene</v>
      </c>
      <c r="BL4" s="20" t="str">
        <f>'[2]BASE DE DADOS'!$A100</f>
        <v>Total do Módulo 5</v>
      </c>
      <c r="BM4" s="158"/>
      <c r="BN4" s="21" t="str">
        <f>'[2]BASE DE DADOS'!$B105</f>
        <v>Custos Indiretos</v>
      </c>
      <c r="BO4" s="21" t="str">
        <f>'[2]BASE DE DADOS'!$B106</f>
        <v>Lucro</v>
      </c>
      <c r="BP4" s="21" t="str">
        <f>'[2]BASE DE DADOS'!$B108</f>
        <v>PIS</v>
      </c>
      <c r="BQ4" s="21" t="str">
        <f>'[2]BASE DE DADOS'!$B109</f>
        <v>COFINS</v>
      </c>
      <c r="BR4" s="21" t="str">
        <f>'[2]BASE DE DADOS'!$B110</f>
        <v>ISS</v>
      </c>
      <c r="BS4" s="22" t="s">
        <v>58</v>
      </c>
      <c r="BT4" s="23" t="s">
        <v>59</v>
      </c>
      <c r="BU4" s="23" t="s">
        <v>60</v>
      </c>
      <c r="BV4" s="21" t="s">
        <v>61</v>
      </c>
      <c r="BW4" s="21" t="str">
        <f>'[2]BASE DE DADOS'!A112</f>
        <v>Total do Módulo 6</v>
      </c>
      <c r="BX4" s="139"/>
      <c r="BY4" s="139"/>
      <c r="BZ4" s="140"/>
      <c r="CA4" s="140"/>
      <c r="CB4" s="140"/>
    </row>
    <row r="5" spans="1:80">
      <c r="A5" s="12"/>
      <c r="B5" s="12"/>
      <c r="C5" s="12"/>
      <c r="D5" s="12"/>
      <c r="E5" s="13"/>
      <c r="F5" s="13"/>
      <c r="G5" s="12"/>
      <c r="H5" s="14"/>
      <c r="I5" s="14"/>
      <c r="J5" s="24">
        <f>'[2]BASE DE DADOS'!D14</f>
        <v>0.3</v>
      </c>
      <c r="K5" s="25">
        <f>'[2]BASE DE DADOS'!D15</f>
        <v>190.8</v>
      </c>
      <c r="L5" s="24"/>
      <c r="M5" s="24">
        <f>'[2]BASE DE DADOS'!D17</f>
        <v>0</v>
      </c>
      <c r="N5" s="24">
        <f>'[2]BASE DE DADOS'!D18</f>
        <v>0</v>
      </c>
      <c r="O5" s="24"/>
      <c r="P5" s="24">
        <f>'[2]BASE DE DADOS'!D20</f>
        <v>0</v>
      </c>
      <c r="Q5" s="14"/>
      <c r="R5" s="26">
        <f>'[2]BASE DE DADOS'!D26</f>
        <v>0.2</v>
      </c>
      <c r="S5" s="26">
        <f>'[2]BASE DE DADOS'!D27</f>
        <v>1.4999999999999999E-2</v>
      </c>
      <c r="T5" s="26">
        <f>'[2]BASE DE DADOS'!D28</f>
        <v>0.01</v>
      </c>
      <c r="U5" s="26">
        <f>'[2]BASE DE DADOS'!D29</f>
        <v>2E-3</v>
      </c>
      <c r="V5" s="26">
        <f>'[2]BASE DE DADOS'!D30</f>
        <v>2.5000000000000001E-2</v>
      </c>
      <c r="W5" s="26">
        <f>'[2]BASE DE DADOS'!D31</f>
        <v>0.08</v>
      </c>
      <c r="X5" s="26">
        <f>'[2]BASE DE DADOS'!D32</f>
        <v>0.03</v>
      </c>
      <c r="Y5" s="26">
        <f>'[2]BASE DE DADOS'!D33</f>
        <v>6.0000000000000001E-3</v>
      </c>
      <c r="Z5" s="26">
        <f>'[2]BASE DE DADOS'!D34</f>
        <v>0.3680000000000001</v>
      </c>
      <c r="AA5" s="27">
        <f>'[2]BASE DE DADOS'!D37</f>
        <v>8.3333333333333329E-2</v>
      </c>
      <c r="AB5" s="27">
        <f>'[2]BASE DE DADOS'!D38</f>
        <v>0.1111111111111111</v>
      </c>
      <c r="AC5" s="27">
        <f>'[2]BASE DE DADOS'!D40</f>
        <v>7.1555555555555567E-2</v>
      </c>
      <c r="AD5" s="27">
        <f>'[2]BASE DE DADOS'!D41</f>
        <v>0.26600000000000001</v>
      </c>
      <c r="AE5" s="15"/>
      <c r="AF5" s="15"/>
      <c r="AG5" s="15"/>
      <c r="AH5" s="15"/>
      <c r="AI5" s="15"/>
      <c r="AJ5" s="15"/>
      <c r="AK5" s="28">
        <f>[2]PARAMETROS!B71</f>
        <v>4.72</v>
      </c>
      <c r="AL5" s="15"/>
      <c r="AM5" s="15"/>
      <c r="AN5" s="29"/>
      <c r="AO5" s="30">
        <f>'[2]BASE DE DADOS'!$D63</f>
        <v>5.0183256172839511E-3</v>
      </c>
      <c r="AP5" s="30">
        <f>'[2]BASE DE DADOS'!$D64</f>
        <v>4.0146604938271608E-4</v>
      </c>
      <c r="AQ5" s="30">
        <f>'[2]BASE DE DADOS'!$D65</f>
        <v>2.0073302469135804E-4</v>
      </c>
      <c r="AR5" s="30">
        <f>'[2]BASE DE DADOS'!$D66</f>
        <v>3.5000000000000005E-3</v>
      </c>
      <c r="AS5" s="30">
        <f>'[2]BASE DE DADOS'!$D67</f>
        <v>1.2880000000000005E-3</v>
      </c>
      <c r="AT5" s="27">
        <f>'[2]BASE DE DADOS'!$D68</f>
        <v>4.2999999999999997E-2</v>
      </c>
      <c r="AU5" s="30">
        <f>'[2]BASE DE DADOS'!$D69</f>
        <v>1.6666666666666668E-3</v>
      </c>
      <c r="AV5" s="30">
        <f>'[2]BASE DE DADOS'!D70</f>
        <v>5.5075191358024689E-2</v>
      </c>
      <c r="AW5" s="31">
        <f>'[2]BASE DE DADOS'!$D75</f>
        <v>1.3888888888888888E-2</v>
      </c>
      <c r="AX5" s="31">
        <f>'[2]BASE DE DADOS'!$D76</f>
        <v>8.2222222222222228E-3</v>
      </c>
      <c r="AY5" s="31">
        <f>'[2]BASE DE DADOS'!$D77</f>
        <v>2.0833333333333332E-4</v>
      </c>
      <c r="AZ5" s="31">
        <f>'[2]BASE DE DADOS'!$D78</f>
        <v>3.3333333333333335E-3</v>
      </c>
      <c r="BA5" s="31">
        <f>'[2]BASE DE DADOS'!$D79</f>
        <v>1.2962962962962963E-3</v>
      </c>
      <c r="BB5" s="31">
        <f>'[2]BASE DE DADOS'!$D80</f>
        <v>9.9172592592592611E-3</v>
      </c>
      <c r="BC5" s="31">
        <f>'[2]BASE DE DADOS'!$D81</f>
        <v>3.6866333333333334E-2</v>
      </c>
      <c r="BD5" s="32">
        <f>'[2]BASE DE DADOS'!D84</f>
        <v>0</v>
      </c>
      <c r="BE5" s="32">
        <f>'[2]BASE DE DADOS'!D85</f>
        <v>0</v>
      </c>
      <c r="BF5" s="33">
        <f>'[2]BASE DE DADOS'!D90</f>
        <v>3.6866333333333334E-2</v>
      </c>
      <c r="BG5" s="34"/>
      <c r="BH5" s="34"/>
      <c r="BI5" s="34"/>
      <c r="BJ5" s="34"/>
      <c r="BK5" s="34"/>
      <c r="BL5" s="34"/>
      <c r="BM5" s="35"/>
      <c r="BN5" s="36">
        <f>'LANCES DO PREGÃO'!D10</f>
        <v>-4.8510664747140009E-7</v>
      </c>
      <c r="BO5" s="36">
        <f>'LANCES DO PREGÃO'!F10</f>
        <v>-3.4280869754645676E-7</v>
      </c>
      <c r="BP5" s="37">
        <f>'[2]BASE DE DADOS'!C108</f>
        <v>7.6</v>
      </c>
      <c r="BQ5" s="37">
        <f>'[2]BASE DE DADOS'!C109</f>
        <v>1.65</v>
      </c>
      <c r="BR5" s="38"/>
      <c r="BS5" s="39"/>
      <c r="BT5" s="39"/>
      <c r="BU5" s="39"/>
      <c r="BV5" s="38"/>
      <c r="BW5" s="38"/>
      <c r="BX5" s="40"/>
      <c r="BY5" s="40"/>
      <c r="BZ5" s="41"/>
      <c r="CA5" s="41"/>
      <c r="CB5" s="41"/>
    </row>
    <row r="6" spans="1:80">
      <c r="A6" s="42" t="s">
        <v>65</v>
      </c>
      <c r="B6" s="42" t="s">
        <v>66</v>
      </c>
      <c r="C6" s="42" t="s">
        <v>67</v>
      </c>
      <c r="D6" s="43" t="s">
        <v>68</v>
      </c>
      <c r="E6" s="44" t="s">
        <v>62</v>
      </c>
      <c r="F6" s="44" t="s">
        <v>63</v>
      </c>
      <c r="G6" s="44">
        <v>1</v>
      </c>
      <c r="H6" s="45">
        <v>1281.1600000000001</v>
      </c>
      <c r="I6" s="46">
        <v>1281.1600000000001</v>
      </c>
      <c r="J6" s="46"/>
      <c r="K6" s="46"/>
      <c r="L6" s="46"/>
      <c r="M6" s="46"/>
      <c r="N6" s="46"/>
      <c r="O6" s="46"/>
      <c r="P6" s="46"/>
      <c r="Q6" s="46">
        <v>1281.1600000000001</v>
      </c>
      <c r="R6" s="46">
        <v>256.23200000000003</v>
      </c>
      <c r="S6" s="46">
        <v>19.217400000000001</v>
      </c>
      <c r="T6" s="46">
        <v>12.8116</v>
      </c>
      <c r="U6" s="46">
        <v>2.5623200000000002</v>
      </c>
      <c r="V6" s="46">
        <v>32.029000000000003</v>
      </c>
      <c r="W6" s="46">
        <v>102.4928</v>
      </c>
      <c r="X6" s="46">
        <v>38.434800000000003</v>
      </c>
      <c r="Y6" s="46">
        <v>7.6869600000000009</v>
      </c>
      <c r="Z6" s="46">
        <v>471.46688</v>
      </c>
      <c r="AA6" s="46">
        <v>106.76333333333334</v>
      </c>
      <c r="AB6" s="46">
        <v>142.35111111111112</v>
      </c>
      <c r="AC6" s="46">
        <v>91.674115555555574</v>
      </c>
      <c r="AD6" s="46">
        <v>340.78856000000007</v>
      </c>
      <c r="AE6" s="46">
        <v>85.130399999999995</v>
      </c>
      <c r="AF6" s="46">
        <v>397</v>
      </c>
      <c r="AG6" s="46">
        <v>0</v>
      </c>
      <c r="AH6" s="46">
        <v>0</v>
      </c>
      <c r="AI6" s="46">
        <v>9.84</v>
      </c>
      <c r="AJ6" s="46">
        <v>0</v>
      </c>
      <c r="AK6" s="46">
        <v>4.72</v>
      </c>
      <c r="AL6" s="46">
        <v>0</v>
      </c>
      <c r="AM6" s="46">
        <v>496.69040000000001</v>
      </c>
      <c r="AN6" s="46">
        <v>1308.9458400000001</v>
      </c>
      <c r="AO6" s="46">
        <v>6.4292780478395075</v>
      </c>
      <c r="AP6" s="46">
        <v>0.51434224382716054</v>
      </c>
      <c r="AQ6" s="46">
        <v>0.25717112191358027</v>
      </c>
      <c r="AR6" s="46">
        <v>4.4840600000000013</v>
      </c>
      <c r="AS6" s="46">
        <v>1.6501340800000008</v>
      </c>
      <c r="AT6" s="46">
        <v>55.089880000000001</v>
      </c>
      <c r="AU6" s="46">
        <v>2.1352666666666669</v>
      </c>
      <c r="AV6" s="46">
        <v>70.560132160246923</v>
      </c>
      <c r="AW6" s="46">
        <v>17.79388888888889</v>
      </c>
      <c r="AX6" s="46">
        <v>10.533982222222223</v>
      </c>
      <c r="AY6" s="46">
        <v>0.26690833333333336</v>
      </c>
      <c r="AZ6" s="46">
        <v>4.2705333333333337</v>
      </c>
      <c r="BA6" s="46">
        <v>1.660762962962963</v>
      </c>
      <c r="BB6" s="46">
        <v>12.705595872592596</v>
      </c>
      <c r="BC6" s="46">
        <v>47.23167161333334</v>
      </c>
      <c r="BD6" s="46">
        <v>174.70363636363635</v>
      </c>
      <c r="BE6" s="46">
        <v>174.70363636363635</v>
      </c>
      <c r="BF6" s="46">
        <v>221.93530797696968</v>
      </c>
      <c r="BG6" s="46">
        <v>66.11548611111111</v>
      </c>
      <c r="BH6" s="46"/>
      <c r="BI6" s="46">
        <v>0</v>
      </c>
      <c r="BJ6" s="46"/>
      <c r="BK6" s="46"/>
      <c r="BL6" s="46">
        <v>66.11548611111111</v>
      </c>
      <c r="BM6" s="46">
        <v>2948.7167662483284</v>
      </c>
      <c r="BN6" s="46">
        <f t="shared" ref="BN6:BN69" si="0">$BN$5*G6</f>
        <v>-4.8510664747140009E-7</v>
      </c>
      <c r="BO6" s="46">
        <f t="shared" ref="BO6:BO69" si="1">$BO$5*G6</f>
        <v>-3.4280869754645676E-7</v>
      </c>
      <c r="BP6" s="47">
        <f>((100/((100-$BT6)%)-100)*$BP$5)/$BT6</f>
        <v>8.6609686609686669</v>
      </c>
      <c r="BQ6" s="47">
        <f t="shared" ref="BQ6:BQ69" si="2">((100/((100-$BT6)%)-100)*$BQ$5)/$BT6</f>
        <v>1.8803418803418819</v>
      </c>
      <c r="BR6" s="48">
        <v>3</v>
      </c>
      <c r="BS6" s="47">
        <f>((100/((100-$BT6)%)-100)*BR6)/$BT6</f>
        <v>3.4188034188034218</v>
      </c>
      <c r="BT6" s="47">
        <f>$BP$5+$BQ$5+BR6</f>
        <v>12.25</v>
      </c>
      <c r="BU6" s="47">
        <f>BP6+BQ6+BS6</f>
        <v>13.960113960113972</v>
      </c>
      <c r="BV6" s="46">
        <f t="shared" ref="BV6:BV69" si="3">((BO6+BN6+BM6)*BU6)%</f>
        <v>411.64422081367627</v>
      </c>
      <c r="BW6" s="46">
        <f>BN6+BO6+BV6</f>
        <v>411.64421998576091</v>
      </c>
      <c r="BX6" s="46">
        <f>BM6+BW6</f>
        <v>3360.3609862340895</v>
      </c>
      <c r="BY6" s="46">
        <f>BX6*12</f>
        <v>40324.331834809076</v>
      </c>
      <c r="BZ6" s="49">
        <f>VLOOKUP($C6,[2]PARAMETROS!$A:$I,7,0)</f>
        <v>43101</v>
      </c>
      <c r="CA6" s="50">
        <f>VLOOKUP($C6,[2]PARAMETROS!$A:$I,8,0)</f>
        <v>0</v>
      </c>
      <c r="CB6" s="50">
        <f>VLOOKUP($C6,[2]PARAMETROS!$A:$I,9,0)</f>
        <v>0</v>
      </c>
    </row>
    <row r="7" spans="1:80">
      <c r="A7" s="42" t="s">
        <v>69</v>
      </c>
      <c r="B7" s="42" t="s">
        <v>66</v>
      </c>
      <c r="C7" s="42" t="s">
        <v>70</v>
      </c>
      <c r="D7" s="43" t="s">
        <v>71</v>
      </c>
      <c r="E7" s="44" t="s">
        <v>62</v>
      </c>
      <c r="F7" s="44" t="s">
        <v>63</v>
      </c>
      <c r="G7" s="44">
        <v>1</v>
      </c>
      <c r="H7" s="45">
        <v>1281.1600000000001</v>
      </c>
      <c r="I7" s="46">
        <v>1281.1600000000001</v>
      </c>
      <c r="J7" s="46"/>
      <c r="K7" s="46"/>
      <c r="L7" s="46"/>
      <c r="M7" s="46"/>
      <c r="N7" s="46"/>
      <c r="O7" s="46"/>
      <c r="P7" s="46"/>
      <c r="Q7" s="46">
        <v>1281.1600000000001</v>
      </c>
      <c r="R7" s="46">
        <v>256.23200000000003</v>
      </c>
      <c r="S7" s="46">
        <v>19.217400000000001</v>
      </c>
      <c r="T7" s="46">
        <v>12.8116</v>
      </c>
      <c r="U7" s="46">
        <v>2.5623200000000002</v>
      </c>
      <c r="V7" s="46">
        <v>32.029000000000003</v>
      </c>
      <c r="W7" s="46">
        <v>102.4928</v>
      </c>
      <c r="X7" s="46">
        <v>38.434800000000003</v>
      </c>
      <c r="Y7" s="46">
        <v>7.6869600000000009</v>
      </c>
      <c r="Z7" s="46">
        <v>471.46688</v>
      </c>
      <c r="AA7" s="46">
        <v>106.76333333333334</v>
      </c>
      <c r="AB7" s="46">
        <v>142.35111111111112</v>
      </c>
      <c r="AC7" s="46">
        <v>91.674115555555574</v>
      </c>
      <c r="AD7" s="46">
        <v>340.78856000000007</v>
      </c>
      <c r="AE7" s="46">
        <v>85.130399999999995</v>
      </c>
      <c r="AF7" s="46">
        <v>397</v>
      </c>
      <c r="AG7" s="46">
        <v>0</v>
      </c>
      <c r="AH7" s="46">
        <v>32.619999999999997</v>
      </c>
      <c r="AI7" s="46">
        <v>0</v>
      </c>
      <c r="AJ7" s="46">
        <v>0</v>
      </c>
      <c r="AK7" s="46">
        <v>4.72</v>
      </c>
      <c r="AL7" s="46">
        <v>0</v>
      </c>
      <c r="AM7" s="46">
        <v>519.47040000000004</v>
      </c>
      <c r="AN7" s="46">
        <v>1331.7258400000001</v>
      </c>
      <c r="AO7" s="46">
        <v>6.4292780478395075</v>
      </c>
      <c r="AP7" s="46">
        <v>0.51434224382716054</v>
      </c>
      <c r="AQ7" s="46">
        <v>0.25717112191358027</v>
      </c>
      <c r="AR7" s="46">
        <v>4.4840600000000013</v>
      </c>
      <c r="AS7" s="46">
        <v>1.6501340800000008</v>
      </c>
      <c r="AT7" s="46">
        <v>55.089880000000001</v>
      </c>
      <c r="AU7" s="46">
        <v>2.1352666666666669</v>
      </c>
      <c r="AV7" s="46">
        <v>70.560132160246923</v>
      </c>
      <c r="AW7" s="46">
        <v>17.79388888888889</v>
      </c>
      <c r="AX7" s="46">
        <v>10.533982222222223</v>
      </c>
      <c r="AY7" s="46">
        <v>0.26690833333333336</v>
      </c>
      <c r="AZ7" s="46">
        <v>4.2705333333333337</v>
      </c>
      <c r="BA7" s="46">
        <v>1.660762962962963</v>
      </c>
      <c r="BB7" s="46">
        <v>12.705595872592596</v>
      </c>
      <c r="BC7" s="46">
        <v>47.23167161333334</v>
      </c>
      <c r="BD7" s="46">
        <v>174.70363636363635</v>
      </c>
      <c r="BE7" s="46">
        <v>174.70363636363635</v>
      </c>
      <c r="BF7" s="46">
        <v>221.93530797696968</v>
      </c>
      <c r="BG7" s="46">
        <v>66.11548611111111</v>
      </c>
      <c r="BH7" s="46"/>
      <c r="BI7" s="46">
        <v>0</v>
      </c>
      <c r="BJ7" s="46"/>
      <c r="BK7" s="46"/>
      <c r="BL7" s="46">
        <v>66.11548611111111</v>
      </c>
      <c r="BM7" s="46">
        <v>2971.4967662483282</v>
      </c>
      <c r="BN7" s="46">
        <f t="shared" si="0"/>
        <v>-4.8510664747140009E-7</v>
      </c>
      <c r="BO7" s="46">
        <f t="shared" si="1"/>
        <v>-3.4280869754645676E-7</v>
      </c>
      <c r="BP7" s="47">
        <f t="shared" ref="BP7:BP70" si="4">((100/((100-$BT7)%)-100)*$BP$5)/$BT7</f>
        <v>8.6609686609686669</v>
      </c>
      <c r="BQ7" s="47">
        <f t="shared" si="2"/>
        <v>1.8803418803418819</v>
      </c>
      <c r="BR7" s="48">
        <v>3</v>
      </c>
      <c r="BS7" s="47">
        <f t="shared" ref="BS7:BS70" si="5">((100/((100-$BT7)%)-100)*BR7)/$BT7</f>
        <v>3.4188034188034218</v>
      </c>
      <c r="BT7" s="47">
        <f t="shared" ref="BT7:BT70" si="6">$BP$5+$BQ$5+BR7</f>
        <v>12.25</v>
      </c>
      <c r="BU7" s="47">
        <f t="shared" ref="BU7:BU70" si="7">BP7+BQ7+BS7</f>
        <v>13.960113960113972</v>
      </c>
      <c r="BV7" s="46">
        <f t="shared" si="3"/>
        <v>414.82433477379016</v>
      </c>
      <c r="BW7" s="46">
        <f t="shared" ref="BW7:BW70" si="8">BN7+BO7+BV7</f>
        <v>414.8243339458748</v>
      </c>
      <c r="BX7" s="46">
        <f t="shared" ref="BX7:BX70" si="9">BM7+BW7</f>
        <v>3386.3211001942032</v>
      </c>
      <c r="BY7" s="46">
        <f t="shared" ref="BY7:BY70" si="10">BX7*12</f>
        <v>40635.853202330436</v>
      </c>
      <c r="BZ7" s="49">
        <f>VLOOKUP($C7,[2]PARAMETROS!$A:$I,7,0)</f>
        <v>43101</v>
      </c>
      <c r="CA7" s="50">
        <f>VLOOKUP($C7,[2]PARAMETROS!$A:$I,8,0)</f>
        <v>0</v>
      </c>
      <c r="CB7" s="50">
        <f>VLOOKUP($C7,[2]PARAMETROS!$A:$I,9,0)</f>
        <v>0</v>
      </c>
    </row>
    <row r="8" spans="1:80">
      <c r="A8" s="42" t="s">
        <v>72</v>
      </c>
      <c r="B8" s="42" t="s">
        <v>73</v>
      </c>
      <c r="C8" s="42" t="s">
        <v>74</v>
      </c>
      <c r="D8" s="43" t="s">
        <v>75</v>
      </c>
      <c r="E8" s="44" t="s">
        <v>62</v>
      </c>
      <c r="F8" s="44" t="s">
        <v>63</v>
      </c>
      <c r="G8" s="44">
        <v>2</v>
      </c>
      <c r="H8" s="45">
        <v>1041.5999999999999</v>
      </c>
      <c r="I8" s="46">
        <v>2083.1999999999998</v>
      </c>
      <c r="J8" s="46"/>
      <c r="K8" s="46"/>
      <c r="L8" s="46"/>
      <c r="M8" s="46"/>
      <c r="N8" s="46"/>
      <c r="O8" s="46"/>
      <c r="P8" s="46"/>
      <c r="Q8" s="46">
        <v>2083.1999999999998</v>
      </c>
      <c r="R8" s="46">
        <v>416.64</v>
      </c>
      <c r="S8" s="46">
        <v>31.247999999999998</v>
      </c>
      <c r="T8" s="46">
        <v>20.831999999999997</v>
      </c>
      <c r="U8" s="46">
        <v>4.1663999999999994</v>
      </c>
      <c r="V8" s="46">
        <v>52.08</v>
      </c>
      <c r="W8" s="46">
        <v>166.65599999999998</v>
      </c>
      <c r="X8" s="46">
        <v>62.495999999999995</v>
      </c>
      <c r="Y8" s="46">
        <v>12.499199999999998</v>
      </c>
      <c r="Z8" s="46">
        <v>766.61759999999992</v>
      </c>
      <c r="AA8" s="46">
        <v>173.59999999999997</v>
      </c>
      <c r="AB8" s="46">
        <v>231.46666666666664</v>
      </c>
      <c r="AC8" s="46">
        <v>149.06453333333334</v>
      </c>
      <c r="AD8" s="46">
        <v>554.13119999999992</v>
      </c>
      <c r="AE8" s="46">
        <v>199.00800000000001</v>
      </c>
      <c r="AF8" s="46">
        <v>0</v>
      </c>
      <c r="AG8" s="46">
        <v>529.67999999999995</v>
      </c>
      <c r="AH8" s="46">
        <v>54.02</v>
      </c>
      <c r="AI8" s="46">
        <v>0</v>
      </c>
      <c r="AJ8" s="46">
        <v>0</v>
      </c>
      <c r="AK8" s="46">
        <v>9.44</v>
      </c>
      <c r="AL8" s="46">
        <v>0</v>
      </c>
      <c r="AM8" s="46">
        <v>792.14800000000002</v>
      </c>
      <c r="AN8" s="46">
        <v>2112.8968</v>
      </c>
      <c r="AO8" s="46">
        <v>10.454175925925925</v>
      </c>
      <c r="AP8" s="46">
        <v>0.83633407407407401</v>
      </c>
      <c r="AQ8" s="46">
        <v>0.418167037037037</v>
      </c>
      <c r="AR8" s="46">
        <v>7.2912000000000008</v>
      </c>
      <c r="AS8" s="46">
        <v>2.6831616000000009</v>
      </c>
      <c r="AT8" s="46">
        <v>89.57759999999999</v>
      </c>
      <c r="AU8" s="46">
        <v>3.472</v>
      </c>
      <c r="AV8" s="46">
        <v>114.73263863703703</v>
      </c>
      <c r="AW8" s="46">
        <v>28.93333333333333</v>
      </c>
      <c r="AX8" s="46">
        <v>17.128533333333333</v>
      </c>
      <c r="AY8" s="46">
        <v>0.43399999999999994</v>
      </c>
      <c r="AZ8" s="46">
        <v>6.944</v>
      </c>
      <c r="BA8" s="46">
        <v>2.700444444444444</v>
      </c>
      <c r="BB8" s="46">
        <v>20.659634488888891</v>
      </c>
      <c r="BC8" s="46">
        <v>76.799945600000001</v>
      </c>
      <c r="BD8" s="46"/>
      <c r="BE8" s="46">
        <v>0</v>
      </c>
      <c r="BF8" s="46">
        <v>76.799945600000001</v>
      </c>
      <c r="BG8" s="46">
        <v>87.135000000000005</v>
      </c>
      <c r="BH8" s="46"/>
      <c r="BI8" s="46">
        <v>0</v>
      </c>
      <c r="BJ8" s="46"/>
      <c r="BK8" s="46"/>
      <c r="BL8" s="46">
        <v>87.135000000000005</v>
      </c>
      <c r="BM8" s="46">
        <v>4474.7643842370362</v>
      </c>
      <c r="BN8" s="46">
        <f t="shared" si="0"/>
        <v>-9.7021329494280017E-7</v>
      </c>
      <c r="BO8" s="46">
        <f t="shared" si="1"/>
        <v>-6.8561739509291353E-7</v>
      </c>
      <c r="BP8" s="47">
        <f t="shared" si="4"/>
        <v>8.6609686609686669</v>
      </c>
      <c r="BQ8" s="47">
        <f t="shared" si="2"/>
        <v>1.8803418803418819</v>
      </c>
      <c r="BR8" s="48">
        <v>3</v>
      </c>
      <c r="BS8" s="47">
        <f t="shared" si="5"/>
        <v>3.4188034188034218</v>
      </c>
      <c r="BT8" s="47">
        <f t="shared" si="6"/>
        <v>12.25</v>
      </c>
      <c r="BU8" s="47">
        <f t="shared" si="7"/>
        <v>13.960113960113972</v>
      </c>
      <c r="BV8" s="46">
        <f t="shared" si="3"/>
        <v>624.68220725492665</v>
      </c>
      <c r="BW8" s="46">
        <f t="shared" si="8"/>
        <v>624.68220559909594</v>
      </c>
      <c r="BX8" s="46">
        <f t="shared" si="9"/>
        <v>5099.4465898361323</v>
      </c>
      <c r="BY8" s="46">
        <f t="shared" si="10"/>
        <v>61193.359078033587</v>
      </c>
      <c r="BZ8" s="49">
        <f>VLOOKUP($C8,[2]PARAMETROS!$A:$I,7,0)</f>
        <v>43101</v>
      </c>
      <c r="CA8" s="50">
        <f>VLOOKUP($C8,[2]PARAMETROS!$A:$I,8,0)</f>
        <v>0</v>
      </c>
      <c r="CB8" s="50">
        <f>VLOOKUP($C8,[2]PARAMETROS!$A:$I,9,0)</f>
        <v>0</v>
      </c>
    </row>
    <row r="9" spans="1:80">
      <c r="A9" s="42" t="s">
        <v>72</v>
      </c>
      <c r="B9" s="42" t="s">
        <v>16</v>
      </c>
      <c r="C9" s="42" t="s">
        <v>74</v>
      </c>
      <c r="D9" s="43" t="s">
        <v>76</v>
      </c>
      <c r="E9" s="44" t="s">
        <v>62</v>
      </c>
      <c r="F9" s="44" t="s">
        <v>63</v>
      </c>
      <c r="G9" s="44">
        <v>1</v>
      </c>
      <c r="H9" s="45">
        <v>2216.6799999999998</v>
      </c>
      <c r="I9" s="46">
        <v>2216.6799999999998</v>
      </c>
      <c r="J9" s="46"/>
      <c r="K9" s="46"/>
      <c r="L9" s="46"/>
      <c r="M9" s="46"/>
      <c r="N9" s="46"/>
      <c r="O9" s="46"/>
      <c r="P9" s="46"/>
      <c r="Q9" s="46">
        <v>2216.6799999999998</v>
      </c>
      <c r="R9" s="46">
        <v>443.33600000000001</v>
      </c>
      <c r="S9" s="46">
        <v>33.2502</v>
      </c>
      <c r="T9" s="46">
        <v>22.166799999999999</v>
      </c>
      <c r="U9" s="46">
        <v>4.4333599999999995</v>
      </c>
      <c r="V9" s="46">
        <v>55.417000000000002</v>
      </c>
      <c r="W9" s="46">
        <v>177.33439999999999</v>
      </c>
      <c r="X9" s="46">
        <v>66.500399999999999</v>
      </c>
      <c r="Y9" s="46">
        <v>13.300079999999999</v>
      </c>
      <c r="Z9" s="46">
        <v>815.73824000000002</v>
      </c>
      <c r="AA9" s="46">
        <v>184.7233333333333</v>
      </c>
      <c r="AB9" s="46">
        <v>246.29777777777775</v>
      </c>
      <c r="AC9" s="46">
        <v>158.61576888888891</v>
      </c>
      <c r="AD9" s="46">
        <v>589.63688000000002</v>
      </c>
      <c r="AE9" s="46">
        <v>28.999200000000002</v>
      </c>
      <c r="AF9" s="46">
        <v>0</v>
      </c>
      <c r="AG9" s="46">
        <v>264.83999999999997</v>
      </c>
      <c r="AH9" s="46">
        <v>27.01</v>
      </c>
      <c r="AI9" s="46">
        <v>0</v>
      </c>
      <c r="AJ9" s="46">
        <v>0</v>
      </c>
      <c r="AK9" s="46">
        <v>4.72</v>
      </c>
      <c r="AL9" s="46">
        <v>0</v>
      </c>
      <c r="AM9" s="46">
        <v>325.56920000000002</v>
      </c>
      <c r="AN9" s="46">
        <v>1730.9443200000001</v>
      </c>
      <c r="AO9" s="46">
        <v>11.124022029320988</v>
      </c>
      <c r="AP9" s="46">
        <v>0.88992176234567899</v>
      </c>
      <c r="AQ9" s="46">
        <v>0.4449608811728395</v>
      </c>
      <c r="AR9" s="46">
        <v>7.7583800000000007</v>
      </c>
      <c r="AS9" s="46">
        <v>2.8550838400000011</v>
      </c>
      <c r="AT9" s="46">
        <v>95.317239999999984</v>
      </c>
      <c r="AU9" s="46">
        <v>3.6944666666666666</v>
      </c>
      <c r="AV9" s="46">
        <v>122.08407517950616</v>
      </c>
      <c r="AW9" s="46">
        <v>30.787222222222219</v>
      </c>
      <c r="AX9" s="46">
        <v>18.226035555555555</v>
      </c>
      <c r="AY9" s="46">
        <v>0.46180833333333327</v>
      </c>
      <c r="AZ9" s="46">
        <v>7.3889333333333331</v>
      </c>
      <c r="BA9" s="46">
        <v>2.8734740740740738</v>
      </c>
      <c r="BB9" s="46">
        <v>21.983390254814818</v>
      </c>
      <c r="BC9" s="46">
        <v>81.720863773333335</v>
      </c>
      <c r="BD9" s="46"/>
      <c r="BE9" s="46">
        <v>0</v>
      </c>
      <c r="BF9" s="46">
        <v>81.720863773333335</v>
      </c>
      <c r="BG9" s="46">
        <v>66.11548611111111</v>
      </c>
      <c r="BH9" s="46"/>
      <c r="BI9" s="46">
        <v>0</v>
      </c>
      <c r="BJ9" s="46"/>
      <c r="BK9" s="46"/>
      <c r="BL9" s="46">
        <v>66.11548611111111</v>
      </c>
      <c r="BM9" s="46">
        <v>4217.5447450639504</v>
      </c>
      <c r="BN9" s="46">
        <f t="shared" si="0"/>
        <v>-4.8510664747140009E-7</v>
      </c>
      <c r="BO9" s="46">
        <f t="shared" si="1"/>
        <v>-3.4280869754645676E-7</v>
      </c>
      <c r="BP9" s="47">
        <f t="shared" si="4"/>
        <v>8.6609686609686669</v>
      </c>
      <c r="BQ9" s="47">
        <f t="shared" si="2"/>
        <v>1.8803418803418819</v>
      </c>
      <c r="BR9" s="48">
        <v>3</v>
      </c>
      <c r="BS9" s="47">
        <f t="shared" si="5"/>
        <v>3.4188034188034218</v>
      </c>
      <c r="BT9" s="47">
        <f t="shared" si="6"/>
        <v>12.25</v>
      </c>
      <c r="BU9" s="47">
        <f t="shared" si="7"/>
        <v>13.960113960113972</v>
      </c>
      <c r="BV9" s="46">
        <f t="shared" si="3"/>
        <v>588.77405261414776</v>
      </c>
      <c r="BW9" s="46">
        <f t="shared" si="8"/>
        <v>588.77405178623246</v>
      </c>
      <c r="BX9" s="46">
        <f t="shared" si="9"/>
        <v>4806.3187968501825</v>
      </c>
      <c r="BY9" s="46">
        <f t="shared" si="10"/>
        <v>57675.82556220219</v>
      </c>
      <c r="BZ9" s="49">
        <f>VLOOKUP($C9,[2]PARAMETROS!$A:$I,7,0)</f>
        <v>43101</v>
      </c>
      <c r="CA9" s="50">
        <f>VLOOKUP($C9,[2]PARAMETROS!$A:$I,8,0)</f>
        <v>0</v>
      </c>
      <c r="CB9" s="50">
        <f>VLOOKUP($C9,[2]PARAMETROS!$A:$I,9,0)</f>
        <v>0</v>
      </c>
    </row>
    <row r="10" spans="1:80">
      <c r="A10" s="42" t="s">
        <v>77</v>
      </c>
      <c r="B10" s="42" t="s">
        <v>78</v>
      </c>
      <c r="C10" s="42" t="s">
        <v>79</v>
      </c>
      <c r="D10" s="43" t="s">
        <v>80</v>
      </c>
      <c r="E10" s="44" t="s">
        <v>62</v>
      </c>
      <c r="F10" s="44" t="s">
        <v>63</v>
      </c>
      <c r="G10" s="44">
        <v>1</v>
      </c>
      <c r="H10" s="45">
        <v>2790.09</v>
      </c>
      <c r="I10" s="46">
        <v>2790.09</v>
      </c>
      <c r="J10" s="46"/>
      <c r="K10" s="46"/>
      <c r="L10" s="46"/>
      <c r="M10" s="46"/>
      <c r="N10" s="46"/>
      <c r="O10" s="46"/>
      <c r="P10" s="46"/>
      <c r="Q10" s="46">
        <v>2790.09</v>
      </c>
      <c r="R10" s="46">
        <v>558.01800000000003</v>
      </c>
      <c r="S10" s="46">
        <v>41.851350000000004</v>
      </c>
      <c r="T10" s="46">
        <v>27.900900000000004</v>
      </c>
      <c r="U10" s="46">
        <v>5.5801800000000004</v>
      </c>
      <c r="V10" s="46">
        <v>69.752250000000004</v>
      </c>
      <c r="W10" s="46">
        <v>223.20720000000003</v>
      </c>
      <c r="X10" s="46">
        <v>83.702700000000007</v>
      </c>
      <c r="Y10" s="46">
        <v>16.740540000000003</v>
      </c>
      <c r="Z10" s="46">
        <v>1026.7531200000001</v>
      </c>
      <c r="AA10" s="46">
        <v>232.50749999999999</v>
      </c>
      <c r="AB10" s="46">
        <v>310.01</v>
      </c>
      <c r="AC10" s="46">
        <v>199.64644000000004</v>
      </c>
      <c r="AD10" s="46">
        <v>742.16393999999991</v>
      </c>
      <c r="AE10" s="46">
        <v>0</v>
      </c>
      <c r="AF10" s="46">
        <v>304.2</v>
      </c>
      <c r="AG10" s="46">
        <v>0</v>
      </c>
      <c r="AH10" s="46">
        <v>0</v>
      </c>
      <c r="AI10" s="46">
        <v>0</v>
      </c>
      <c r="AJ10" s="46">
        <v>0</v>
      </c>
      <c r="AK10" s="46">
        <v>4.72</v>
      </c>
      <c r="AL10" s="46">
        <v>293.88</v>
      </c>
      <c r="AM10" s="46">
        <v>602.79999999999995</v>
      </c>
      <c r="AN10" s="46">
        <v>2371.7170599999999</v>
      </c>
      <c r="AO10" s="46">
        <v>14.00158012152778</v>
      </c>
      <c r="AP10" s="46">
        <v>1.1201264097222223</v>
      </c>
      <c r="AQ10" s="46">
        <v>0.56006320486111116</v>
      </c>
      <c r="AR10" s="46">
        <v>9.7653150000000011</v>
      </c>
      <c r="AS10" s="46">
        <v>3.5936359200000014</v>
      </c>
      <c r="AT10" s="46">
        <v>119.97386999999999</v>
      </c>
      <c r="AU10" s="46">
        <v>4.6501500000000009</v>
      </c>
      <c r="AV10" s="46">
        <v>153.66474065611109</v>
      </c>
      <c r="AW10" s="46">
        <v>38.751249999999999</v>
      </c>
      <c r="AX10" s="46">
        <v>22.940740000000002</v>
      </c>
      <c r="AY10" s="46">
        <v>0.58126875</v>
      </c>
      <c r="AZ10" s="46">
        <v>9.3003000000000018</v>
      </c>
      <c r="BA10" s="46">
        <v>3.6167833333333332</v>
      </c>
      <c r="BB10" s="46">
        <v>27.670045886666674</v>
      </c>
      <c r="BC10" s="46">
        <v>102.86038797</v>
      </c>
      <c r="BD10" s="46"/>
      <c r="BE10" s="46">
        <v>0</v>
      </c>
      <c r="BF10" s="46">
        <v>102.86038797</v>
      </c>
      <c r="BG10" s="46">
        <v>94.380486111111111</v>
      </c>
      <c r="BH10" s="46"/>
      <c r="BI10" s="46">
        <v>0</v>
      </c>
      <c r="BJ10" s="46"/>
      <c r="BK10" s="46"/>
      <c r="BL10" s="46">
        <v>94.380486111111111</v>
      </c>
      <c r="BM10" s="46">
        <v>5512.7126747372231</v>
      </c>
      <c r="BN10" s="46">
        <f t="shared" si="0"/>
        <v>-4.8510664747140009E-7</v>
      </c>
      <c r="BO10" s="46">
        <f t="shared" si="1"/>
        <v>-3.4280869754645676E-7</v>
      </c>
      <c r="BP10" s="47">
        <f t="shared" si="4"/>
        <v>8.5633802816901436</v>
      </c>
      <c r="BQ10" s="47">
        <f t="shared" si="2"/>
        <v>1.8591549295774654</v>
      </c>
      <c r="BR10" s="48">
        <v>2</v>
      </c>
      <c r="BS10" s="47">
        <f t="shared" si="5"/>
        <v>2.2535211267605644</v>
      </c>
      <c r="BT10" s="47">
        <f t="shared" si="6"/>
        <v>11.25</v>
      </c>
      <c r="BU10" s="47">
        <f t="shared" si="7"/>
        <v>12.676056338028173</v>
      </c>
      <c r="BV10" s="46">
        <f t="shared" si="3"/>
        <v>698.79456429836307</v>
      </c>
      <c r="BW10" s="46">
        <f t="shared" si="8"/>
        <v>698.79456347044777</v>
      </c>
      <c r="BX10" s="46">
        <f t="shared" si="9"/>
        <v>6211.5072382076705</v>
      </c>
      <c r="BY10" s="46">
        <f t="shared" si="10"/>
        <v>74538.086858492054</v>
      </c>
      <c r="BZ10" s="51">
        <f>VLOOKUP($C10,[2]PARAMETROS!$A:$I,7,0)</f>
        <v>42370</v>
      </c>
      <c r="CA10" s="50">
        <f>VLOOKUP($C10,[2]PARAMETROS!$A:$I,8,0)</f>
        <v>0</v>
      </c>
      <c r="CB10" s="50">
        <f>VLOOKUP($C10,[2]PARAMETROS!$A:$I,9,0)</f>
        <v>0</v>
      </c>
    </row>
    <row r="11" spans="1:80">
      <c r="A11" s="42" t="s">
        <v>77</v>
      </c>
      <c r="B11" s="42" t="s">
        <v>17</v>
      </c>
      <c r="C11" s="42" t="s">
        <v>77</v>
      </c>
      <c r="D11" s="43" t="s">
        <v>81</v>
      </c>
      <c r="E11" s="44" t="s">
        <v>62</v>
      </c>
      <c r="F11" s="44" t="s">
        <v>63</v>
      </c>
      <c r="G11" s="44">
        <v>1</v>
      </c>
      <c r="H11" s="45">
        <v>1511.38</v>
      </c>
      <c r="I11" s="46">
        <v>1511.38</v>
      </c>
      <c r="J11" s="46"/>
      <c r="K11" s="46"/>
      <c r="L11" s="46"/>
      <c r="M11" s="46"/>
      <c r="N11" s="46"/>
      <c r="O11" s="46"/>
      <c r="P11" s="46"/>
      <c r="Q11" s="46">
        <v>1511.38</v>
      </c>
      <c r="R11" s="46">
        <v>302.27600000000001</v>
      </c>
      <c r="S11" s="46">
        <v>22.6707</v>
      </c>
      <c r="T11" s="46">
        <v>15.113800000000001</v>
      </c>
      <c r="U11" s="46">
        <v>3.0227600000000003</v>
      </c>
      <c r="V11" s="46">
        <v>37.784500000000001</v>
      </c>
      <c r="W11" s="46">
        <v>120.91040000000001</v>
      </c>
      <c r="X11" s="46">
        <v>45.3414</v>
      </c>
      <c r="Y11" s="46">
        <v>9.0682800000000015</v>
      </c>
      <c r="Z11" s="46">
        <v>556.18784000000005</v>
      </c>
      <c r="AA11" s="46">
        <v>125.94833333333334</v>
      </c>
      <c r="AB11" s="46">
        <v>167.93111111111111</v>
      </c>
      <c r="AC11" s="46">
        <v>108.14763555555558</v>
      </c>
      <c r="AD11" s="46">
        <v>402.02708000000007</v>
      </c>
      <c r="AE11" s="46">
        <v>71.3172</v>
      </c>
      <c r="AF11" s="46">
        <v>397</v>
      </c>
      <c r="AG11" s="46">
        <v>0</v>
      </c>
      <c r="AH11" s="46">
        <v>36.92</v>
      </c>
      <c r="AI11" s="46">
        <v>0</v>
      </c>
      <c r="AJ11" s="46">
        <v>0</v>
      </c>
      <c r="AK11" s="46">
        <v>4.72</v>
      </c>
      <c r="AL11" s="46">
        <v>0</v>
      </c>
      <c r="AM11" s="46">
        <v>509.95720000000006</v>
      </c>
      <c r="AN11" s="46">
        <v>1468.1721200000002</v>
      </c>
      <c r="AO11" s="46">
        <v>7.584596971450619</v>
      </c>
      <c r="AP11" s="46">
        <v>0.60676775771604952</v>
      </c>
      <c r="AQ11" s="46">
        <v>0.30338387885802476</v>
      </c>
      <c r="AR11" s="46">
        <v>5.2898300000000011</v>
      </c>
      <c r="AS11" s="46">
        <v>1.946657440000001</v>
      </c>
      <c r="AT11" s="46">
        <v>64.989339999999999</v>
      </c>
      <c r="AU11" s="46">
        <v>2.518966666666667</v>
      </c>
      <c r="AV11" s="46">
        <v>83.239542714691368</v>
      </c>
      <c r="AW11" s="46">
        <v>20.991388888888888</v>
      </c>
      <c r="AX11" s="46">
        <v>12.426902222222225</v>
      </c>
      <c r="AY11" s="46">
        <v>0.31487083333333332</v>
      </c>
      <c r="AZ11" s="46">
        <v>5.037933333333334</v>
      </c>
      <c r="BA11" s="46">
        <v>1.9591962962962963</v>
      </c>
      <c r="BB11" s="46">
        <v>14.988747299259263</v>
      </c>
      <c r="BC11" s="46">
        <v>55.719038873333346</v>
      </c>
      <c r="BD11" s="46"/>
      <c r="BE11" s="46">
        <v>0</v>
      </c>
      <c r="BF11" s="46">
        <v>55.719038873333346</v>
      </c>
      <c r="BG11" s="46">
        <v>66.11548611111111</v>
      </c>
      <c r="BH11" s="46"/>
      <c r="BI11" s="46">
        <v>0</v>
      </c>
      <c r="BJ11" s="46"/>
      <c r="BK11" s="46"/>
      <c r="BL11" s="46">
        <v>66.11548611111111</v>
      </c>
      <c r="BM11" s="46">
        <v>3184.6261876991362</v>
      </c>
      <c r="BN11" s="46">
        <f t="shared" si="0"/>
        <v>-4.8510664747140009E-7</v>
      </c>
      <c r="BO11" s="46">
        <f t="shared" si="1"/>
        <v>-3.4280869754645676E-7</v>
      </c>
      <c r="BP11" s="47">
        <f t="shared" si="4"/>
        <v>8.5633802816901436</v>
      </c>
      <c r="BQ11" s="47">
        <f t="shared" si="2"/>
        <v>1.8591549295774654</v>
      </c>
      <c r="BR11" s="48">
        <v>2</v>
      </c>
      <c r="BS11" s="47">
        <f t="shared" si="5"/>
        <v>2.2535211267605644</v>
      </c>
      <c r="BT11" s="47">
        <f t="shared" si="6"/>
        <v>11.25</v>
      </c>
      <c r="BU11" s="47">
        <f t="shared" si="7"/>
        <v>12.676056338028173</v>
      </c>
      <c r="BV11" s="46">
        <f t="shared" si="3"/>
        <v>403.68500960339435</v>
      </c>
      <c r="BW11" s="46">
        <f t="shared" si="8"/>
        <v>403.68500877547899</v>
      </c>
      <c r="BX11" s="46">
        <f t="shared" si="9"/>
        <v>3588.3111964746149</v>
      </c>
      <c r="BY11" s="46">
        <f t="shared" si="10"/>
        <v>43059.734357695379</v>
      </c>
      <c r="BZ11" s="49">
        <f>VLOOKUP($C11,[2]PARAMETROS!$A:$I,7,0)</f>
        <v>43101</v>
      </c>
      <c r="CA11" s="50">
        <f>VLOOKUP($C11,[2]PARAMETROS!$A:$I,8,0)</f>
        <v>0</v>
      </c>
      <c r="CB11" s="50">
        <f>VLOOKUP($C11,[2]PARAMETROS!$A:$I,9,0)</f>
        <v>0</v>
      </c>
    </row>
    <row r="12" spans="1:80">
      <c r="A12" s="42" t="s">
        <v>77</v>
      </c>
      <c r="B12" s="42" t="s">
        <v>16</v>
      </c>
      <c r="C12" s="42" t="s">
        <v>77</v>
      </c>
      <c r="D12" s="43" t="s">
        <v>82</v>
      </c>
      <c r="E12" s="44" t="s">
        <v>62</v>
      </c>
      <c r="F12" s="44" t="s">
        <v>63</v>
      </c>
      <c r="G12" s="44">
        <v>1</v>
      </c>
      <c r="H12" s="45">
        <v>2216.69</v>
      </c>
      <c r="I12" s="46">
        <v>2216.69</v>
      </c>
      <c r="J12" s="46"/>
      <c r="K12" s="46"/>
      <c r="L12" s="46"/>
      <c r="M12" s="46"/>
      <c r="N12" s="46"/>
      <c r="O12" s="46"/>
      <c r="P12" s="46"/>
      <c r="Q12" s="46">
        <v>2216.69</v>
      </c>
      <c r="R12" s="46">
        <v>443.33800000000002</v>
      </c>
      <c r="S12" s="46">
        <v>33.250349999999997</v>
      </c>
      <c r="T12" s="46">
        <v>22.166900000000002</v>
      </c>
      <c r="U12" s="46">
        <v>4.4333800000000005</v>
      </c>
      <c r="V12" s="46">
        <v>55.417250000000003</v>
      </c>
      <c r="W12" s="46">
        <v>177.33520000000001</v>
      </c>
      <c r="X12" s="46">
        <v>66.500699999999995</v>
      </c>
      <c r="Y12" s="46">
        <v>13.300140000000001</v>
      </c>
      <c r="Z12" s="46">
        <v>815.74191999999994</v>
      </c>
      <c r="AA12" s="46">
        <v>184.72416666666666</v>
      </c>
      <c r="AB12" s="46">
        <v>246.29888888888888</v>
      </c>
      <c r="AC12" s="46">
        <v>158.61648444444447</v>
      </c>
      <c r="AD12" s="46">
        <v>589.63954000000001</v>
      </c>
      <c r="AE12" s="46">
        <v>28.99860000000001</v>
      </c>
      <c r="AF12" s="46">
        <v>397</v>
      </c>
      <c r="AG12" s="46">
        <v>0</v>
      </c>
      <c r="AH12" s="46">
        <v>36.92</v>
      </c>
      <c r="AI12" s="46">
        <v>0</v>
      </c>
      <c r="AJ12" s="46">
        <v>0</v>
      </c>
      <c r="AK12" s="46">
        <v>4.72</v>
      </c>
      <c r="AL12" s="46">
        <v>0</v>
      </c>
      <c r="AM12" s="46">
        <v>467.63860000000005</v>
      </c>
      <c r="AN12" s="46">
        <v>1873.0200600000001</v>
      </c>
      <c r="AO12" s="46">
        <v>11.124072212577161</v>
      </c>
      <c r="AP12" s="46">
        <v>0.88992577700617292</v>
      </c>
      <c r="AQ12" s="46">
        <v>0.44496288850308646</v>
      </c>
      <c r="AR12" s="46">
        <v>7.7584150000000012</v>
      </c>
      <c r="AS12" s="46">
        <v>2.855096720000001</v>
      </c>
      <c r="AT12" s="46">
        <v>95.317669999999993</v>
      </c>
      <c r="AU12" s="46">
        <v>3.6944833333333338</v>
      </c>
      <c r="AV12" s="46">
        <v>122.08462593141975</v>
      </c>
      <c r="AW12" s="46">
        <v>30.78736111111111</v>
      </c>
      <c r="AX12" s="46">
        <v>18.22611777777778</v>
      </c>
      <c r="AY12" s="46">
        <v>0.46181041666666667</v>
      </c>
      <c r="AZ12" s="46">
        <v>7.3889666666666676</v>
      </c>
      <c r="BA12" s="46">
        <v>2.8734870370370369</v>
      </c>
      <c r="BB12" s="46">
        <v>21.983489427407413</v>
      </c>
      <c r="BC12" s="46">
        <v>81.721232436666668</v>
      </c>
      <c r="BD12" s="46"/>
      <c r="BE12" s="46">
        <v>0</v>
      </c>
      <c r="BF12" s="46">
        <v>81.721232436666668</v>
      </c>
      <c r="BG12" s="46">
        <v>66.11548611111111</v>
      </c>
      <c r="BH12" s="46"/>
      <c r="BI12" s="46">
        <v>0</v>
      </c>
      <c r="BJ12" s="46"/>
      <c r="BK12" s="46"/>
      <c r="BL12" s="46">
        <v>66.11548611111111</v>
      </c>
      <c r="BM12" s="46">
        <v>4359.631404479197</v>
      </c>
      <c r="BN12" s="46">
        <f t="shared" si="0"/>
        <v>-4.8510664747140009E-7</v>
      </c>
      <c r="BO12" s="46">
        <f t="shared" si="1"/>
        <v>-3.4280869754645676E-7</v>
      </c>
      <c r="BP12" s="47">
        <f t="shared" si="4"/>
        <v>8.5633802816901436</v>
      </c>
      <c r="BQ12" s="47">
        <f t="shared" si="2"/>
        <v>1.8591549295774654</v>
      </c>
      <c r="BR12" s="48">
        <v>2</v>
      </c>
      <c r="BS12" s="47">
        <f t="shared" si="5"/>
        <v>2.2535211267605644</v>
      </c>
      <c r="BT12" s="47">
        <f t="shared" si="6"/>
        <v>11.25</v>
      </c>
      <c r="BU12" s="47">
        <f t="shared" si="7"/>
        <v>12.676056338028173</v>
      </c>
      <c r="BV12" s="46">
        <f t="shared" si="3"/>
        <v>552.62933285720487</v>
      </c>
      <c r="BW12" s="46">
        <f t="shared" si="8"/>
        <v>552.62933202928957</v>
      </c>
      <c r="BX12" s="46">
        <f t="shared" si="9"/>
        <v>4912.2607365084868</v>
      </c>
      <c r="BY12" s="46">
        <f t="shared" si="10"/>
        <v>58947.128838101838</v>
      </c>
      <c r="BZ12" s="49">
        <f>VLOOKUP($C12,[2]PARAMETROS!$A:$I,7,0)</f>
        <v>43101</v>
      </c>
      <c r="CA12" s="50">
        <f>VLOOKUP($C12,[2]PARAMETROS!$A:$I,8,0)</f>
        <v>0</v>
      </c>
      <c r="CB12" s="50">
        <f>VLOOKUP($C12,[2]PARAMETROS!$A:$I,9,0)</f>
        <v>0</v>
      </c>
    </row>
    <row r="13" spans="1:80">
      <c r="A13" s="42" t="s">
        <v>83</v>
      </c>
      <c r="B13" s="42" t="s">
        <v>16</v>
      </c>
      <c r="C13" s="42" t="s">
        <v>84</v>
      </c>
      <c r="D13" s="43" t="s">
        <v>85</v>
      </c>
      <c r="E13" s="44" t="s">
        <v>62</v>
      </c>
      <c r="F13" s="44" t="s">
        <v>63</v>
      </c>
      <c r="G13" s="44">
        <v>1</v>
      </c>
      <c r="H13" s="45">
        <v>2216.69</v>
      </c>
      <c r="I13" s="46">
        <v>2216.69</v>
      </c>
      <c r="J13" s="46"/>
      <c r="K13" s="46"/>
      <c r="L13" s="46"/>
      <c r="M13" s="46"/>
      <c r="N13" s="46"/>
      <c r="O13" s="46"/>
      <c r="P13" s="46"/>
      <c r="Q13" s="46">
        <v>2216.69</v>
      </c>
      <c r="R13" s="46">
        <v>443.33800000000002</v>
      </c>
      <c r="S13" s="46">
        <v>33.250349999999997</v>
      </c>
      <c r="T13" s="46">
        <v>22.166900000000002</v>
      </c>
      <c r="U13" s="46">
        <v>4.4333800000000005</v>
      </c>
      <c r="V13" s="46">
        <v>55.417250000000003</v>
      </c>
      <c r="W13" s="46">
        <v>177.33520000000001</v>
      </c>
      <c r="X13" s="46">
        <v>66.500699999999995</v>
      </c>
      <c r="Y13" s="46">
        <v>13.300140000000001</v>
      </c>
      <c r="Z13" s="46">
        <v>815.74191999999994</v>
      </c>
      <c r="AA13" s="46">
        <v>184.72416666666666</v>
      </c>
      <c r="AB13" s="46">
        <v>246.29888888888888</v>
      </c>
      <c r="AC13" s="46">
        <v>158.61648444444447</v>
      </c>
      <c r="AD13" s="46">
        <v>589.63954000000001</v>
      </c>
      <c r="AE13" s="46">
        <v>28.99860000000001</v>
      </c>
      <c r="AF13" s="46">
        <v>397</v>
      </c>
      <c r="AG13" s="46">
        <v>0</v>
      </c>
      <c r="AH13" s="46">
        <v>32.619999999999997</v>
      </c>
      <c r="AI13" s="46">
        <v>0</v>
      </c>
      <c r="AJ13" s="46">
        <v>0</v>
      </c>
      <c r="AK13" s="46">
        <v>4.72</v>
      </c>
      <c r="AL13" s="46">
        <v>0</v>
      </c>
      <c r="AM13" s="46">
        <v>463.33860000000004</v>
      </c>
      <c r="AN13" s="46">
        <v>1868.7200600000001</v>
      </c>
      <c r="AO13" s="46">
        <v>11.124072212577161</v>
      </c>
      <c r="AP13" s="46">
        <v>0.88992577700617292</v>
      </c>
      <c r="AQ13" s="46">
        <v>0.44496288850308646</v>
      </c>
      <c r="AR13" s="46">
        <v>7.7584150000000012</v>
      </c>
      <c r="AS13" s="46">
        <v>2.855096720000001</v>
      </c>
      <c r="AT13" s="46">
        <v>95.317669999999993</v>
      </c>
      <c r="AU13" s="46">
        <v>3.6944833333333338</v>
      </c>
      <c r="AV13" s="46">
        <v>122.08462593141975</v>
      </c>
      <c r="AW13" s="46">
        <v>30.78736111111111</v>
      </c>
      <c r="AX13" s="46">
        <v>18.22611777777778</v>
      </c>
      <c r="AY13" s="46">
        <v>0.46181041666666667</v>
      </c>
      <c r="AZ13" s="46">
        <v>7.3889666666666676</v>
      </c>
      <c r="BA13" s="46">
        <v>2.8734870370370369</v>
      </c>
      <c r="BB13" s="46">
        <v>21.983489427407413</v>
      </c>
      <c r="BC13" s="46">
        <v>81.721232436666668</v>
      </c>
      <c r="BD13" s="46"/>
      <c r="BE13" s="46">
        <v>0</v>
      </c>
      <c r="BF13" s="46">
        <v>81.721232436666668</v>
      </c>
      <c r="BG13" s="46">
        <v>66.11548611111111</v>
      </c>
      <c r="BH13" s="46"/>
      <c r="BI13" s="46">
        <v>0</v>
      </c>
      <c r="BJ13" s="46"/>
      <c r="BK13" s="46"/>
      <c r="BL13" s="46">
        <v>66.11548611111111</v>
      </c>
      <c r="BM13" s="46">
        <v>4355.3314044791969</v>
      </c>
      <c r="BN13" s="46">
        <f t="shared" si="0"/>
        <v>-4.8510664747140009E-7</v>
      </c>
      <c r="BO13" s="46">
        <f t="shared" si="1"/>
        <v>-3.4280869754645676E-7</v>
      </c>
      <c r="BP13" s="47">
        <f t="shared" si="4"/>
        <v>8.5633802816901436</v>
      </c>
      <c r="BQ13" s="47">
        <f t="shared" si="2"/>
        <v>1.8591549295774654</v>
      </c>
      <c r="BR13" s="48">
        <v>2</v>
      </c>
      <c r="BS13" s="47">
        <f t="shared" si="5"/>
        <v>2.2535211267605644</v>
      </c>
      <c r="BT13" s="47">
        <f t="shared" si="6"/>
        <v>11.25</v>
      </c>
      <c r="BU13" s="47">
        <f t="shared" si="7"/>
        <v>12.676056338028173</v>
      </c>
      <c r="BV13" s="46">
        <f t="shared" si="3"/>
        <v>552.08426243466965</v>
      </c>
      <c r="BW13" s="46">
        <f t="shared" si="8"/>
        <v>552.08426160675435</v>
      </c>
      <c r="BX13" s="46">
        <f t="shared" si="9"/>
        <v>4907.4156660859517</v>
      </c>
      <c r="BY13" s="46">
        <f t="shared" si="10"/>
        <v>58888.98799303142</v>
      </c>
      <c r="BZ13" s="49">
        <f>VLOOKUP($C13,[2]PARAMETROS!$A:$I,7,0)</f>
        <v>43101</v>
      </c>
      <c r="CA13" s="50">
        <f>VLOOKUP($C13,[2]PARAMETROS!$A:$I,8,0)</f>
        <v>0</v>
      </c>
      <c r="CB13" s="50">
        <f>VLOOKUP($C13,[2]PARAMETROS!$A:$I,9,0)</f>
        <v>0</v>
      </c>
    </row>
    <row r="14" spans="1:80">
      <c r="A14" s="42" t="s">
        <v>86</v>
      </c>
      <c r="B14" s="42" t="s">
        <v>66</v>
      </c>
      <c r="C14" s="42" t="s">
        <v>67</v>
      </c>
      <c r="D14" s="43" t="s">
        <v>87</v>
      </c>
      <c r="E14" s="44" t="s">
        <v>62</v>
      </c>
      <c r="F14" s="44" t="s">
        <v>63</v>
      </c>
      <c r="G14" s="44">
        <v>1</v>
      </c>
      <c r="H14" s="45">
        <v>1281.1600000000001</v>
      </c>
      <c r="I14" s="46">
        <v>1281.1600000000001</v>
      </c>
      <c r="J14" s="46"/>
      <c r="K14" s="46"/>
      <c r="L14" s="46"/>
      <c r="M14" s="46"/>
      <c r="N14" s="46"/>
      <c r="O14" s="46"/>
      <c r="P14" s="46"/>
      <c r="Q14" s="46">
        <v>1281.1600000000001</v>
      </c>
      <c r="R14" s="46">
        <v>256.23200000000003</v>
      </c>
      <c r="S14" s="46">
        <v>19.217400000000001</v>
      </c>
      <c r="T14" s="46">
        <v>12.8116</v>
      </c>
      <c r="U14" s="46">
        <v>2.5623200000000002</v>
      </c>
      <c r="V14" s="46">
        <v>32.029000000000003</v>
      </c>
      <c r="W14" s="46">
        <v>102.4928</v>
      </c>
      <c r="X14" s="46">
        <v>38.434800000000003</v>
      </c>
      <c r="Y14" s="46">
        <v>7.6869600000000009</v>
      </c>
      <c r="Z14" s="46">
        <v>471.46688</v>
      </c>
      <c r="AA14" s="46">
        <v>106.76333333333334</v>
      </c>
      <c r="AB14" s="46">
        <v>142.35111111111112</v>
      </c>
      <c r="AC14" s="46">
        <v>91.674115555555574</v>
      </c>
      <c r="AD14" s="46">
        <v>340.78856000000007</v>
      </c>
      <c r="AE14" s="46">
        <v>85.130399999999995</v>
      </c>
      <c r="AF14" s="46">
        <v>397</v>
      </c>
      <c r="AG14" s="46">
        <v>0</v>
      </c>
      <c r="AH14" s="46">
        <v>0</v>
      </c>
      <c r="AI14" s="46">
        <v>9.84</v>
      </c>
      <c r="AJ14" s="46">
        <v>0</v>
      </c>
      <c r="AK14" s="46">
        <v>4.72</v>
      </c>
      <c r="AL14" s="46">
        <v>0</v>
      </c>
      <c r="AM14" s="46">
        <v>496.69040000000001</v>
      </c>
      <c r="AN14" s="46">
        <v>1308.9458400000001</v>
      </c>
      <c r="AO14" s="46">
        <v>6.4292780478395075</v>
      </c>
      <c r="AP14" s="46">
        <v>0.51434224382716054</v>
      </c>
      <c r="AQ14" s="46">
        <v>0.25717112191358027</v>
      </c>
      <c r="AR14" s="46">
        <v>4.4840600000000013</v>
      </c>
      <c r="AS14" s="46">
        <v>1.6501340800000008</v>
      </c>
      <c r="AT14" s="46">
        <v>55.089880000000001</v>
      </c>
      <c r="AU14" s="46">
        <v>2.1352666666666669</v>
      </c>
      <c r="AV14" s="46">
        <v>70.560132160246923</v>
      </c>
      <c r="AW14" s="46">
        <v>17.79388888888889</v>
      </c>
      <c r="AX14" s="46">
        <v>10.533982222222223</v>
      </c>
      <c r="AY14" s="46">
        <v>0.26690833333333336</v>
      </c>
      <c r="AZ14" s="46">
        <v>4.2705333333333337</v>
      </c>
      <c r="BA14" s="46">
        <v>1.660762962962963</v>
      </c>
      <c r="BB14" s="46">
        <v>12.705595872592596</v>
      </c>
      <c r="BC14" s="46">
        <v>47.23167161333334</v>
      </c>
      <c r="BD14" s="46">
        <v>174.70363636363635</v>
      </c>
      <c r="BE14" s="46">
        <v>174.70363636363635</v>
      </c>
      <c r="BF14" s="46">
        <v>221.93530797696968</v>
      </c>
      <c r="BG14" s="46">
        <v>66.11548611111111</v>
      </c>
      <c r="BH14" s="46"/>
      <c r="BI14" s="46">
        <v>0</v>
      </c>
      <c r="BJ14" s="46"/>
      <c r="BK14" s="46"/>
      <c r="BL14" s="46">
        <v>66.11548611111111</v>
      </c>
      <c r="BM14" s="46">
        <v>2948.7167662483284</v>
      </c>
      <c r="BN14" s="46">
        <f t="shared" si="0"/>
        <v>-4.8510664747140009E-7</v>
      </c>
      <c r="BO14" s="46">
        <f t="shared" si="1"/>
        <v>-3.4280869754645676E-7</v>
      </c>
      <c r="BP14" s="47">
        <f t="shared" si="4"/>
        <v>8.6609686609686669</v>
      </c>
      <c r="BQ14" s="47">
        <f t="shared" si="2"/>
        <v>1.8803418803418819</v>
      </c>
      <c r="BR14" s="48">
        <v>3</v>
      </c>
      <c r="BS14" s="47">
        <f t="shared" si="5"/>
        <v>3.4188034188034218</v>
      </c>
      <c r="BT14" s="47">
        <f t="shared" si="6"/>
        <v>12.25</v>
      </c>
      <c r="BU14" s="47">
        <f t="shared" si="7"/>
        <v>13.960113960113972</v>
      </c>
      <c r="BV14" s="46">
        <f t="shared" si="3"/>
        <v>411.64422081367627</v>
      </c>
      <c r="BW14" s="46">
        <f t="shared" si="8"/>
        <v>411.64421998576091</v>
      </c>
      <c r="BX14" s="46">
        <f t="shared" si="9"/>
        <v>3360.3609862340895</v>
      </c>
      <c r="BY14" s="46">
        <f t="shared" si="10"/>
        <v>40324.331834809076</v>
      </c>
      <c r="BZ14" s="49">
        <f>VLOOKUP($C14,[2]PARAMETROS!$A:$I,7,0)</f>
        <v>43101</v>
      </c>
      <c r="CA14" s="50">
        <f>VLOOKUP($C14,[2]PARAMETROS!$A:$I,8,0)</f>
        <v>0</v>
      </c>
      <c r="CB14" s="50">
        <f>VLOOKUP($C14,[2]PARAMETROS!$A:$I,9,0)</f>
        <v>0</v>
      </c>
    </row>
    <row r="15" spans="1:80">
      <c r="A15" s="42" t="s">
        <v>88</v>
      </c>
      <c r="B15" s="42" t="s">
        <v>78</v>
      </c>
      <c r="C15" s="42" t="s">
        <v>89</v>
      </c>
      <c r="D15" s="43" t="s">
        <v>90</v>
      </c>
      <c r="E15" s="44" t="s">
        <v>62</v>
      </c>
      <c r="F15" s="44" t="s">
        <v>63</v>
      </c>
      <c r="G15" s="44">
        <v>2</v>
      </c>
      <c r="H15" s="45">
        <v>3035.23</v>
      </c>
      <c r="I15" s="46">
        <v>6070.46</v>
      </c>
      <c r="J15" s="46"/>
      <c r="K15" s="46"/>
      <c r="L15" s="46"/>
      <c r="M15" s="46"/>
      <c r="N15" s="46"/>
      <c r="O15" s="46"/>
      <c r="P15" s="46"/>
      <c r="Q15" s="46">
        <v>6070.46</v>
      </c>
      <c r="R15" s="46">
        <v>1214.0920000000001</v>
      </c>
      <c r="S15" s="46">
        <v>91.056899999999999</v>
      </c>
      <c r="T15" s="46">
        <v>60.704599999999999</v>
      </c>
      <c r="U15" s="46">
        <v>12.140919999999999</v>
      </c>
      <c r="V15" s="46">
        <v>151.76150000000001</v>
      </c>
      <c r="W15" s="46">
        <v>485.63679999999999</v>
      </c>
      <c r="X15" s="46">
        <v>182.1138</v>
      </c>
      <c r="Y15" s="46">
        <v>36.422760000000004</v>
      </c>
      <c r="Z15" s="46">
        <v>2233.9292800000003</v>
      </c>
      <c r="AA15" s="46">
        <v>505.87166666666667</v>
      </c>
      <c r="AB15" s="46">
        <v>674.49555555555548</v>
      </c>
      <c r="AC15" s="46">
        <v>434.37513777777787</v>
      </c>
      <c r="AD15" s="46">
        <v>1614.74236</v>
      </c>
      <c r="AE15" s="46">
        <v>0</v>
      </c>
      <c r="AF15" s="46">
        <v>794</v>
      </c>
      <c r="AG15" s="46">
        <v>0</v>
      </c>
      <c r="AH15" s="46">
        <v>30</v>
      </c>
      <c r="AI15" s="46">
        <v>0</v>
      </c>
      <c r="AJ15" s="46">
        <v>0</v>
      </c>
      <c r="AK15" s="46">
        <v>9.44</v>
      </c>
      <c r="AL15" s="46">
        <v>587.76</v>
      </c>
      <c r="AM15" s="46">
        <v>1421.2</v>
      </c>
      <c r="AN15" s="46">
        <v>5269.8716400000003</v>
      </c>
      <c r="AO15" s="46">
        <v>30.463544926697534</v>
      </c>
      <c r="AP15" s="46">
        <v>2.4370835941358027</v>
      </c>
      <c r="AQ15" s="46">
        <v>1.2185417970679013</v>
      </c>
      <c r="AR15" s="46">
        <v>21.246610000000004</v>
      </c>
      <c r="AS15" s="46">
        <v>7.8187524800000032</v>
      </c>
      <c r="AT15" s="46">
        <v>261.02977999999996</v>
      </c>
      <c r="AU15" s="46">
        <v>10.117433333333334</v>
      </c>
      <c r="AV15" s="46">
        <v>334.33174613123452</v>
      </c>
      <c r="AW15" s="46">
        <v>84.311944444444435</v>
      </c>
      <c r="AX15" s="46">
        <v>49.912671111111116</v>
      </c>
      <c r="AY15" s="46">
        <v>1.2646791666666666</v>
      </c>
      <c r="AZ15" s="46">
        <v>20.234866666666669</v>
      </c>
      <c r="BA15" s="46">
        <v>7.8691148148148145</v>
      </c>
      <c r="BB15" s="46">
        <v>60.202325642962975</v>
      </c>
      <c r="BC15" s="46">
        <v>223.79560184666667</v>
      </c>
      <c r="BD15" s="46"/>
      <c r="BE15" s="46">
        <v>0</v>
      </c>
      <c r="BF15" s="46">
        <v>223.79560184666667</v>
      </c>
      <c r="BG15" s="46">
        <v>188.76097222222222</v>
      </c>
      <c r="BH15" s="46"/>
      <c r="BI15" s="46">
        <v>0</v>
      </c>
      <c r="BJ15" s="46"/>
      <c r="BK15" s="46"/>
      <c r="BL15" s="46">
        <v>188.76097222222222</v>
      </c>
      <c r="BM15" s="46">
        <v>12087.219960200124</v>
      </c>
      <c r="BN15" s="46">
        <f t="shared" si="0"/>
        <v>-9.7021329494280017E-7</v>
      </c>
      <c r="BO15" s="46">
        <f t="shared" si="1"/>
        <v>-6.8561739509291353E-7</v>
      </c>
      <c r="BP15" s="47">
        <f t="shared" si="4"/>
        <v>8.7106017191977063</v>
      </c>
      <c r="BQ15" s="47">
        <f t="shared" si="2"/>
        <v>1.8911174785100282</v>
      </c>
      <c r="BR15" s="48">
        <v>3.5000000000000004</v>
      </c>
      <c r="BS15" s="47">
        <f t="shared" si="5"/>
        <v>4.0114613180515759</v>
      </c>
      <c r="BT15" s="47">
        <f t="shared" si="6"/>
        <v>12.75</v>
      </c>
      <c r="BU15" s="47">
        <f t="shared" si="7"/>
        <v>14.613180515759311</v>
      </c>
      <c r="BV15" s="46">
        <f t="shared" si="3"/>
        <v>1766.3272718789653</v>
      </c>
      <c r="BW15" s="46">
        <f t="shared" si="8"/>
        <v>1766.3272702231347</v>
      </c>
      <c r="BX15" s="46">
        <f t="shared" si="9"/>
        <v>13853.547230423259</v>
      </c>
      <c r="BY15" s="46">
        <f t="shared" si="10"/>
        <v>166242.5667650791</v>
      </c>
      <c r="BZ15" s="49">
        <f>VLOOKUP($C15,[2]PARAMETROS!$A:$I,7,0)</f>
        <v>43101</v>
      </c>
      <c r="CA15" s="50">
        <f>VLOOKUP($C15,[2]PARAMETROS!$A:$I,8,0)</f>
        <v>0</v>
      </c>
      <c r="CB15" s="50">
        <f>VLOOKUP($C15,[2]PARAMETROS!$A:$I,9,0)</f>
        <v>0</v>
      </c>
    </row>
    <row r="16" spans="1:80">
      <c r="A16" s="42" t="s">
        <v>91</v>
      </c>
      <c r="B16" s="42" t="s">
        <v>92</v>
      </c>
      <c r="C16" s="42" t="s">
        <v>93</v>
      </c>
      <c r="D16" s="43" t="s">
        <v>94</v>
      </c>
      <c r="E16" s="44" t="s">
        <v>62</v>
      </c>
      <c r="F16" s="44" t="s">
        <v>63</v>
      </c>
      <c r="G16" s="44">
        <v>11</v>
      </c>
      <c r="H16" s="45">
        <v>1498.3</v>
      </c>
      <c r="I16" s="46">
        <v>16481.3</v>
      </c>
      <c r="J16" s="46"/>
      <c r="K16" s="46"/>
      <c r="L16" s="46"/>
      <c r="M16" s="46"/>
      <c r="N16" s="46"/>
      <c r="O16" s="46"/>
      <c r="P16" s="46"/>
      <c r="Q16" s="46">
        <v>16481.3</v>
      </c>
      <c r="R16" s="46">
        <v>3296.26</v>
      </c>
      <c r="S16" s="46">
        <v>247.21949999999998</v>
      </c>
      <c r="T16" s="46">
        <v>164.81299999999999</v>
      </c>
      <c r="U16" s="46">
        <v>32.962600000000002</v>
      </c>
      <c r="V16" s="46">
        <v>412.03250000000003</v>
      </c>
      <c r="W16" s="46">
        <v>1318.5039999999999</v>
      </c>
      <c r="X16" s="46">
        <v>494.43899999999996</v>
      </c>
      <c r="Y16" s="46">
        <v>98.887799999999999</v>
      </c>
      <c r="Z16" s="46">
        <v>6065.1184000000012</v>
      </c>
      <c r="AA16" s="46">
        <v>1373.4416666666666</v>
      </c>
      <c r="AB16" s="46">
        <v>1831.2555555555555</v>
      </c>
      <c r="AC16" s="46">
        <v>1179.3285777777778</v>
      </c>
      <c r="AD16" s="46">
        <v>4384.0257999999994</v>
      </c>
      <c r="AE16" s="46">
        <v>2047.1220000000001</v>
      </c>
      <c r="AF16" s="46">
        <v>4367</v>
      </c>
      <c r="AG16" s="46">
        <v>0</v>
      </c>
      <c r="AH16" s="46">
        <v>534.38</v>
      </c>
      <c r="AI16" s="46">
        <v>0</v>
      </c>
      <c r="AJ16" s="46">
        <v>0</v>
      </c>
      <c r="AK16" s="46">
        <v>51.919999999999995</v>
      </c>
      <c r="AL16" s="46">
        <v>755.81</v>
      </c>
      <c r="AM16" s="46">
        <v>7756.232</v>
      </c>
      <c r="AN16" s="46">
        <v>18205.376199999999</v>
      </c>
      <c r="AO16" s="46">
        <v>82.708529996141976</v>
      </c>
      <c r="AP16" s="46">
        <v>6.6166823996913582</v>
      </c>
      <c r="AQ16" s="46">
        <v>3.3083411998456791</v>
      </c>
      <c r="AR16" s="46">
        <v>57.684550000000009</v>
      </c>
      <c r="AS16" s="46">
        <v>21.227914400000007</v>
      </c>
      <c r="AT16" s="46">
        <v>708.69589999999994</v>
      </c>
      <c r="AU16" s="46">
        <v>27.468833333333333</v>
      </c>
      <c r="AV16" s="46">
        <v>907.71075132901228</v>
      </c>
      <c r="AW16" s="46">
        <v>228.90694444444443</v>
      </c>
      <c r="AX16" s="46">
        <v>135.51291111111112</v>
      </c>
      <c r="AY16" s="46">
        <v>3.4336041666666661</v>
      </c>
      <c r="AZ16" s="46">
        <v>54.937666666666665</v>
      </c>
      <c r="BA16" s="46">
        <v>21.364648148148145</v>
      </c>
      <c r="BB16" s="46">
        <v>163.44932502962965</v>
      </c>
      <c r="BC16" s="46">
        <v>607.60509956666669</v>
      </c>
      <c r="BD16" s="46"/>
      <c r="BE16" s="46">
        <v>0</v>
      </c>
      <c r="BF16" s="46">
        <v>607.60509956666669</v>
      </c>
      <c r="BG16" s="46">
        <v>505.71583333333336</v>
      </c>
      <c r="BH16" s="46"/>
      <c r="BI16" s="46">
        <v>0</v>
      </c>
      <c r="BJ16" s="46"/>
      <c r="BK16" s="46"/>
      <c r="BL16" s="46">
        <v>505.71583333333336</v>
      </c>
      <c r="BM16" s="46">
        <v>36707.707884229014</v>
      </c>
      <c r="BN16" s="46">
        <f t="shared" si="0"/>
        <v>-5.3361731221854006E-6</v>
      </c>
      <c r="BO16" s="46">
        <f t="shared" si="1"/>
        <v>-3.7708956730110246E-6</v>
      </c>
      <c r="BP16" s="47">
        <f t="shared" si="4"/>
        <v>8.8629737609329435</v>
      </c>
      <c r="BQ16" s="47">
        <f t="shared" si="2"/>
        <v>1.9241982507288626</v>
      </c>
      <c r="BR16" s="48">
        <v>5</v>
      </c>
      <c r="BS16" s="47">
        <f t="shared" si="5"/>
        <v>5.8309037900874632</v>
      </c>
      <c r="BT16" s="47">
        <f t="shared" si="6"/>
        <v>14.25</v>
      </c>
      <c r="BU16" s="47">
        <f t="shared" si="7"/>
        <v>16.618075801749271</v>
      </c>
      <c r="BV16" s="46">
        <f t="shared" si="3"/>
        <v>6100.1147197724522</v>
      </c>
      <c r="BW16" s="46">
        <f t="shared" si="8"/>
        <v>6100.1147106653834</v>
      </c>
      <c r="BX16" s="46">
        <f t="shared" si="9"/>
        <v>42807.822594894395</v>
      </c>
      <c r="BY16" s="46">
        <f t="shared" si="10"/>
        <v>513693.87113873276</v>
      </c>
      <c r="BZ16" s="49">
        <f>VLOOKUP($C16,[2]PARAMETROS!$A:$I,7,0)</f>
        <v>43101</v>
      </c>
      <c r="CA16" s="50">
        <f>VLOOKUP($C16,[2]PARAMETROS!$A:$I,8,0)</f>
        <v>0</v>
      </c>
      <c r="CB16" s="50">
        <f>VLOOKUP($C16,[2]PARAMETROS!$A:$I,9,0)</f>
        <v>0</v>
      </c>
    </row>
    <row r="17" spans="1:80">
      <c r="A17" s="42" t="s">
        <v>91</v>
      </c>
      <c r="B17" s="42" t="s">
        <v>95</v>
      </c>
      <c r="C17" s="42" t="s">
        <v>93</v>
      </c>
      <c r="D17" s="43" t="s">
        <v>96</v>
      </c>
      <c r="E17" s="44" t="s">
        <v>62</v>
      </c>
      <c r="F17" s="44" t="s">
        <v>63</v>
      </c>
      <c r="G17" s="44">
        <v>2</v>
      </c>
      <c r="H17" s="45">
        <v>1130.5999999999999</v>
      </c>
      <c r="I17" s="46">
        <v>2261.1999999999998</v>
      </c>
      <c r="J17" s="46"/>
      <c r="K17" s="46"/>
      <c r="L17" s="46"/>
      <c r="M17" s="46"/>
      <c r="N17" s="46"/>
      <c r="O17" s="46"/>
      <c r="P17" s="46"/>
      <c r="Q17" s="46">
        <v>2261.1999999999998</v>
      </c>
      <c r="R17" s="46">
        <v>452.24</v>
      </c>
      <c r="S17" s="46">
        <v>33.917999999999999</v>
      </c>
      <c r="T17" s="46">
        <v>22.611999999999998</v>
      </c>
      <c r="U17" s="46">
        <v>4.5223999999999993</v>
      </c>
      <c r="V17" s="46">
        <v>56.53</v>
      </c>
      <c r="W17" s="46">
        <v>180.89599999999999</v>
      </c>
      <c r="X17" s="46">
        <v>67.835999999999999</v>
      </c>
      <c r="Y17" s="46">
        <v>13.5672</v>
      </c>
      <c r="Z17" s="46">
        <v>832.12159999999994</v>
      </c>
      <c r="AA17" s="46">
        <v>188.43333333333331</v>
      </c>
      <c r="AB17" s="46">
        <v>251.24444444444441</v>
      </c>
      <c r="AC17" s="46">
        <v>161.80142222222224</v>
      </c>
      <c r="AD17" s="46">
        <v>601.47919999999999</v>
      </c>
      <c r="AE17" s="46">
        <v>416.32799999999997</v>
      </c>
      <c r="AF17" s="46">
        <v>794</v>
      </c>
      <c r="AG17" s="46">
        <v>0</v>
      </c>
      <c r="AH17" s="46">
        <v>97.16</v>
      </c>
      <c r="AI17" s="46">
        <v>0</v>
      </c>
      <c r="AJ17" s="46">
        <v>0</v>
      </c>
      <c r="AK17" s="46">
        <v>9.44</v>
      </c>
      <c r="AL17" s="46">
        <v>137.41999999999999</v>
      </c>
      <c r="AM17" s="46">
        <v>1454.3480000000002</v>
      </c>
      <c r="AN17" s="46">
        <v>2887.9488000000001</v>
      </c>
      <c r="AO17" s="46">
        <v>11.347437885802469</v>
      </c>
      <c r="AP17" s="46">
        <v>0.90779503086419755</v>
      </c>
      <c r="AQ17" s="46">
        <v>0.45389751543209877</v>
      </c>
      <c r="AR17" s="46">
        <v>7.9142000000000001</v>
      </c>
      <c r="AS17" s="46">
        <v>2.9124256000000011</v>
      </c>
      <c r="AT17" s="46">
        <v>97.231599999999986</v>
      </c>
      <c r="AU17" s="46">
        <v>3.7686666666666664</v>
      </c>
      <c r="AV17" s="46">
        <v>124.53602269876541</v>
      </c>
      <c r="AW17" s="46">
        <v>31.405555555555551</v>
      </c>
      <c r="AX17" s="46">
        <v>18.592088888888888</v>
      </c>
      <c r="AY17" s="46">
        <v>0.47108333333333324</v>
      </c>
      <c r="AZ17" s="46">
        <v>7.5373333333333328</v>
      </c>
      <c r="BA17" s="46">
        <v>2.9311851851851847</v>
      </c>
      <c r="BB17" s="46">
        <v>22.42490663703704</v>
      </c>
      <c r="BC17" s="46">
        <v>83.362152933333334</v>
      </c>
      <c r="BD17" s="46"/>
      <c r="BE17" s="46">
        <v>0</v>
      </c>
      <c r="BF17" s="46">
        <v>83.362152933333334</v>
      </c>
      <c r="BG17" s="46">
        <v>132.23097222222222</v>
      </c>
      <c r="BH17" s="46"/>
      <c r="BI17" s="46">
        <v>0</v>
      </c>
      <c r="BJ17" s="46"/>
      <c r="BK17" s="46"/>
      <c r="BL17" s="46">
        <v>132.23097222222222</v>
      </c>
      <c r="BM17" s="46">
        <v>5489.2779478543207</v>
      </c>
      <c r="BN17" s="46">
        <f t="shared" si="0"/>
        <v>-9.7021329494280017E-7</v>
      </c>
      <c r="BO17" s="46">
        <f t="shared" si="1"/>
        <v>-6.8561739509291353E-7</v>
      </c>
      <c r="BP17" s="47">
        <f t="shared" si="4"/>
        <v>8.8629737609329435</v>
      </c>
      <c r="BQ17" s="47">
        <f t="shared" si="2"/>
        <v>1.9241982507288626</v>
      </c>
      <c r="BR17" s="48">
        <v>5</v>
      </c>
      <c r="BS17" s="47">
        <f t="shared" si="5"/>
        <v>5.8309037900874632</v>
      </c>
      <c r="BT17" s="47">
        <f t="shared" si="6"/>
        <v>14.25</v>
      </c>
      <c r="BU17" s="47">
        <f t="shared" si="7"/>
        <v>16.618075801749271</v>
      </c>
      <c r="BV17" s="46">
        <f t="shared" si="3"/>
        <v>912.2123700679706</v>
      </c>
      <c r="BW17" s="46">
        <f t="shared" si="8"/>
        <v>912.21236841213988</v>
      </c>
      <c r="BX17" s="46">
        <f t="shared" si="9"/>
        <v>6401.4903162664605</v>
      </c>
      <c r="BY17" s="46">
        <f t="shared" si="10"/>
        <v>76817.883795197529</v>
      </c>
      <c r="BZ17" s="49">
        <f>VLOOKUP($C17,[2]PARAMETROS!$A:$I,7,0)</f>
        <v>43101</v>
      </c>
      <c r="CA17" s="50">
        <f>VLOOKUP($C17,[2]PARAMETROS!$A:$I,8,0)</f>
        <v>0</v>
      </c>
      <c r="CB17" s="50">
        <f>VLOOKUP($C17,[2]PARAMETROS!$A:$I,9,0)</f>
        <v>0</v>
      </c>
    </row>
    <row r="18" spans="1:80">
      <c r="A18" s="42" t="s">
        <v>91</v>
      </c>
      <c r="B18" s="42" t="s">
        <v>97</v>
      </c>
      <c r="C18" s="42" t="s">
        <v>93</v>
      </c>
      <c r="D18" s="43" t="s">
        <v>98</v>
      </c>
      <c r="E18" s="44" t="s">
        <v>62</v>
      </c>
      <c r="F18" s="44" t="s">
        <v>63</v>
      </c>
      <c r="G18" s="44">
        <v>19</v>
      </c>
      <c r="H18" s="45">
        <v>1594.45</v>
      </c>
      <c r="I18" s="46">
        <v>30294.55</v>
      </c>
      <c r="J18" s="46"/>
      <c r="K18" s="46"/>
      <c r="L18" s="46"/>
      <c r="M18" s="46"/>
      <c r="N18" s="46"/>
      <c r="O18" s="46"/>
      <c r="P18" s="46"/>
      <c r="Q18" s="46">
        <v>30294.55</v>
      </c>
      <c r="R18" s="46">
        <v>6058.91</v>
      </c>
      <c r="S18" s="46">
        <v>454.41825</v>
      </c>
      <c r="T18" s="46">
        <v>302.94549999999998</v>
      </c>
      <c r="U18" s="46">
        <v>60.589100000000002</v>
      </c>
      <c r="V18" s="46">
        <v>757.36374999999998</v>
      </c>
      <c r="W18" s="46">
        <v>2423.5639999999999</v>
      </c>
      <c r="X18" s="46">
        <v>908.8365</v>
      </c>
      <c r="Y18" s="46">
        <v>181.76730000000001</v>
      </c>
      <c r="Z18" s="46">
        <v>11148.394399999999</v>
      </c>
      <c r="AA18" s="46">
        <v>2524.5458333333331</v>
      </c>
      <c r="AB18" s="46">
        <v>3366.0611111111107</v>
      </c>
      <c r="AC18" s="46">
        <v>2167.7433555555558</v>
      </c>
      <c r="AD18" s="46">
        <v>8058.3503000000001</v>
      </c>
      <c r="AE18" s="46">
        <v>3426.3270000000002</v>
      </c>
      <c r="AF18" s="46">
        <v>7543</v>
      </c>
      <c r="AG18" s="46">
        <v>0</v>
      </c>
      <c r="AH18" s="46">
        <v>923.02</v>
      </c>
      <c r="AI18" s="46">
        <v>0</v>
      </c>
      <c r="AJ18" s="46">
        <v>0</v>
      </c>
      <c r="AK18" s="46">
        <v>89.679999999999993</v>
      </c>
      <c r="AL18" s="46">
        <v>1305.4899999999998</v>
      </c>
      <c r="AM18" s="46">
        <v>13287.517000000002</v>
      </c>
      <c r="AN18" s="46">
        <v>32494.261700000003</v>
      </c>
      <c r="AO18" s="46">
        <v>152.02791632908952</v>
      </c>
      <c r="AP18" s="46">
        <v>12.162233306327161</v>
      </c>
      <c r="AQ18" s="46">
        <v>6.0811166531635807</v>
      </c>
      <c r="AR18" s="46">
        <v>106.03092500000001</v>
      </c>
      <c r="AS18" s="46">
        <v>39.019380400000017</v>
      </c>
      <c r="AT18" s="46">
        <v>1302.6656499999999</v>
      </c>
      <c r="AU18" s="46">
        <v>50.490916666666671</v>
      </c>
      <c r="AV18" s="46">
        <v>1668.4781383552468</v>
      </c>
      <c r="AW18" s="46">
        <v>420.75763888888883</v>
      </c>
      <c r="AX18" s="46">
        <v>249.08852222222222</v>
      </c>
      <c r="AY18" s="46">
        <v>6.3113645833333329</v>
      </c>
      <c r="AZ18" s="46">
        <v>100.98183333333334</v>
      </c>
      <c r="BA18" s="46">
        <v>39.270712962962961</v>
      </c>
      <c r="BB18" s="46">
        <v>300.43890649259265</v>
      </c>
      <c r="BC18" s="46">
        <v>1116.8489784833334</v>
      </c>
      <c r="BD18" s="46"/>
      <c r="BE18" s="46">
        <v>0</v>
      </c>
      <c r="BF18" s="46">
        <v>1116.8489784833334</v>
      </c>
      <c r="BG18" s="46">
        <v>936.05083333333323</v>
      </c>
      <c r="BH18" s="46"/>
      <c r="BI18" s="46">
        <v>0</v>
      </c>
      <c r="BJ18" s="46"/>
      <c r="BK18" s="46"/>
      <c r="BL18" s="46">
        <v>936.05083333333323</v>
      </c>
      <c r="BM18" s="46">
        <v>66510.189650171917</v>
      </c>
      <c r="BN18" s="46">
        <f t="shared" si="0"/>
        <v>-9.2170263019566013E-6</v>
      </c>
      <c r="BO18" s="46">
        <f t="shared" si="1"/>
        <v>-6.5133652533826787E-6</v>
      </c>
      <c r="BP18" s="47">
        <f t="shared" si="4"/>
        <v>8.8629737609329435</v>
      </c>
      <c r="BQ18" s="47">
        <f t="shared" si="2"/>
        <v>1.9241982507288626</v>
      </c>
      <c r="BR18" s="48">
        <v>5</v>
      </c>
      <c r="BS18" s="47">
        <f t="shared" si="5"/>
        <v>5.8309037900874632</v>
      </c>
      <c r="BT18" s="47">
        <f t="shared" si="6"/>
        <v>14.25</v>
      </c>
      <c r="BU18" s="47">
        <f t="shared" si="7"/>
        <v>16.618075801749271</v>
      </c>
      <c r="BV18" s="46">
        <f t="shared" si="3"/>
        <v>11052.713729338679</v>
      </c>
      <c r="BW18" s="46">
        <f t="shared" si="8"/>
        <v>11052.713713608287</v>
      </c>
      <c r="BX18" s="46">
        <f t="shared" si="9"/>
        <v>77562.903363780206</v>
      </c>
      <c r="BY18" s="46">
        <f t="shared" si="10"/>
        <v>930754.84036536247</v>
      </c>
      <c r="BZ18" s="49">
        <f>VLOOKUP($C18,[2]PARAMETROS!$A:$I,7,0)</f>
        <v>43101</v>
      </c>
      <c r="CA18" s="50">
        <f>VLOOKUP($C18,[2]PARAMETROS!$A:$I,8,0)</f>
        <v>0</v>
      </c>
      <c r="CB18" s="50">
        <f>VLOOKUP($C18,[2]PARAMETROS!$A:$I,9,0)</f>
        <v>0</v>
      </c>
    </row>
    <row r="19" spans="1:80">
      <c r="A19" s="42" t="s">
        <v>91</v>
      </c>
      <c r="B19" s="42" t="s">
        <v>99</v>
      </c>
      <c r="C19" s="42" t="s">
        <v>93</v>
      </c>
      <c r="D19" s="43" t="s">
        <v>100</v>
      </c>
      <c r="E19" s="44" t="s">
        <v>62</v>
      </c>
      <c r="F19" s="44" t="s">
        <v>63</v>
      </c>
      <c r="G19" s="44">
        <v>2</v>
      </c>
      <c r="H19" s="45">
        <v>2480</v>
      </c>
      <c r="I19" s="46">
        <v>4960</v>
      </c>
      <c r="J19" s="46"/>
      <c r="K19" s="46"/>
      <c r="L19" s="46"/>
      <c r="M19" s="46"/>
      <c r="N19" s="46"/>
      <c r="O19" s="46"/>
      <c r="P19" s="46"/>
      <c r="Q19" s="46">
        <v>4960</v>
      </c>
      <c r="R19" s="46">
        <v>992</v>
      </c>
      <c r="S19" s="46">
        <v>74.399999999999991</v>
      </c>
      <c r="T19" s="46">
        <v>49.6</v>
      </c>
      <c r="U19" s="46">
        <v>9.92</v>
      </c>
      <c r="V19" s="46">
        <v>124</v>
      </c>
      <c r="W19" s="46">
        <v>396.8</v>
      </c>
      <c r="X19" s="46">
        <v>148.79999999999998</v>
      </c>
      <c r="Y19" s="46">
        <v>29.76</v>
      </c>
      <c r="Z19" s="46">
        <v>1825.28</v>
      </c>
      <c r="AA19" s="46">
        <v>413.33333333333331</v>
      </c>
      <c r="AB19" s="46">
        <v>551.11111111111109</v>
      </c>
      <c r="AC19" s="46">
        <v>354.91555555555561</v>
      </c>
      <c r="AD19" s="46">
        <v>1319.36</v>
      </c>
      <c r="AE19" s="46">
        <v>254.40000000000003</v>
      </c>
      <c r="AF19" s="46">
        <v>794</v>
      </c>
      <c r="AG19" s="46">
        <v>0</v>
      </c>
      <c r="AH19" s="46">
        <v>97.16</v>
      </c>
      <c r="AI19" s="46">
        <v>0</v>
      </c>
      <c r="AJ19" s="46">
        <v>0</v>
      </c>
      <c r="AK19" s="46">
        <v>9.44</v>
      </c>
      <c r="AL19" s="46">
        <v>137.41999999999999</v>
      </c>
      <c r="AM19" s="46">
        <v>1292.4200000000003</v>
      </c>
      <c r="AN19" s="46">
        <v>4437.0600000000004</v>
      </c>
      <c r="AO19" s="46">
        <v>24.890895061728397</v>
      </c>
      <c r="AP19" s="46">
        <v>1.9912716049382717</v>
      </c>
      <c r="AQ19" s="46">
        <v>0.99563580246913586</v>
      </c>
      <c r="AR19" s="46">
        <v>17.360000000000003</v>
      </c>
      <c r="AS19" s="46">
        <v>6.3884800000000022</v>
      </c>
      <c r="AT19" s="46">
        <v>213.27999999999997</v>
      </c>
      <c r="AU19" s="46">
        <v>8.2666666666666675</v>
      </c>
      <c r="AV19" s="46">
        <v>273.17294913580241</v>
      </c>
      <c r="AW19" s="46">
        <v>68.888888888888886</v>
      </c>
      <c r="AX19" s="46">
        <v>40.782222222222224</v>
      </c>
      <c r="AY19" s="46">
        <v>1.0333333333333332</v>
      </c>
      <c r="AZ19" s="46">
        <v>16.533333333333335</v>
      </c>
      <c r="BA19" s="46">
        <v>6.4296296296296296</v>
      </c>
      <c r="BB19" s="46">
        <v>49.189605925925932</v>
      </c>
      <c r="BC19" s="46">
        <v>182.85701333333333</v>
      </c>
      <c r="BD19" s="46"/>
      <c r="BE19" s="46">
        <v>0</v>
      </c>
      <c r="BF19" s="46">
        <v>182.85701333333333</v>
      </c>
      <c r="BG19" s="46">
        <v>84.274166666666673</v>
      </c>
      <c r="BH19" s="46"/>
      <c r="BI19" s="46">
        <v>0</v>
      </c>
      <c r="BJ19" s="46"/>
      <c r="BK19" s="46"/>
      <c r="BL19" s="46">
        <v>84.274166666666673</v>
      </c>
      <c r="BM19" s="46">
        <v>9937.3641291358035</v>
      </c>
      <c r="BN19" s="46">
        <f t="shared" si="0"/>
        <v>-9.7021329494280017E-7</v>
      </c>
      <c r="BO19" s="46">
        <f t="shared" si="1"/>
        <v>-6.8561739509291353E-7</v>
      </c>
      <c r="BP19" s="47">
        <f t="shared" si="4"/>
        <v>8.8629737609329435</v>
      </c>
      <c r="BQ19" s="47">
        <f t="shared" si="2"/>
        <v>1.9241982507288626</v>
      </c>
      <c r="BR19" s="48">
        <v>5</v>
      </c>
      <c r="BS19" s="47">
        <f t="shared" si="5"/>
        <v>5.8309037900874632</v>
      </c>
      <c r="BT19" s="47">
        <f t="shared" si="6"/>
        <v>14.25</v>
      </c>
      <c r="BU19" s="47">
        <f t="shared" si="7"/>
        <v>16.618075801749271</v>
      </c>
      <c r="BV19" s="46">
        <f t="shared" si="3"/>
        <v>1651.3987034004617</v>
      </c>
      <c r="BW19" s="46">
        <f t="shared" si="8"/>
        <v>1651.3987017446311</v>
      </c>
      <c r="BX19" s="46">
        <f t="shared" si="9"/>
        <v>11588.762830880434</v>
      </c>
      <c r="BY19" s="46">
        <f t="shared" si="10"/>
        <v>139065.15397056521</v>
      </c>
      <c r="BZ19" s="49">
        <f>VLOOKUP($C19,[2]PARAMETROS!$A:$I,7,0)</f>
        <v>43101</v>
      </c>
      <c r="CA19" s="50">
        <f>VLOOKUP($C19,[2]PARAMETROS!$A:$I,8,0)</f>
        <v>0</v>
      </c>
      <c r="CB19" s="50">
        <f>VLOOKUP($C19,[2]PARAMETROS!$A:$I,9,0)</f>
        <v>0</v>
      </c>
    </row>
    <row r="20" spans="1:80">
      <c r="A20" s="42" t="s">
        <v>91</v>
      </c>
      <c r="B20" s="42" t="s">
        <v>101</v>
      </c>
      <c r="C20" s="42" t="s">
        <v>93</v>
      </c>
      <c r="D20" s="43" t="s">
        <v>102</v>
      </c>
      <c r="E20" s="44" t="s">
        <v>62</v>
      </c>
      <c r="F20" s="44" t="s">
        <v>63</v>
      </c>
      <c r="G20" s="44">
        <v>36</v>
      </c>
      <c r="H20" s="45">
        <v>1594.45</v>
      </c>
      <c r="I20" s="46">
        <v>57400.200000000004</v>
      </c>
      <c r="J20" s="46"/>
      <c r="K20" s="46"/>
      <c r="L20" s="46"/>
      <c r="M20" s="46"/>
      <c r="N20" s="46"/>
      <c r="O20" s="46"/>
      <c r="P20" s="46"/>
      <c r="Q20" s="46">
        <v>57400.200000000004</v>
      </c>
      <c r="R20" s="46">
        <v>11480.04</v>
      </c>
      <c r="S20" s="46">
        <v>861.00300000000004</v>
      </c>
      <c r="T20" s="46">
        <v>574.00200000000007</v>
      </c>
      <c r="U20" s="46">
        <v>114.80040000000001</v>
      </c>
      <c r="V20" s="46">
        <v>1435.0050000000001</v>
      </c>
      <c r="W20" s="46">
        <v>4592.0160000000005</v>
      </c>
      <c r="X20" s="46">
        <v>1722.0060000000001</v>
      </c>
      <c r="Y20" s="46">
        <v>344.40120000000002</v>
      </c>
      <c r="Z20" s="46">
        <v>21123.273600000004</v>
      </c>
      <c r="AA20" s="46">
        <v>4783.3500000000004</v>
      </c>
      <c r="AB20" s="46">
        <v>6377.8</v>
      </c>
      <c r="AC20" s="46">
        <v>4107.3032000000012</v>
      </c>
      <c r="AD20" s="46">
        <v>15268.453200000004</v>
      </c>
      <c r="AE20" s="46">
        <v>6491.9879999999994</v>
      </c>
      <c r="AF20" s="46">
        <v>14292</v>
      </c>
      <c r="AG20" s="46">
        <v>0</v>
      </c>
      <c r="AH20" s="46">
        <v>1748.8799999999999</v>
      </c>
      <c r="AI20" s="46">
        <v>0</v>
      </c>
      <c r="AJ20" s="46">
        <v>0</v>
      </c>
      <c r="AK20" s="46">
        <v>169.92</v>
      </c>
      <c r="AL20" s="46">
        <v>2473.56</v>
      </c>
      <c r="AM20" s="46">
        <v>25176.347999999998</v>
      </c>
      <c r="AN20" s="46">
        <v>61568.074800000002</v>
      </c>
      <c r="AO20" s="46">
        <v>288.05289409722229</v>
      </c>
      <c r="AP20" s="46">
        <v>23.044231527777782</v>
      </c>
      <c r="AQ20" s="46">
        <v>11.522115763888891</v>
      </c>
      <c r="AR20" s="46">
        <v>200.90070000000006</v>
      </c>
      <c r="AS20" s="46">
        <v>73.93145760000003</v>
      </c>
      <c r="AT20" s="46">
        <v>2468.2085999999999</v>
      </c>
      <c r="AU20" s="46">
        <v>95.667000000000016</v>
      </c>
      <c r="AV20" s="46">
        <v>3161.326998988889</v>
      </c>
      <c r="AW20" s="46">
        <v>797.22500000000002</v>
      </c>
      <c r="AX20" s="46">
        <v>471.95720000000006</v>
      </c>
      <c r="AY20" s="46">
        <v>11.958375</v>
      </c>
      <c r="AZ20" s="46">
        <v>191.33400000000003</v>
      </c>
      <c r="BA20" s="46">
        <v>74.407666666666671</v>
      </c>
      <c r="BB20" s="46">
        <v>569.25266493333345</v>
      </c>
      <c r="BC20" s="46">
        <v>2116.1349066000002</v>
      </c>
      <c r="BD20" s="46"/>
      <c r="BE20" s="46">
        <v>0</v>
      </c>
      <c r="BF20" s="46">
        <v>2116.1349066000002</v>
      </c>
      <c r="BG20" s="46">
        <v>1615.5149999999999</v>
      </c>
      <c r="BH20" s="46"/>
      <c r="BI20" s="46">
        <v>0</v>
      </c>
      <c r="BJ20" s="46"/>
      <c r="BK20" s="46"/>
      <c r="BL20" s="46">
        <v>1615.5149999999999</v>
      </c>
      <c r="BM20" s="46">
        <v>125861.2517055889</v>
      </c>
      <c r="BN20" s="46">
        <f t="shared" si="0"/>
        <v>-1.7463839308970403E-5</v>
      </c>
      <c r="BO20" s="46">
        <f t="shared" si="1"/>
        <v>-1.2341113111672443E-5</v>
      </c>
      <c r="BP20" s="47">
        <f t="shared" si="4"/>
        <v>8.8629737609329435</v>
      </c>
      <c r="BQ20" s="47">
        <f t="shared" si="2"/>
        <v>1.9241982507288626</v>
      </c>
      <c r="BR20" s="48">
        <v>5</v>
      </c>
      <c r="BS20" s="47">
        <f t="shared" si="5"/>
        <v>5.8309037900874632</v>
      </c>
      <c r="BT20" s="47">
        <f t="shared" si="6"/>
        <v>14.25</v>
      </c>
      <c r="BU20" s="47">
        <f t="shared" si="7"/>
        <v>16.618075801749271</v>
      </c>
      <c r="BV20" s="46">
        <f t="shared" si="3"/>
        <v>20915.7182085122</v>
      </c>
      <c r="BW20" s="46">
        <f t="shared" si="8"/>
        <v>20915.718178707248</v>
      </c>
      <c r="BX20" s="46">
        <f t="shared" si="9"/>
        <v>146776.96988429615</v>
      </c>
      <c r="BY20" s="46">
        <f t="shared" si="10"/>
        <v>1761323.6386115537</v>
      </c>
      <c r="BZ20" s="49">
        <f>VLOOKUP($C20,[2]PARAMETROS!$A:$I,7,0)</f>
        <v>43101</v>
      </c>
      <c r="CA20" s="50">
        <f>VLOOKUP($C20,[2]PARAMETROS!$A:$I,8,0)</f>
        <v>0</v>
      </c>
      <c r="CB20" s="50">
        <f>VLOOKUP($C20,[2]PARAMETROS!$A:$I,9,0)</f>
        <v>0</v>
      </c>
    </row>
    <row r="21" spans="1:80">
      <c r="A21" s="42" t="s">
        <v>91</v>
      </c>
      <c r="B21" s="42" t="s">
        <v>103</v>
      </c>
      <c r="C21" s="42" t="s">
        <v>93</v>
      </c>
      <c r="D21" s="43" t="s">
        <v>104</v>
      </c>
      <c r="E21" s="44" t="s">
        <v>62</v>
      </c>
      <c r="F21" s="44" t="s">
        <v>63</v>
      </c>
      <c r="G21" s="44">
        <v>10</v>
      </c>
      <c r="H21" s="45">
        <v>1598.15</v>
      </c>
      <c r="I21" s="46">
        <v>15981.5</v>
      </c>
      <c r="J21" s="46"/>
      <c r="K21" s="46"/>
      <c r="L21" s="46"/>
      <c r="M21" s="46"/>
      <c r="N21" s="46"/>
      <c r="O21" s="46"/>
      <c r="P21" s="46"/>
      <c r="Q21" s="46">
        <v>15981.5</v>
      </c>
      <c r="R21" s="46">
        <v>3196.3</v>
      </c>
      <c r="S21" s="46">
        <v>239.7225</v>
      </c>
      <c r="T21" s="46">
        <v>159.815</v>
      </c>
      <c r="U21" s="46">
        <v>31.963000000000001</v>
      </c>
      <c r="V21" s="46">
        <v>399.53750000000002</v>
      </c>
      <c r="W21" s="46">
        <v>1278.52</v>
      </c>
      <c r="X21" s="46">
        <v>479.44499999999999</v>
      </c>
      <c r="Y21" s="46">
        <v>95.888999999999996</v>
      </c>
      <c r="Z21" s="46">
        <v>5881.192</v>
      </c>
      <c r="AA21" s="46">
        <v>1331.7916666666665</v>
      </c>
      <c r="AB21" s="46">
        <v>1775.7222222222222</v>
      </c>
      <c r="AC21" s="46">
        <v>1143.5651111111113</v>
      </c>
      <c r="AD21" s="46">
        <v>4251.0789999999997</v>
      </c>
      <c r="AE21" s="46">
        <v>1801.1100000000001</v>
      </c>
      <c r="AF21" s="46">
        <v>3970</v>
      </c>
      <c r="AG21" s="46">
        <v>0</v>
      </c>
      <c r="AH21" s="46">
        <v>485.79999999999995</v>
      </c>
      <c r="AI21" s="46">
        <v>0</v>
      </c>
      <c r="AJ21" s="46">
        <v>0</v>
      </c>
      <c r="AK21" s="46">
        <v>47.199999999999996</v>
      </c>
      <c r="AL21" s="46">
        <v>687.09999999999991</v>
      </c>
      <c r="AM21" s="46">
        <v>6991.2100000000009</v>
      </c>
      <c r="AN21" s="46">
        <v>17123.481</v>
      </c>
      <c r="AO21" s="46">
        <v>80.200370852623465</v>
      </c>
      <c r="AP21" s="46">
        <v>6.4160296682098767</v>
      </c>
      <c r="AQ21" s="46">
        <v>3.2080148341049384</v>
      </c>
      <c r="AR21" s="46">
        <v>55.935250000000011</v>
      </c>
      <c r="AS21" s="46">
        <v>20.584172000000009</v>
      </c>
      <c r="AT21" s="46">
        <v>687.20449999999994</v>
      </c>
      <c r="AU21" s="46">
        <v>26.635833333333334</v>
      </c>
      <c r="AV21" s="46">
        <v>880.18417068827159</v>
      </c>
      <c r="AW21" s="46">
        <v>221.96527777777777</v>
      </c>
      <c r="AX21" s="46">
        <v>131.40344444444446</v>
      </c>
      <c r="AY21" s="46">
        <v>3.3294791666666663</v>
      </c>
      <c r="AZ21" s="46">
        <v>53.271666666666668</v>
      </c>
      <c r="BA21" s="46">
        <v>20.716759259259259</v>
      </c>
      <c r="BB21" s="46">
        <v>158.49267885185188</v>
      </c>
      <c r="BC21" s="46">
        <v>589.17930616666672</v>
      </c>
      <c r="BD21" s="46"/>
      <c r="BE21" s="46">
        <v>0</v>
      </c>
      <c r="BF21" s="46">
        <v>589.17930616666672</v>
      </c>
      <c r="BG21" s="46">
        <v>624.71383333333335</v>
      </c>
      <c r="BH21" s="46"/>
      <c r="BI21" s="46">
        <v>0</v>
      </c>
      <c r="BJ21" s="46"/>
      <c r="BK21" s="46"/>
      <c r="BL21" s="46">
        <v>624.71383333333335</v>
      </c>
      <c r="BM21" s="46">
        <v>35199.058310188273</v>
      </c>
      <c r="BN21" s="46">
        <f t="shared" si="0"/>
        <v>-4.8510664747140007E-6</v>
      </c>
      <c r="BO21" s="46">
        <f t="shared" si="1"/>
        <v>-3.4280869754645676E-6</v>
      </c>
      <c r="BP21" s="47">
        <f t="shared" si="4"/>
        <v>8.8629737609329435</v>
      </c>
      <c r="BQ21" s="47">
        <f t="shared" si="2"/>
        <v>1.9241982507288626</v>
      </c>
      <c r="BR21" s="48">
        <v>5</v>
      </c>
      <c r="BS21" s="47">
        <f t="shared" si="5"/>
        <v>5.8309037900874632</v>
      </c>
      <c r="BT21" s="47">
        <f t="shared" si="6"/>
        <v>14.25</v>
      </c>
      <c r="BU21" s="47">
        <f t="shared" si="7"/>
        <v>16.618075801749271</v>
      </c>
      <c r="BV21" s="46">
        <f t="shared" si="3"/>
        <v>5849.4061901131772</v>
      </c>
      <c r="BW21" s="46">
        <f t="shared" si="8"/>
        <v>5849.4061818340242</v>
      </c>
      <c r="BX21" s="46">
        <f t="shared" si="9"/>
        <v>41048.4644920223</v>
      </c>
      <c r="BY21" s="46">
        <f t="shared" si="10"/>
        <v>492581.57390426763</v>
      </c>
      <c r="BZ21" s="49">
        <f>VLOOKUP($C21,[2]PARAMETROS!$A:$I,7,0)</f>
        <v>43101</v>
      </c>
      <c r="CA21" s="50">
        <f>VLOOKUP($C21,[2]PARAMETROS!$A:$I,8,0)</f>
        <v>0</v>
      </c>
      <c r="CB21" s="50">
        <f>VLOOKUP($C21,[2]PARAMETROS!$A:$I,9,0)</f>
        <v>0</v>
      </c>
    </row>
    <row r="22" spans="1:80">
      <c r="A22" s="42" t="s">
        <v>91</v>
      </c>
      <c r="B22" s="42" t="s">
        <v>105</v>
      </c>
      <c r="C22" s="42" t="s">
        <v>93</v>
      </c>
      <c r="D22" s="43" t="s">
        <v>106</v>
      </c>
      <c r="E22" s="44" t="s">
        <v>62</v>
      </c>
      <c r="F22" s="44" t="s">
        <v>63</v>
      </c>
      <c r="G22" s="44">
        <v>3</v>
      </c>
      <c r="H22" s="45">
        <v>2397.23</v>
      </c>
      <c r="I22" s="46">
        <v>7191.6900000000005</v>
      </c>
      <c r="J22" s="46"/>
      <c r="K22" s="46">
        <v>572.40000000000009</v>
      </c>
      <c r="L22" s="46"/>
      <c r="M22" s="46"/>
      <c r="N22" s="46"/>
      <c r="O22" s="46"/>
      <c r="P22" s="46"/>
      <c r="Q22" s="46">
        <v>7764.09</v>
      </c>
      <c r="R22" s="46">
        <v>1552.8180000000002</v>
      </c>
      <c r="S22" s="46">
        <v>116.46135</v>
      </c>
      <c r="T22" s="46">
        <v>77.640900000000002</v>
      </c>
      <c r="U22" s="46">
        <v>15.528180000000001</v>
      </c>
      <c r="V22" s="46">
        <v>194.10225000000003</v>
      </c>
      <c r="W22" s="46">
        <v>621.12720000000002</v>
      </c>
      <c r="X22" s="46">
        <v>232.92269999999999</v>
      </c>
      <c r="Y22" s="46">
        <v>46.584540000000004</v>
      </c>
      <c r="Z22" s="46">
        <v>2857.1851200000001</v>
      </c>
      <c r="AA22" s="46">
        <v>647.00749999999994</v>
      </c>
      <c r="AB22" s="46">
        <v>862.67666666666662</v>
      </c>
      <c r="AC22" s="46">
        <v>555.56377333333342</v>
      </c>
      <c r="AD22" s="46">
        <v>2065.2479399999997</v>
      </c>
      <c r="AE22" s="46">
        <v>396.49860000000001</v>
      </c>
      <c r="AF22" s="46">
        <v>1191</v>
      </c>
      <c r="AG22" s="46">
        <v>0</v>
      </c>
      <c r="AH22" s="46">
        <v>145.74</v>
      </c>
      <c r="AI22" s="46">
        <v>0</v>
      </c>
      <c r="AJ22" s="46">
        <v>0</v>
      </c>
      <c r="AK22" s="46">
        <v>14.16</v>
      </c>
      <c r="AL22" s="46">
        <v>206.13</v>
      </c>
      <c r="AM22" s="46">
        <v>1953.5286000000001</v>
      </c>
      <c r="AN22" s="46">
        <v>6875.9616599999999</v>
      </c>
      <c r="AO22" s="46">
        <v>38.962731741898153</v>
      </c>
      <c r="AP22" s="46">
        <v>3.1170185393518519</v>
      </c>
      <c r="AQ22" s="46">
        <v>1.558509269675926</v>
      </c>
      <c r="AR22" s="46">
        <v>27.174315000000004</v>
      </c>
      <c r="AS22" s="46">
        <v>10.000147920000003</v>
      </c>
      <c r="AT22" s="46">
        <v>333.85586999999998</v>
      </c>
      <c r="AU22" s="46">
        <v>12.940150000000001</v>
      </c>
      <c r="AV22" s="46">
        <v>427.6087424709259</v>
      </c>
      <c r="AW22" s="46">
        <v>107.83458333333333</v>
      </c>
      <c r="AX22" s="46">
        <v>63.838073333333341</v>
      </c>
      <c r="AY22" s="46">
        <v>1.6175187499999999</v>
      </c>
      <c r="AZ22" s="46">
        <v>25.880300000000002</v>
      </c>
      <c r="BA22" s="46">
        <v>10.064561111111111</v>
      </c>
      <c r="BB22" s="46">
        <v>76.998493442222241</v>
      </c>
      <c r="BC22" s="46">
        <v>286.23352997000006</v>
      </c>
      <c r="BD22" s="46"/>
      <c r="BE22" s="46">
        <v>0</v>
      </c>
      <c r="BF22" s="46">
        <v>286.23352997000006</v>
      </c>
      <c r="BG22" s="46">
        <v>308.92469999999997</v>
      </c>
      <c r="BH22" s="46"/>
      <c r="BI22" s="46">
        <v>0</v>
      </c>
      <c r="BJ22" s="46"/>
      <c r="BK22" s="46"/>
      <c r="BL22" s="46">
        <v>308.92469999999997</v>
      </c>
      <c r="BM22" s="46">
        <v>15662.818632440927</v>
      </c>
      <c r="BN22" s="46">
        <f t="shared" si="0"/>
        <v>-1.4553199424142004E-6</v>
      </c>
      <c r="BO22" s="46">
        <f t="shared" si="1"/>
        <v>-1.0284260926393703E-6</v>
      </c>
      <c r="BP22" s="47">
        <f t="shared" si="4"/>
        <v>8.8629737609329435</v>
      </c>
      <c r="BQ22" s="47">
        <f t="shared" si="2"/>
        <v>1.9241982507288626</v>
      </c>
      <c r="BR22" s="48">
        <v>5</v>
      </c>
      <c r="BS22" s="47">
        <f t="shared" si="5"/>
        <v>5.8309037900874632</v>
      </c>
      <c r="BT22" s="47">
        <f t="shared" si="6"/>
        <v>14.25</v>
      </c>
      <c r="BU22" s="47">
        <f t="shared" si="7"/>
        <v>16.618075801749271</v>
      </c>
      <c r="BV22" s="46">
        <f t="shared" si="3"/>
        <v>2602.8590726167909</v>
      </c>
      <c r="BW22" s="46">
        <f t="shared" si="8"/>
        <v>2602.859070133045</v>
      </c>
      <c r="BX22" s="46">
        <f t="shared" si="9"/>
        <v>18265.677702573972</v>
      </c>
      <c r="BY22" s="46">
        <f t="shared" si="10"/>
        <v>219188.13243088766</v>
      </c>
      <c r="BZ22" s="49">
        <f>VLOOKUP($C22,[2]PARAMETROS!$A:$I,7,0)</f>
        <v>43101</v>
      </c>
      <c r="CA22" s="50">
        <f>VLOOKUP($C22,[2]PARAMETROS!$A:$I,8,0)</f>
        <v>0</v>
      </c>
      <c r="CB22" s="50">
        <f>VLOOKUP($C22,[2]PARAMETROS!$A:$I,9,0)</f>
        <v>0</v>
      </c>
    </row>
    <row r="23" spans="1:80">
      <c r="A23" s="42" t="s">
        <v>91</v>
      </c>
      <c r="B23" s="42" t="s">
        <v>107</v>
      </c>
      <c r="C23" s="42" t="s">
        <v>93</v>
      </c>
      <c r="D23" s="43" t="s">
        <v>108</v>
      </c>
      <c r="E23" s="44" t="s">
        <v>62</v>
      </c>
      <c r="F23" s="44" t="s">
        <v>63</v>
      </c>
      <c r="G23" s="44">
        <v>13</v>
      </c>
      <c r="H23" s="45">
        <v>1076.08</v>
      </c>
      <c r="I23" s="46">
        <v>13989.039999999999</v>
      </c>
      <c r="J23" s="46"/>
      <c r="K23" s="46"/>
      <c r="L23" s="46"/>
      <c r="M23" s="46"/>
      <c r="N23" s="46"/>
      <c r="O23" s="46"/>
      <c r="P23" s="46"/>
      <c r="Q23" s="46">
        <v>13989.039999999999</v>
      </c>
      <c r="R23" s="46">
        <v>2797.808</v>
      </c>
      <c r="S23" s="46">
        <v>209.83559999999997</v>
      </c>
      <c r="T23" s="46">
        <v>139.8904</v>
      </c>
      <c r="U23" s="46">
        <v>27.978079999999999</v>
      </c>
      <c r="V23" s="46">
        <v>349.726</v>
      </c>
      <c r="W23" s="46">
        <v>1119.1232</v>
      </c>
      <c r="X23" s="46">
        <v>419.67119999999994</v>
      </c>
      <c r="Y23" s="46">
        <v>83.934240000000003</v>
      </c>
      <c r="Z23" s="46">
        <v>5147.9667199999985</v>
      </c>
      <c r="AA23" s="46">
        <v>1165.7533333333331</v>
      </c>
      <c r="AB23" s="46">
        <v>1554.3377777777775</v>
      </c>
      <c r="AC23" s="46">
        <v>1000.9935288888889</v>
      </c>
      <c r="AD23" s="46">
        <v>3721.08464</v>
      </c>
      <c r="AE23" s="46">
        <v>2748.6576</v>
      </c>
      <c r="AF23" s="46">
        <v>5161</v>
      </c>
      <c r="AG23" s="46">
        <v>0</v>
      </c>
      <c r="AH23" s="46">
        <v>631.54</v>
      </c>
      <c r="AI23" s="46">
        <v>0</v>
      </c>
      <c r="AJ23" s="46">
        <v>0</v>
      </c>
      <c r="AK23" s="46">
        <v>61.36</v>
      </c>
      <c r="AL23" s="46">
        <v>893.2299999999999</v>
      </c>
      <c r="AM23" s="46">
        <v>9495.7875999999997</v>
      </c>
      <c r="AN23" s="46">
        <v>18364.838960000001</v>
      </c>
      <c r="AO23" s="46">
        <v>70.201557793209872</v>
      </c>
      <c r="AP23" s="46">
        <v>5.6161246234567903</v>
      </c>
      <c r="AQ23" s="46">
        <v>2.8080623117283952</v>
      </c>
      <c r="AR23" s="46">
        <v>48.961640000000003</v>
      </c>
      <c r="AS23" s="46">
        <v>18.017883520000005</v>
      </c>
      <c r="AT23" s="46">
        <v>601.52871999999991</v>
      </c>
      <c r="AU23" s="46">
        <v>23.315066666666667</v>
      </c>
      <c r="AV23" s="46">
        <v>770.44905491506165</v>
      </c>
      <c r="AW23" s="46">
        <v>194.29222222222219</v>
      </c>
      <c r="AX23" s="46">
        <v>115.02099555555556</v>
      </c>
      <c r="AY23" s="46">
        <v>2.9143833333333329</v>
      </c>
      <c r="AZ23" s="46">
        <v>46.630133333333333</v>
      </c>
      <c r="BA23" s="46">
        <v>18.133940740740741</v>
      </c>
      <c r="BB23" s="46">
        <v>138.73293646814815</v>
      </c>
      <c r="BC23" s="46">
        <v>515.72461165333334</v>
      </c>
      <c r="BD23" s="46"/>
      <c r="BE23" s="46">
        <v>0</v>
      </c>
      <c r="BF23" s="46">
        <v>515.72461165333334</v>
      </c>
      <c r="BG23" s="46">
        <v>628.95516666666674</v>
      </c>
      <c r="BH23" s="46"/>
      <c r="BI23" s="46">
        <v>0</v>
      </c>
      <c r="BJ23" s="46"/>
      <c r="BK23" s="46"/>
      <c r="BL23" s="46">
        <v>628.95516666666674</v>
      </c>
      <c r="BM23" s="46">
        <v>34269.007793235069</v>
      </c>
      <c r="BN23" s="46">
        <f t="shared" si="0"/>
        <v>-6.3063864171282015E-6</v>
      </c>
      <c r="BO23" s="46">
        <f t="shared" si="1"/>
        <v>-4.4565130681039377E-6</v>
      </c>
      <c r="BP23" s="47">
        <f t="shared" si="4"/>
        <v>8.8629737609329435</v>
      </c>
      <c r="BQ23" s="47">
        <f t="shared" si="2"/>
        <v>1.9241982507288626</v>
      </c>
      <c r="BR23" s="48">
        <v>5</v>
      </c>
      <c r="BS23" s="47">
        <f t="shared" si="5"/>
        <v>5.8309037900874632</v>
      </c>
      <c r="BT23" s="47">
        <f t="shared" si="6"/>
        <v>14.25</v>
      </c>
      <c r="BU23" s="47">
        <f t="shared" si="7"/>
        <v>16.618075801749271</v>
      </c>
      <c r="BV23" s="46">
        <f t="shared" si="3"/>
        <v>5694.8496897985806</v>
      </c>
      <c r="BW23" s="46">
        <f t="shared" si="8"/>
        <v>5694.8496790356812</v>
      </c>
      <c r="BX23" s="46">
        <f t="shared" si="9"/>
        <v>39963.857472270749</v>
      </c>
      <c r="BY23" s="46">
        <f t="shared" si="10"/>
        <v>479566.28966724896</v>
      </c>
      <c r="BZ23" s="49">
        <f>VLOOKUP($C23,[2]PARAMETROS!$A:$I,7,0)</f>
        <v>43101</v>
      </c>
      <c r="CA23" s="50">
        <f>VLOOKUP($C23,[2]PARAMETROS!$A:$I,8,0)</f>
        <v>0</v>
      </c>
      <c r="CB23" s="50">
        <f>VLOOKUP($C23,[2]PARAMETROS!$A:$I,9,0)</f>
        <v>0</v>
      </c>
    </row>
    <row r="24" spans="1:80">
      <c r="A24" s="42" t="s">
        <v>91</v>
      </c>
      <c r="B24" s="42" t="s">
        <v>73</v>
      </c>
      <c r="C24" s="42" t="s">
        <v>93</v>
      </c>
      <c r="D24" s="43" t="s">
        <v>109</v>
      </c>
      <c r="E24" s="44" t="s">
        <v>62</v>
      </c>
      <c r="F24" s="44" t="s">
        <v>63</v>
      </c>
      <c r="G24" s="44">
        <v>40</v>
      </c>
      <c r="H24" s="45">
        <v>1076.08</v>
      </c>
      <c r="I24" s="46">
        <v>43043.199999999997</v>
      </c>
      <c r="J24" s="46"/>
      <c r="K24" s="46"/>
      <c r="L24" s="46"/>
      <c r="M24" s="46"/>
      <c r="N24" s="46"/>
      <c r="O24" s="46"/>
      <c r="P24" s="46"/>
      <c r="Q24" s="46">
        <v>43043.199999999997</v>
      </c>
      <c r="R24" s="46">
        <v>8608.64</v>
      </c>
      <c r="S24" s="46">
        <v>645.64799999999991</v>
      </c>
      <c r="T24" s="46">
        <v>430.43199999999996</v>
      </c>
      <c r="U24" s="46">
        <v>86.086399999999998</v>
      </c>
      <c r="V24" s="46">
        <v>1076.08</v>
      </c>
      <c r="W24" s="46">
        <v>3443.4559999999997</v>
      </c>
      <c r="X24" s="46">
        <v>1291.2959999999998</v>
      </c>
      <c r="Y24" s="46">
        <v>258.25919999999996</v>
      </c>
      <c r="Z24" s="46">
        <v>15839.8976</v>
      </c>
      <c r="AA24" s="46">
        <v>3586.9333333333329</v>
      </c>
      <c r="AB24" s="46">
        <v>4782.5777777777776</v>
      </c>
      <c r="AC24" s="46">
        <v>3079.980088888889</v>
      </c>
      <c r="AD24" s="46">
        <v>11449.4912</v>
      </c>
      <c r="AE24" s="46">
        <v>8457.4079999999994</v>
      </c>
      <c r="AF24" s="46">
        <v>15880</v>
      </c>
      <c r="AG24" s="46">
        <v>0</v>
      </c>
      <c r="AH24" s="46">
        <v>1943.1999999999998</v>
      </c>
      <c r="AI24" s="46">
        <v>0</v>
      </c>
      <c r="AJ24" s="46">
        <v>0</v>
      </c>
      <c r="AK24" s="46">
        <v>188.79999999999998</v>
      </c>
      <c r="AL24" s="46">
        <v>2748.3999999999996</v>
      </c>
      <c r="AM24" s="46">
        <v>29217.807999999997</v>
      </c>
      <c r="AN24" s="46">
        <v>56507.196799999991</v>
      </c>
      <c r="AO24" s="46">
        <v>216.00479320987654</v>
      </c>
      <c r="AP24" s="46">
        <v>17.280383456790123</v>
      </c>
      <c r="AQ24" s="46">
        <v>8.6401917283950613</v>
      </c>
      <c r="AR24" s="46">
        <v>150.65120000000002</v>
      </c>
      <c r="AS24" s="46">
        <v>55.439641600000016</v>
      </c>
      <c r="AT24" s="46">
        <v>1850.8575999999998</v>
      </c>
      <c r="AU24" s="46">
        <v>71.73866666666666</v>
      </c>
      <c r="AV24" s="46">
        <v>2370.6124766617281</v>
      </c>
      <c r="AW24" s="46">
        <v>597.82222222222219</v>
      </c>
      <c r="AX24" s="46">
        <v>353.91075555555557</v>
      </c>
      <c r="AY24" s="46">
        <v>8.9673333333333325</v>
      </c>
      <c r="AZ24" s="46">
        <v>143.47733333333332</v>
      </c>
      <c r="BA24" s="46">
        <v>55.796740740740738</v>
      </c>
      <c r="BB24" s="46">
        <v>426.87057374814822</v>
      </c>
      <c r="BC24" s="46">
        <v>1586.8449589333334</v>
      </c>
      <c r="BD24" s="46"/>
      <c r="BE24" s="46">
        <v>0</v>
      </c>
      <c r="BF24" s="46">
        <v>1586.8449589333334</v>
      </c>
      <c r="BG24" s="46">
        <v>1742.7</v>
      </c>
      <c r="BH24" s="46"/>
      <c r="BI24" s="46">
        <v>0</v>
      </c>
      <c r="BJ24" s="46"/>
      <c r="BK24" s="46"/>
      <c r="BL24" s="46">
        <v>1742.7</v>
      </c>
      <c r="BM24" s="46">
        <v>105250.55423559505</v>
      </c>
      <c r="BN24" s="46">
        <f t="shared" si="0"/>
        <v>-1.9404265898856003E-5</v>
      </c>
      <c r="BO24" s="46">
        <f t="shared" si="1"/>
        <v>-1.3712347901858271E-5</v>
      </c>
      <c r="BP24" s="47">
        <f t="shared" si="4"/>
        <v>8.8629737609329435</v>
      </c>
      <c r="BQ24" s="47">
        <f t="shared" si="2"/>
        <v>1.9241982507288626</v>
      </c>
      <c r="BR24" s="48">
        <v>5</v>
      </c>
      <c r="BS24" s="47">
        <f t="shared" si="5"/>
        <v>5.8309037900874632</v>
      </c>
      <c r="BT24" s="47">
        <f t="shared" si="6"/>
        <v>14.25</v>
      </c>
      <c r="BU24" s="47">
        <f t="shared" si="7"/>
        <v>16.618075801749271</v>
      </c>
      <c r="BV24" s="46">
        <f t="shared" si="3"/>
        <v>17490.616879129069</v>
      </c>
      <c r="BW24" s="46">
        <f t="shared" si="8"/>
        <v>17490.616846012457</v>
      </c>
      <c r="BX24" s="46">
        <f t="shared" si="9"/>
        <v>122741.17108160751</v>
      </c>
      <c r="BY24" s="46">
        <f t="shared" si="10"/>
        <v>1472894.05297929</v>
      </c>
      <c r="BZ24" s="49">
        <f>VLOOKUP($C24,[2]PARAMETROS!$A:$I,7,0)</f>
        <v>43101</v>
      </c>
      <c r="CA24" s="50">
        <f>VLOOKUP($C24,[2]PARAMETROS!$A:$I,8,0)</f>
        <v>0</v>
      </c>
      <c r="CB24" s="50">
        <f>VLOOKUP($C24,[2]PARAMETROS!$A:$I,9,0)</f>
        <v>0</v>
      </c>
    </row>
    <row r="25" spans="1:80">
      <c r="A25" s="42" t="s">
        <v>91</v>
      </c>
      <c r="B25" s="42" t="s">
        <v>110</v>
      </c>
      <c r="C25" s="42" t="s">
        <v>93</v>
      </c>
      <c r="D25" s="43" t="s">
        <v>111</v>
      </c>
      <c r="E25" s="44" t="s">
        <v>62</v>
      </c>
      <c r="F25" s="44" t="s">
        <v>63</v>
      </c>
      <c r="G25" s="44">
        <v>13</v>
      </c>
      <c r="H25" s="45">
        <v>1076.08</v>
      </c>
      <c r="I25" s="46">
        <v>13989.039999999999</v>
      </c>
      <c r="J25" s="46"/>
      <c r="K25" s="46"/>
      <c r="L25" s="46"/>
      <c r="M25" s="46"/>
      <c r="N25" s="46"/>
      <c r="O25" s="46"/>
      <c r="P25" s="46"/>
      <c r="Q25" s="46">
        <v>13989.039999999999</v>
      </c>
      <c r="R25" s="46">
        <v>2797.808</v>
      </c>
      <c r="S25" s="46">
        <v>209.83559999999997</v>
      </c>
      <c r="T25" s="46">
        <v>139.8904</v>
      </c>
      <c r="U25" s="46">
        <v>27.978079999999999</v>
      </c>
      <c r="V25" s="46">
        <v>349.726</v>
      </c>
      <c r="W25" s="46">
        <v>1119.1232</v>
      </c>
      <c r="X25" s="46">
        <v>419.67119999999994</v>
      </c>
      <c r="Y25" s="46">
        <v>83.934240000000003</v>
      </c>
      <c r="Z25" s="46">
        <v>5147.9667199999985</v>
      </c>
      <c r="AA25" s="46">
        <v>1165.7533333333331</v>
      </c>
      <c r="AB25" s="46">
        <v>1554.3377777777775</v>
      </c>
      <c r="AC25" s="46">
        <v>1000.9935288888889</v>
      </c>
      <c r="AD25" s="46">
        <v>3721.08464</v>
      </c>
      <c r="AE25" s="46">
        <v>2748.6576</v>
      </c>
      <c r="AF25" s="46">
        <v>5161</v>
      </c>
      <c r="AG25" s="46">
        <v>0</v>
      </c>
      <c r="AH25" s="46">
        <v>631.54</v>
      </c>
      <c r="AI25" s="46">
        <v>0</v>
      </c>
      <c r="AJ25" s="46">
        <v>0</v>
      </c>
      <c r="AK25" s="46">
        <v>61.36</v>
      </c>
      <c r="AL25" s="46">
        <v>893.2299999999999</v>
      </c>
      <c r="AM25" s="46">
        <v>9495.7875999999997</v>
      </c>
      <c r="AN25" s="46">
        <v>18364.838960000001</v>
      </c>
      <c r="AO25" s="46">
        <v>70.201557793209872</v>
      </c>
      <c r="AP25" s="46">
        <v>5.6161246234567903</v>
      </c>
      <c r="AQ25" s="46">
        <v>2.8080623117283952</v>
      </c>
      <c r="AR25" s="46">
        <v>48.961640000000003</v>
      </c>
      <c r="AS25" s="46">
        <v>18.017883520000005</v>
      </c>
      <c r="AT25" s="46">
        <v>601.52871999999991</v>
      </c>
      <c r="AU25" s="46">
        <v>23.315066666666667</v>
      </c>
      <c r="AV25" s="46">
        <v>770.44905491506165</v>
      </c>
      <c r="AW25" s="46">
        <v>194.29222222222219</v>
      </c>
      <c r="AX25" s="46">
        <v>115.02099555555556</v>
      </c>
      <c r="AY25" s="46">
        <v>2.9143833333333329</v>
      </c>
      <c r="AZ25" s="46">
        <v>46.630133333333333</v>
      </c>
      <c r="BA25" s="46">
        <v>18.133940740740741</v>
      </c>
      <c r="BB25" s="46">
        <v>138.73293646814815</v>
      </c>
      <c r="BC25" s="46">
        <v>515.72461165333334</v>
      </c>
      <c r="BD25" s="46"/>
      <c r="BE25" s="46">
        <v>0</v>
      </c>
      <c r="BF25" s="46">
        <v>515.72461165333334</v>
      </c>
      <c r="BG25" s="46">
        <v>790.95387222222223</v>
      </c>
      <c r="BH25" s="46"/>
      <c r="BI25" s="46">
        <v>0</v>
      </c>
      <c r="BJ25" s="46"/>
      <c r="BK25" s="46"/>
      <c r="BL25" s="46">
        <v>790.95387222222223</v>
      </c>
      <c r="BM25" s="46">
        <v>34431.006498790623</v>
      </c>
      <c r="BN25" s="46">
        <f t="shared" si="0"/>
        <v>-6.3063864171282015E-6</v>
      </c>
      <c r="BO25" s="46">
        <f t="shared" si="1"/>
        <v>-4.4565130681039377E-6</v>
      </c>
      <c r="BP25" s="47">
        <f t="shared" si="4"/>
        <v>8.8629737609329435</v>
      </c>
      <c r="BQ25" s="47">
        <f t="shared" si="2"/>
        <v>1.9241982507288626</v>
      </c>
      <c r="BR25" s="48">
        <v>5</v>
      </c>
      <c r="BS25" s="47">
        <f t="shared" si="5"/>
        <v>5.8309037900874632</v>
      </c>
      <c r="BT25" s="47">
        <f t="shared" si="6"/>
        <v>14.25</v>
      </c>
      <c r="BU25" s="47">
        <f t="shared" si="7"/>
        <v>16.618075801749271</v>
      </c>
      <c r="BV25" s="46">
        <f t="shared" si="3"/>
        <v>5721.7707574856558</v>
      </c>
      <c r="BW25" s="46">
        <f t="shared" si="8"/>
        <v>5721.7707467227565</v>
      </c>
      <c r="BX25" s="46">
        <f t="shared" si="9"/>
        <v>40152.777245513382</v>
      </c>
      <c r="BY25" s="46">
        <f t="shared" si="10"/>
        <v>481833.32694616058</v>
      </c>
      <c r="BZ25" s="49">
        <f>VLOOKUP($C25,[2]PARAMETROS!$A:$I,7,0)</f>
        <v>43101</v>
      </c>
      <c r="CA25" s="50">
        <f>VLOOKUP($C25,[2]PARAMETROS!$A:$I,8,0)</f>
        <v>0</v>
      </c>
      <c r="CB25" s="50">
        <f>VLOOKUP($C25,[2]PARAMETROS!$A:$I,9,0)</f>
        <v>0</v>
      </c>
    </row>
    <row r="26" spans="1:80">
      <c r="A26" s="42" t="s">
        <v>91</v>
      </c>
      <c r="B26" s="42" t="s">
        <v>112</v>
      </c>
      <c r="C26" s="42" t="s">
        <v>93</v>
      </c>
      <c r="D26" s="43" t="s">
        <v>113</v>
      </c>
      <c r="E26" s="44" t="s">
        <v>62</v>
      </c>
      <c r="F26" s="44" t="s">
        <v>63</v>
      </c>
      <c r="G26" s="44">
        <v>1</v>
      </c>
      <c r="H26" s="45">
        <v>2403.7199999999998</v>
      </c>
      <c r="I26" s="46">
        <v>2403.7199999999998</v>
      </c>
      <c r="J26" s="46"/>
      <c r="K26" s="46"/>
      <c r="L26" s="46"/>
      <c r="M26" s="46"/>
      <c r="N26" s="46"/>
      <c r="O26" s="46"/>
      <c r="P26" s="46"/>
      <c r="Q26" s="46">
        <v>2403.7199999999998</v>
      </c>
      <c r="R26" s="46">
        <v>480.74399999999997</v>
      </c>
      <c r="S26" s="46">
        <v>36.055799999999998</v>
      </c>
      <c r="T26" s="46">
        <v>24.037199999999999</v>
      </c>
      <c r="U26" s="46">
        <v>4.8074399999999997</v>
      </c>
      <c r="V26" s="46">
        <v>60.092999999999996</v>
      </c>
      <c r="W26" s="46">
        <v>192.29759999999999</v>
      </c>
      <c r="X26" s="46">
        <v>72.111599999999996</v>
      </c>
      <c r="Y26" s="46">
        <v>14.422319999999999</v>
      </c>
      <c r="Z26" s="46">
        <v>884.56895999999995</v>
      </c>
      <c r="AA26" s="46">
        <v>200.30999999999997</v>
      </c>
      <c r="AB26" s="46">
        <v>267.08</v>
      </c>
      <c r="AC26" s="46">
        <v>171.99952000000002</v>
      </c>
      <c r="AD26" s="46">
        <v>639.38951999999995</v>
      </c>
      <c r="AE26" s="46">
        <v>131.77680000000001</v>
      </c>
      <c r="AF26" s="46">
        <v>397</v>
      </c>
      <c r="AG26" s="46">
        <v>0</v>
      </c>
      <c r="AH26" s="46">
        <v>48.58</v>
      </c>
      <c r="AI26" s="46">
        <v>0</v>
      </c>
      <c r="AJ26" s="46">
        <v>0</v>
      </c>
      <c r="AK26" s="46">
        <v>4.72</v>
      </c>
      <c r="AL26" s="46">
        <v>68.709999999999994</v>
      </c>
      <c r="AM26" s="46">
        <v>650.78680000000008</v>
      </c>
      <c r="AN26" s="46">
        <v>2174.7452800000001</v>
      </c>
      <c r="AO26" s="46">
        <v>12.062649652777777</v>
      </c>
      <c r="AP26" s="46">
        <v>0.96501197222222224</v>
      </c>
      <c r="AQ26" s="46">
        <v>0.48250598611111112</v>
      </c>
      <c r="AR26" s="46">
        <v>8.4130200000000013</v>
      </c>
      <c r="AS26" s="46">
        <v>3.0959913600000011</v>
      </c>
      <c r="AT26" s="46">
        <v>103.35995999999999</v>
      </c>
      <c r="AU26" s="46">
        <v>4.0061999999999998</v>
      </c>
      <c r="AV26" s="46">
        <v>132.38533897111111</v>
      </c>
      <c r="AW26" s="46">
        <v>33.384999999999998</v>
      </c>
      <c r="AX26" s="46">
        <v>19.763919999999999</v>
      </c>
      <c r="AY26" s="46">
        <v>0.50077499999999997</v>
      </c>
      <c r="AZ26" s="46">
        <v>8.0123999999999995</v>
      </c>
      <c r="BA26" s="46">
        <v>3.115933333333333</v>
      </c>
      <c r="BB26" s="46">
        <v>23.83831442666667</v>
      </c>
      <c r="BC26" s="46">
        <v>88.616342759999995</v>
      </c>
      <c r="BD26" s="46"/>
      <c r="BE26" s="46">
        <v>0</v>
      </c>
      <c r="BF26" s="46">
        <v>88.616342759999995</v>
      </c>
      <c r="BG26" s="46">
        <v>63.64927222222223</v>
      </c>
      <c r="BH26" s="46"/>
      <c r="BI26" s="46">
        <v>0</v>
      </c>
      <c r="BJ26" s="46"/>
      <c r="BK26" s="46"/>
      <c r="BL26" s="46">
        <v>63.64927222222223</v>
      </c>
      <c r="BM26" s="46">
        <v>4863.1162339533339</v>
      </c>
      <c r="BN26" s="46">
        <f t="shared" si="0"/>
        <v>-4.8510664747140009E-7</v>
      </c>
      <c r="BO26" s="46">
        <f t="shared" si="1"/>
        <v>-3.4280869754645676E-7</v>
      </c>
      <c r="BP26" s="47">
        <f t="shared" si="4"/>
        <v>8.8629737609329435</v>
      </c>
      <c r="BQ26" s="47">
        <f t="shared" si="2"/>
        <v>1.9241982507288626</v>
      </c>
      <c r="BR26" s="48">
        <v>5</v>
      </c>
      <c r="BS26" s="47">
        <f t="shared" si="5"/>
        <v>5.8309037900874632</v>
      </c>
      <c r="BT26" s="47">
        <f t="shared" si="6"/>
        <v>14.25</v>
      </c>
      <c r="BU26" s="47">
        <f t="shared" si="7"/>
        <v>16.618075801749271</v>
      </c>
      <c r="BV26" s="46">
        <f t="shared" si="3"/>
        <v>808.15634194795575</v>
      </c>
      <c r="BW26" s="46">
        <f t="shared" si="8"/>
        <v>808.15634112004045</v>
      </c>
      <c r="BX26" s="46">
        <f t="shared" si="9"/>
        <v>5671.2725750733744</v>
      </c>
      <c r="BY26" s="46">
        <f t="shared" si="10"/>
        <v>68055.270900880496</v>
      </c>
      <c r="BZ26" s="49">
        <f>VLOOKUP($C26,[2]PARAMETROS!$A:$I,7,0)</f>
        <v>43101</v>
      </c>
      <c r="CA26" s="50">
        <f>VLOOKUP($C26,[2]PARAMETROS!$A:$I,8,0)</f>
        <v>0</v>
      </c>
      <c r="CB26" s="50">
        <f>VLOOKUP($C26,[2]PARAMETROS!$A:$I,9,0)</f>
        <v>0</v>
      </c>
    </row>
    <row r="27" spans="1:80">
      <c r="A27" s="42" t="s">
        <v>91</v>
      </c>
      <c r="B27" s="42" t="s">
        <v>114</v>
      </c>
      <c r="C27" s="42" t="s">
        <v>115</v>
      </c>
      <c r="D27" s="43" t="s">
        <v>116</v>
      </c>
      <c r="E27" s="44" t="s">
        <v>62</v>
      </c>
      <c r="F27" s="44" t="s">
        <v>63</v>
      </c>
      <c r="G27" s="44">
        <v>13</v>
      </c>
      <c r="H27" s="45">
        <v>1200.1400000000001</v>
      </c>
      <c r="I27" s="46">
        <v>15601.820000000002</v>
      </c>
      <c r="J27" s="46"/>
      <c r="K27" s="46"/>
      <c r="L27" s="46"/>
      <c r="M27" s="46"/>
      <c r="N27" s="46"/>
      <c r="O27" s="46"/>
      <c r="P27" s="46"/>
      <c r="Q27" s="46">
        <v>15601.820000000002</v>
      </c>
      <c r="R27" s="46">
        <v>3120.3640000000005</v>
      </c>
      <c r="S27" s="46">
        <v>234.02730000000003</v>
      </c>
      <c r="T27" s="46">
        <v>156.01820000000001</v>
      </c>
      <c r="U27" s="46">
        <v>31.203640000000004</v>
      </c>
      <c r="V27" s="46">
        <v>390.04550000000006</v>
      </c>
      <c r="W27" s="46">
        <v>1248.1456000000001</v>
      </c>
      <c r="X27" s="46">
        <v>468.05460000000005</v>
      </c>
      <c r="Y27" s="46">
        <v>93.610920000000007</v>
      </c>
      <c r="Z27" s="46">
        <v>5741.4697600000018</v>
      </c>
      <c r="AA27" s="46">
        <v>1300.1516666666666</v>
      </c>
      <c r="AB27" s="46">
        <v>1733.5355555555557</v>
      </c>
      <c r="AC27" s="46">
        <v>1116.3968977777781</v>
      </c>
      <c r="AD27" s="46">
        <v>4150.0841200000004</v>
      </c>
      <c r="AE27" s="46">
        <v>2651.8908000000001</v>
      </c>
      <c r="AF27" s="46">
        <v>5161</v>
      </c>
      <c r="AG27" s="46">
        <v>0</v>
      </c>
      <c r="AH27" s="46">
        <v>368.16</v>
      </c>
      <c r="AI27" s="46">
        <v>0</v>
      </c>
      <c r="AJ27" s="46">
        <v>0</v>
      </c>
      <c r="AK27" s="46">
        <v>61.36</v>
      </c>
      <c r="AL27" s="46">
        <v>893.2299999999999</v>
      </c>
      <c r="AM27" s="46">
        <v>9135.6407999999992</v>
      </c>
      <c r="AN27" s="46">
        <v>19027.194680000001</v>
      </c>
      <c r="AO27" s="46">
        <v>78.295012982253098</v>
      </c>
      <c r="AP27" s="46">
        <v>6.2636010385802479</v>
      </c>
      <c r="AQ27" s="46">
        <v>3.1318005192901239</v>
      </c>
      <c r="AR27" s="46">
        <v>54.606370000000013</v>
      </c>
      <c r="AS27" s="46">
        <v>20.095144160000011</v>
      </c>
      <c r="AT27" s="46">
        <v>670.87826000000007</v>
      </c>
      <c r="AU27" s="46">
        <v>26.003033333333338</v>
      </c>
      <c r="AV27" s="46">
        <v>859.27322203345682</v>
      </c>
      <c r="AW27" s="46">
        <v>216.69194444444446</v>
      </c>
      <c r="AX27" s="46">
        <v>128.28163111111112</v>
      </c>
      <c r="AY27" s="46">
        <v>3.2503791666666668</v>
      </c>
      <c r="AZ27" s="46">
        <v>52.006066666666676</v>
      </c>
      <c r="BA27" s="46">
        <v>20.224581481481483</v>
      </c>
      <c r="BB27" s="46">
        <v>154.72729385629634</v>
      </c>
      <c r="BC27" s="46">
        <v>575.18189672666676</v>
      </c>
      <c r="BD27" s="46"/>
      <c r="BE27" s="46">
        <v>0</v>
      </c>
      <c r="BF27" s="46">
        <v>575.18189672666676</v>
      </c>
      <c r="BG27" s="46">
        <v>583.38041666666663</v>
      </c>
      <c r="BH27" s="46"/>
      <c r="BI27" s="46">
        <v>0</v>
      </c>
      <c r="BJ27" s="46"/>
      <c r="BK27" s="46"/>
      <c r="BL27" s="46">
        <v>583.38041666666663</v>
      </c>
      <c r="BM27" s="46">
        <v>36646.850215426792</v>
      </c>
      <c r="BN27" s="46">
        <f t="shared" si="0"/>
        <v>-6.3063864171282015E-6</v>
      </c>
      <c r="BO27" s="46">
        <f t="shared" si="1"/>
        <v>-4.4565130681039377E-6</v>
      </c>
      <c r="BP27" s="47">
        <f t="shared" si="4"/>
        <v>8.8629737609329435</v>
      </c>
      <c r="BQ27" s="47">
        <f t="shared" si="2"/>
        <v>1.9241982507288626</v>
      </c>
      <c r="BR27" s="48">
        <v>5</v>
      </c>
      <c r="BS27" s="47">
        <f t="shared" si="5"/>
        <v>5.8309037900874632</v>
      </c>
      <c r="BT27" s="47">
        <f t="shared" si="6"/>
        <v>14.25</v>
      </c>
      <c r="BU27" s="47">
        <f t="shared" si="7"/>
        <v>16.618075801749271</v>
      </c>
      <c r="BV27" s="46">
        <f t="shared" si="3"/>
        <v>6090.0013459645525</v>
      </c>
      <c r="BW27" s="46">
        <f t="shared" si="8"/>
        <v>6090.0013352016531</v>
      </c>
      <c r="BX27" s="46">
        <f t="shared" si="9"/>
        <v>42736.851550628446</v>
      </c>
      <c r="BY27" s="46">
        <f t="shared" si="10"/>
        <v>512842.21860754135</v>
      </c>
      <c r="BZ27" s="49">
        <f>VLOOKUP($C27,[2]PARAMETROS!$A:$I,7,0)</f>
        <v>43101</v>
      </c>
      <c r="CA27" s="50">
        <f>VLOOKUP($C27,[2]PARAMETROS!$A:$I,8,0)</f>
        <v>0</v>
      </c>
      <c r="CB27" s="50">
        <f>VLOOKUP($C27,[2]PARAMETROS!$A:$I,9,0)</f>
        <v>0</v>
      </c>
    </row>
    <row r="28" spans="1:80">
      <c r="A28" s="42" t="s">
        <v>91</v>
      </c>
      <c r="B28" s="42" t="s">
        <v>9</v>
      </c>
      <c r="C28" s="42" t="s">
        <v>93</v>
      </c>
      <c r="D28" s="43" t="s">
        <v>117</v>
      </c>
      <c r="E28" s="44" t="s">
        <v>62</v>
      </c>
      <c r="F28" s="44" t="s">
        <v>63</v>
      </c>
      <c r="G28" s="44">
        <v>10</v>
      </c>
      <c r="H28" s="45">
        <v>2397.23</v>
      </c>
      <c r="I28" s="46">
        <v>23972.3</v>
      </c>
      <c r="J28" s="46">
        <v>7191.69</v>
      </c>
      <c r="K28" s="46"/>
      <c r="L28" s="46"/>
      <c r="M28" s="46"/>
      <c r="N28" s="46"/>
      <c r="O28" s="46"/>
      <c r="P28" s="46"/>
      <c r="Q28" s="46">
        <v>31163.989999999998</v>
      </c>
      <c r="R28" s="46">
        <v>6232.7979999999998</v>
      </c>
      <c r="S28" s="46">
        <v>467.45984999999996</v>
      </c>
      <c r="T28" s="46">
        <v>311.63990000000001</v>
      </c>
      <c r="U28" s="46">
        <v>62.327979999999997</v>
      </c>
      <c r="V28" s="46">
        <v>779.09974999999997</v>
      </c>
      <c r="W28" s="46">
        <v>2493.1192000000001</v>
      </c>
      <c r="X28" s="46">
        <v>934.91969999999992</v>
      </c>
      <c r="Y28" s="46">
        <v>186.98393999999999</v>
      </c>
      <c r="Z28" s="46">
        <v>11468.348320000001</v>
      </c>
      <c r="AA28" s="46">
        <v>2596.9991666666665</v>
      </c>
      <c r="AB28" s="46">
        <v>3462.6655555555553</v>
      </c>
      <c r="AC28" s="46">
        <v>2229.9566177777779</v>
      </c>
      <c r="AD28" s="46">
        <v>8289.6213399999997</v>
      </c>
      <c r="AE28" s="46">
        <v>1321.662</v>
      </c>
      <c r="AF28" s="46">
        <v>3970</v>
      </c>
      <c r="AG28" s="46">
        <v>0</v>
      </c>
      <c r="AH28" s="46">
        <v>485.79999999999995</v>
      </c>
      <c r="AI28" s="46">
        <v>0</v>
      </c>
      <c r="AJ28" s="46">
        <v>0</v>
      </c>
      <c r="AK28" s="46">
        <v>47.199999999999996</v>
      </c>
      <c r="AL28" s="46">
        <v>687.09999999999991</v>
      </c>
      <c r="AM28" s="46">
        <v>6511.7620000000006</v>
      </c>
      <c r="AN28" s="46">
        <v>26269.731660000001</v>
      </c>
      <c r="AO28" s="46">
        <v>156.39104935378086</v>
      </c>
      <c r="AP28" s="46">
        <v>12.51128394830247</v>
      </c>
      <c r="AQ28" s="46">
        <v>6.255641974151235</v>
      </c>
      <c r="AR28" s="46">
        <v>109.07396500000002</v>
      </c>
      <c r="AS28" s="46">
        <v>40.139219120000014</v>
      </c>
      <c r="AT28" s="46">
        <v>1340.0515699999999</v>
      </c>
      <c r="AU28" s="46">
        <v>51.939983333333331</v>
      </c>
      <c r="AV28" s="46">
        <v>1716.3627127295679</v>
      </c>
      <c r="AW28" s="46">
        <v>432.83319444444442</v>
      </c>
      <c r="AX28" s="46">
        <v>256.23725111111111</v>
      </c>
      <c r="AY28" s="46">
        <v>6.4924979166666654</v>
      </c>
      <c r="AZ28" s="46">
        <v>103.87996666666666</v>
      </c>
      <c r="BA28" s="46">
        <v>40.397764814814813</v>
      </c>
      <c r="BB28" s="46">
        <v>309.061368382963</v>
      </c>
      <c r="BC28" s="46">
        <v>1148.9020433366668</v>
      </c>
      <c r="BD28" s="46"/>
      <c r="BE28" s="46">
        <v>0</v>
      </c>
      <c r="BF28" s="46">
        <v>1148.9020433366668</v>
      </c>
      <c r="BG28" s="46">
        <v>994.36663636363619</v>
      </c>
      <c r="BH28" s="46"/>
      <c r="BI28" s="46">
        <v>0</v>
      </c>
      <c r="BJ28" s="46"/>
      <c r="BK28" s="46"/>
      <c r="BL28" s="46">
        <v>994.36663636363619</v>
      </c>
      <c r="BM28" s="46">
        <v>61293.353052429869</v>
      </c>
      <c r="BN28" s="46">
        <f t="shared" si="0"/>
        <v>-4.8510664747140007E-6</v>
      </c>
      <c r="BO28" s="46">
        <f t="shared" si="1"/>
        <v>-3.4280869754645676E-6</v>
      </c>
      <c r="BP28" s="47">
        <f t="shared" si="4"/>
        <v>8.8629737609329435</v>
      </c>
      <c r="BQ28" s="47">
        <f t="shared" si="2"/>
        <v>1.9241982507288626</v>
      </c>
      <c r="BR28" s="48">
        <v>5</v>
      </c>
      <c r="BS28" s="47">
        <f t="shared" si="5"/>
        <v>5.8309037900874632</v>
      </c>
      <c r="BT28" s="47">
        <f t="shared" si="6"/>
        <v>14.25</v>
      </c>
      <c r="BU28" s="47">
        <f t="shared" si="7"/>
        <v>16.618075801749271</v>
      </c>
      <c r="BV28" s="46">
        <f t="shared" si="3"/>
        <v>10185.775870310761</v>
      </c>
      <c r="BW28" s="46">
        <f t="shared" si="8"/>
        <v>10185.775862031607</v>
      </c>
      <c r="BX28" s="46">
        <f t="shared" si="9"/>
        <v>71479.128914461471</v>
      </c>
      <c r="BY28" s="46">
        <f t="shared" si="10"/>
        <v>857749.54697353765</v>
      </c>
      <c r="BZ28" s="49">
        <f>VLOOKUP($C28,[2]PARAMETROS!$A:$I,7,0)</f>
        <v>43101</v>
      </c>
      <c r="CA28" s="50">
        <f>VLOOKUP($C28,[2]PARAMETROS!$A:$I,8,0)</f>
        <v>0</v>
      </c>
      <c r="CB28" s="50">
        <f>VLOOKUP($C28,[2]PARAMETROS!$A:$I,9,0)</f>
        <v>0</v>
      </c>
    </row>
    <row r="29" spans="1:80">
      <c r="A29" s="42" t="s">
        <v>91</v>
      </c>
      <c r="B29" s="42" t="s">
        <v>118</v>
      </c>
      <c r="C29" s="42" t="s">
        <v>93</v>
      </c>
      <c r="D29" s="43" t="s">
        <v>119</v>
      </c>
      <c r="E29" s="44" t="s">
        <v>62</v>
      </c>
      <c r="F29" s="44" t="s">
        <v>63</v>
      </c>
      <c r="G29" s="44">
        <v>2</v>
      </c>
      <c r="H29" s="45">
        <v>2000</v>
      </c>
      <c r="I29" s="46">
        <v>4000</v>
      </c>
      <c r="J29" s="46"/>
      <c r="K29" s="46"/>
      <c r="L29" s="46"/>
      <c r="M29" s="46"/>
      <c r="N29" s="46"/>
      <c r="O29" s="46"/>
      <c r="P29" s="46"/>
      <c r="Q29" s="46">
        <v>4000</v>
      </c>
      <c r="R29" s="46">
        <v>800</v>
      </c>
      <c r="S29" s="46">
        <v>60</v>
      </c>
      <c r="T29" s="46">
        <v>40</v>
      </c>
      <c r="U29" s="46">
        <v>8</v>
      </c>
      <c r="V29" s="46">
        <v>100</v>
      </c>
      <c r="W29" s="46">
        <v>320</v>
      </c>
      <c r="X29" s="46">
        <v>120</v>
      </c>
      <c r="Y29" s="46">
        <v>24</v>
      </c>
      <c r="Z29" s="46">
        <v>1472</v>
      </c>
      <c r="AA29" s="46">
        <v>333.33333333333331</v>
      </c>
      <c r="AB29" s="46">
        <v>444.4444444444444</v>
      </c>
      <c r="AC29" s="46">
        <v>286.22222222222229</v>
      </c>
      <c r="AD29" s="46">
        <v>1064</v>
      </c>
      <c r="AE29" s="46">
        <v>312</v>
      </c>
      <c r="AF29" s="46">
        <v>794</v>
      </c>
      <c r="AG29" s="46">
        <v>0</v>
      </c>
      <c r="AH29" s="46">
        <v>97.16</v>
      </c>
      <c r="AI29" s="46">
        <v>0</v>
      </c>
      <c r="AJ29" s="46">
        <v>0</v>
      </c>
      <c r="AK29" s="46">
        <v>9.44</v>
      </c>
      <c r="AL29" s="46">
        <v>137.41999999999999</v>
      </c>
      <c r="AM29" s="46">
        <v>1350.0200000000002</v>
      </c>
      <c r="AN29" s="46">
        <v>3886.0200000000004</v>
      </c>
      <c r="AO29" s="46">
        <v>20.073302469135804</v>
      </c>
      <c r="AP29" s="46">
        <v>1.6058641975308643</v>
      </c>
      <c r="AQ29" s="46">
        <v>0.80293209876543215</v>
      </c>
      <c r="AR29" s="46">
        <v>14.000000000000002</v>
      </c>
      <c r="AS29" s="46">
        <v>5.1520000000000019</v>
      </c>
      <c r="AT29" s="46">
        <v>172</v>
      </c>
      <c r="AU29" s="46">
        <v>6.666666666666667</v>
      </c>
      <c r="AV29" s="46">
        <v>220.30076543209876</v>
      </c>
      <c r="AW29" s="46">
        <v>55.55555555555555</v>
      </c>
      <c r="AX29" s="46">
        <v>32.888888888888893</v>
      </c>
      <c r="AY29" s="46">
        <v>0.83333333333333326</v>
      </c>
      <c r="AZ29" s="46">
        <v>13.333333333333334</v>
      </c>
      <c r="BA29" s="46">
        <v>5.1851851851851851</v>
      </c>
      <c r="BB29" s="46">
        <v>39.669037037037043</v>
      </c>
      <c r="BC29" s="46">
        <v>147.46533333333332</v>
      </c>
      <c r="BD29" s="46"/>
      <c r="BE29" s="46">
        <v>0</v>
      </c>
      <c r="BF29" s="46">
        <v>147.46533333333332</v>
      </c>
      <c r="BG29" s="46">
        <v>131.20076388888887</v>
      </c>
      <c r="BH29" s="46"/>
      <c r="BI29" s="46">
        <v>0</v>
      </c>
      <c r="BJ29" s="46"/>
      <c r="BK29" s="46"/>
      <c r="BL29" s="46">
        <v>131.20076388888887</v>
      </c>
      <c r="BM29" s="46">
        <v>8384.9868626543212</v>
      </c>
      <c r="BN29" s="46">
        <f t="shared" si="0"/>
        <v>-9.7021329494280017E-7</v>
      </c>
      <c r="BO29" s="46">
        <f t="shared" si="1"/>
        <v>-6.8561739509291353E-7</v>
      </c>
      <c r="BP29" s="47">
        <f t="shared" si="4"/>
        <v>8.8629737609329435</v>
      </c>
      <c r="BQ29" s="47">
        <f t="shared" si="2"/>
        <v>1.9241982507288626</v>
      </c>
      <c r="BR29" s="48">
        <v>5</v>
      </c>
      <c r="BS29" s="47">
        <f t="shared" si="5"/>
        <v>5.8309037900874632</v>
      </c>
      <c r="BT29" s="47">
        <f t="shared" si="6"/>
        <v>14.25</v>
      </c>
      <c r="BU29" s="47">
        <f t="shared" si="7"/>
        <v>16.618075801749271</v>
      </c>
      <c r="BV29" s="46">
        <f t="shared" si="3"/>
        <v>1393.4234725274457</v>
      </c>
      <c r="BW29" s="46">
        <f t="shared" si="8"/>
        <v>1393.4234708716151</v>
      </c>
      <c r="BX29" s="46">
        <f t="shared" si="9"/>
        <v>9778.4103335259369</v>
      </c>
      <c r="BY29" s="46">
        <f t="shared" si="10"/>
        <v>117340.92400231125</v>
      </c>
      <c r="BZ29" s="49">
        <f>VLOOKUP($C29,[2]PARAMETROS!$A:$I,7,0)</f>
        <v>43101</v>
      </c>
      <c r="CA29" s="50">
        <f>VLOOKUP($C29,[2]PARAMETROS!$A:$I,8,0)</f>
        <v>0</v>
      </c>
      <c r="CB29" s="50">
        <f>VLOOKUP($C29,[2]PARAMETROS!$A:$I,9,0)</f>
        <v>0</v>
      </c>
    </row>
    <row r="30" spans="1:80">
      <c r="A30" s="42" t="s">
        <v>91</v>
      </c>
      <c r="B30" s="42" t="s">
        <v>120</v>
      </c>
      <c r="C30" s="42" t="s">
        <v>93</v>
      </c>
      <c r="D30" s="43" t="s">
        <v>121</v>
      </c>
      <c r="E30" s="44" t="s">
        <v>62</v>
      </c>
      <c r="F30" s="44" t="s">
        <v>63</v>
      </c>
      <c r="G30" s="44">
        <v>12</v>
      </c>
      <c r="H30" s="45">
        <v>2403.7199999999998</v>
      </c>
      <c r="I30" s="46">
        <v>28844.639999999999</v>
      </c>
      <c r="J30" s="46"/>
      <c r="K30" s="46"/>
      <c r="L30" s="46"/>
      <c r="M30" s="46"/>
      <c r="N30" s="46"/>
      <c r="O30" s="46"/>
      <c r="P30" s="46"/>
      <c r="Q30" s="46">
        <v>28844.639999999999</v>
      </c>
      <c r="R30" s="46">
        <v>5768.9279999999999</v>
      </c>
      <c r="S30" s="46">
        <v>432.6696</v>
      </c>
      <c r="T30" s="46">
        <v>288.44639999999998</v>
      </c>
      <c r="U30" s="46">
        <v>57.689279999999997</v>
      </c>
      <c r="V30" s="46">
        <v>721.11599999999999</v>
      </c>
      <c r="W30" s="46">
        <v>2307.5711999999999</v>
      </c>
      <c r="X30" s="46">
        <v>865.33920000000001</v>
      </c>
      <c r="Y30" s="46">
        <v>173.06783999999999</v>
      </c>
      <c r="Z30" s="46">
        <v>10614.827519999999</v>
      </c>
      <c r="AA30" s="46">
        <v>2403.7199999999998</v>
      </c>
      <c r="AB30" s="46">
        <v>3204.9599999999996</v>
      </c>
      <c r="AC30" s="46">
        <v>2063.9942400000004</v>
      </c>
      <c r="AD30" s="46">
        <v>7672.6742400000003</v>
      </c>
      <c r="AE30" s="46">
        <v>1581.3216</v>
      </c>
      <c r="AF30" s="46">
        <v>4764</v>
      </c>
      <c r="AG30" s="46">
        <v>0</v>
      </c>
      <c r="AH30" s="46">
        <v>582.96</v>
      </c>
      <c r="AI30" s="46">
        <v>0</v>
      </c>
      <c r="AJ30" s="46">
        <v>0</v>
      </c>
      <c r="AK30" s="46">
        <v>56.64</v>
      </c>
      <c r="AL30" s="46">
        <v>824.52</v>
      </c>
      <c r="AM30" s="46">
        <v>7809.4416000000001</v>
      </c>
      <c r="AN30" s="46">
        <v>26096.943359999997</v>
      </c>
      <c r="AO30" s="46">
        <v>144.75179583333335</v>
      </c>
      <c r="AP30" s="46">
        <v>11.580143666666666</v>
      </c>
      <c r="AQ30" s="46">
        <v>5.7900718333333332</v>
      </c>
      <c r="AR30" s="46">
        <v>100.95624000000001</v>
      </c>
      <c r="AS30" s="46">
        <v>37.151896320000013</v>
      </c>
      <c r="AT30" s="46">
        <v>1240.3195199999998</v>
      </c>
      <c r="AU30" s="46">
        <v>48.074400000000004</v>
      </c>
      <c r="AV30" s="46">
        <v>1588.624067653333</v>
      </c>
      <c r="AW30" s="46">
        <v>400.61999999999995</v>
      </c>
      <c r="AX30" s="46">
        <v>237.16704000000001</v>
      </c>
      <c r="AY30" s="46">
        <v>6.0092999999999996</v>
      </c>
      <c r="AZ30" s="46">
        <v>96.148800000000008</v>
      </c>
      <c r="BA30" s="46">
        <v>37.391199999999998</v>
      </c>
      <c r="BB30" s="46">
        <v>286.05977312000005</v>
      </c>
      <c r="BC30" s="46">
        <v>1063.3961131200001</v>
      </c>
      <c r="BD30" s="46"/>
      <c r="BE30" s="46">
        <v>0</v>
      </c>
      <c r="BF30" s="46">
        <v>1063.3961131200001</v>
      </c>
      <c r="BG30" s="46">
        <v>887.65083333333314</v>
      </c>
      <c r="BH30" s="46"/>
      <c r="BI30" s="46">
        <v>0</v>
      </c>
      <c r="BJ30" s="46"/>
      <c r="BK30" s="46"/>
      <c r="BL30" s="46">
        <v>887.65083333333314</v>
      </c>
      <c r="BM30" s="46">
        <v>58481.254374106662</v>
      </c>
      <c r="BN30" s="46">
        <f t="shared" si="0"/>
        <v>-5.8212797696568015E-6</v>
      </c>
      <c r="BO30" s="46">
        <f t="shared" si="1"/>
        <v>-4.1137043705574812E-6</v>
      </c>
      <c r="BP30" s="47">
        <f t="shared" si="4"/>
        <v>8.8629737609329435</v>
      </c>
      <c r="BQ30" s="47">
        <f t="shared" si="2"/>
        <v>1.9241982507288626</v>
      </c>
      <c r="BR30" s="48">
        <v>5</v>
      </c>
      <c r="BS30" s="47">
        <f t="shared" si="5"/>
        <v>5.8309037900874632</v>
      </c>
      <c r="BT30" s="47">
        <f t="shared" si="6"/>
        <v>14.25</v>
      </c>
      <c r="BU30" s="47">
        <f t="shared" si="7"/>
        <v>16.618075801749271</v>
      </c>
      <c r="BV30" s="46">
        <f t="shared" si="3"/>
        <v>9718.4591800518538</v>
      </c>
      <c r="BW30" s="46">
        <f t="shared" si="8"/>
        <v>9718.4591701168702</v>
      </c>
      <c r="BX30" s="46">
        <f t="shared" si="9"/>
        <v>68199.71354422353</v>
      </c>
      <c r="BY30" s="46">
        <f t="shared" si="10"/>
        <v>818396.56253068242</v>
      </c>
      <c r="BZ30" s="49">
        <f>VLOOKUP($C30,[2]PARAMETROS!$A:$I,7,0)</f>
        <v>43101</v>
      </c>
      <c r="CA30" s="50">
        <f>VLOOKUP($C30,[2]PARAMETROS!$A:$I,8,0)</f>
        <v>0</v>
      </c>
      <c r="CB30" s="50">
        <f>VLOOKUP($C30,[2]PARAMETROS!$A:$I,9,0)</f>
        <v>0</v>
      </c>
    </row>
    <row r="31" spans="1:80">
      <c r="A31" s="42" t="s">
        <v>91</v>
      </c>
      <c r="B31" s="42" t="s">
        <v>10</v>
      </c>
      <c r="C31" s="42" t="s">
        <v>93</v>
      </c>
      <c r="D31" s="43" t="s">
        <v>122</v>
      </c>
      <c r="E31" s="44" t="s">
        <v>62</v>
      </c>
      <c r="F31" s="44" t="s">
        <v>63</v>
      </c>
      <c r="G31" s="44">
        <v>2</v>
      </c>
      <c r="H31" s="45">
        <v>1498.3</v>
      </c>
      <c r="I31" s="46">
        <v>2996.6</v>
      </c>
      <c r="J31" s="46"/>
      <c r="K31" s="46">
        <v>381.6</v>
      </c>
      <c r="L31" s="46"/>
      <c r="M31" s="46"/>
      <c r="N31" s="46"/>
      <c r="O31" s="46"/>
      <c r="P31" s="46"/>
      <c r="Q31" s="46">
        <v>3378.2</v>
      </c>
      <c r="R31" s="46">
        <v>675.64</v>
      </c>
      <c r="S31" s="46">
        <v>50.672999999999995</v>
      </c>
      <c r="T31" s="46">
        <v>33.781999999999996</v>
      </c>
      <c r="U31" s="46">
        <v>6.7564000000000002</v>
      </c>
      <c r="V31" s="46">
        <v>84.454999999999998</v>
      </c>
      <c r="W31" s="46">
        <v>270.25599999999997</v>
      </c>
      <c r="X31" s="46">
        <v>101.34599999999999</v>
      </c>
      <c r="Y31" s="46">
        <v>20.269199999999998</v>
      </c>
      <c r="Z31" s="46">
        <v>1243.1776</v>
      </c>
      <c r="AA31" s="46">
        <v>281.51666666666665</v>
      </c>
      <c r="AB31" s="46">
        <v>375.3555555555555</v>
      </c>
      <c r="AC31" s="46">
        <v>241.7289777777778</v>
      </c>
      <c r="AD31" s="46">
        <v>898.60119999999995</v>
      </c>
      <c r="AE31" s="46">
        <v>372.20400000000001</v>
      </c>
      <c r="AF31" s="46">
        <v>794</v>
      </c>
      <c r="AG31" s="46">
        <v>0</v>
      </c>
      <c r="AH31" s="46">
        <v>97.16</v>
      </c>
      <c r="AI31" s="46">
        <v>0</v>
      </c>
      <c r="AJ31" s="46">
        <v>0</v>
      </c>
      <c r="AK31" s="46">
        <v>9.44</v>
      </c>
      <c r="AL31" s="46">
        <v>137.41999999999999</v>
      </c>
      <c r="AM31" s="46">
        <v>1410.2240000000002</v>
      </c>
      <c r="AN31" s="46">
        <v>3552.0028000000002</v>
      </c>
      <c r="AO31" s="46">
        <v>16.952907600308642</v>
      </c>
      <c r="AP31" s="46">
        <v>1.3562326080246914</v>
      </c>
      <c r="AQ31" s="46">
        <v>0.67811630401234568</v>
      </c>
      <c r="AR31" s="46">
        <v>11.823700000000001</v>
      </c>
      <c r="AS31" s="46">
        <v>4.3511216000000017</v>
      </c>
      <c r="AT31" s="46">
        <v>145.26259999999999</v>
      </c>
      <c r="AU31" s="46">
        <v>5.6303333333333336</v>
      </c>
      <c r="AV31" s="46">
        <v>186.05501144567901</v>
      </c>
      <c r="AW31" s="46">
        <v>46.919444444444437</v>
      </c>
      <c r="AX31" s="46">
        <v>27.776311111111113</v>
      </c>
      <c r="AY31" s="46">
        <v>0.70379166666666659</v>
      </c>
      <c r="AZ31" s="46">
        <v>11.260666666666667</v>
      </c>
      <c r="BA31" s="46">
        <v>4.3791481481481478</v>
      </c>
      <c r="BB31" s="46">
        <v>33.502485229629634</v>
      </c>
      <c r="BC31" s="46">
        <v>124.54184726666665</v>
      </c>
      <c r="BD31" s="46"/>
      <c r="BE31" s="46">
        <v>0</v>
      </c>
      <c r="BF31" s="46">
        <v>124.54184726666665</v>
      </c>
      <c r="BG31" s="46">
        <v>132.57748333333333</v>
      </c>
      <c r="BH31" s="46"/>
      <c r="BI31" s="46">
        <v>77.535666666666671</v>
      </c>
      <c r="BJ31" s="46"/>
      <c r="BK31" s="46"/>
      <c r="BL31" s="46">
        <v>210.11315000000002</v>
      </c>
      <c r="BM31" s="46">
        <v>7450.9128087123463</v>
      </c>
      <c r="BN31" s="46">
        <f t="shared" si="0"/>
        <v>-9.7021329494280017E-7</v>
      </c>
      <c r="BO31" s="46">
        <f t="shared" si="1"/>
        <v>-6.8561739509291353E-7</v>
      </c>
      <c r="BP31" s="47">
        <f t="shared" si="4"/>
        <v>8.8629737609329435</v>
      </c>
      <c r="BQ31" s="47">
        <f t="shared" si="2"/>
        <v>1.9241982507288626</v>
      </c>
      <c r="BR31" s="48">
        <v>5</v>
      </c>
      <c r="BS31" s="47">
        <f t="shared" si="5"/>
        <v>5.8309037900874632</v>
      </c>
      <c r="BT31" s="47">
        <f t="shared" si="6"/>
        <v>14.25</v>
      </c>
      <c r="BU31" s="47">
        <f t="shared" si="7"/>
        <v>16.618075801749271</v>
      </c>
      <c r="BV31" s="46">
        <f t="shared" si="3"/>
        <v>1238.1983381988962</v>
      </c>
      <c r="BW31" s="46">
        <f t="shared" si="8"/>
        <v>1238.1983365430656</v>
      </c>
      <c r="BX31" s="46">
        <f t="shared" si="9"/>
        <v>8689.1111452554123</v>
      </c>
      <c r="BY31" s="46">
        <f t="shared" si="10"/>
        <v>104269.33374306496</v>
      </c>
      <c r="BZ31" s="49">
        <f>VLOOKUP($C31,[2]PARAMETROS!$A:$I,7,0)</f>
        <v>43101</v>
      </c>
      <c r="CA31" s="50">
        <f>VLOOKUP($C31,[2]PARAMETROS!$A:$I,8,0)</f>
        <v>0</v>
      </c>
      <c r="CB31" s="50">
        <f>VLOOKUP($C31,[2]PARAMETROS!$A:$I,9,0)</f>
        <v>0</v>
      </c>
    </row>
    <row r="32" spans="1:80">
      <c r="A32" s="42" t="s">
        <v>91</v>
      </c>
      <c r="B32" s="42" t="s">
        <v>123</v>
      </c>
      <c r="C32" s="42" t="s">
        <v>93</v>
      </c>
      <c r="D32" s="43" t="s">
        <v>124</v>
      </c>
      <c r="E32" s="44" t="s">
        <v>62</v>
      </c>
      <c r="F32" s="44" t="s">
        <v>63</v>
      </c>
      <c r="G32" s="44">
        <v>2</v>
      </c>
      <c r="H32" s="45">
        <v>1076.08</v>
      </c>
      <c r="I32" s="46">
        <v>2152.16</v>
      </c>
      <c r="J32" s="46"/>
      <c r="K32" s="46">
        <v>381.6</v>
      </c>
      <c r="L32" s="46"/>
      <c r="M32" s="46"/>
      <c r="N32" s="46"/>
      <c r="O32" s="46"/>
      <c r="P32" s="46"/>
      <c r="Q32" s="46">
        <v>2533.7599999999998</v>
      </c>
      <c r="R32" s="46">
        <v>506.75199999999995</v>
      </c>
      <c r="S32" s="46">
        <v>38.006399999999992</v>
      </c>
      <c r="T32" s="46">
        <v>25.337599999999998</v>
      </c>
      <c r="U32" s="46">
        <v>5.06752</v>
      </c>
      <c r="V32" s="46">
        <v>63.343999999999994</v>
      </c>
      <c r="W32" s="46">
        <v>202.70079999999999</v>
      </c>
      <c r="X32" s="46">
        <v>76.012799999999984</v>
      </c>
      <c r="Y32" s="46">
        <v>15.202559999999998</v>
      </c>
      <c r="Z32" s="46">
        <v>932.42367999999976</v>
      </c>
      <c r="AA32" s="46">
        <v>211.14666666666665</v>
      </c>
      <c r="AB32" s="46">
        <v>281.52888888888884</v>
      </c>
      <c r="AC32" s="46">
        <v>181.30460444444446</v>
      </c>
      <c r="AD32" s="46">
        <v>673.98015999999996</v>
      </c>
      <c r="AE32" s="46">
        <v>422.87040000000002</v>
      </c>
      <c r="AF32" s="46">
        <v>794</v>
      </c>
      <c r="AG32" s="46">
        <v>0</v>
      </c>
      <c r="AH32" s="46">
        <v>97.16</v>
      </c>
      <c r="AI32" s="46">
        <v>0</v>
      </c>
      <c r="AJ32" s="46">
        <v>0</v>
      </c>
      <c r="AK32" s="46">
        <v>9.44</v>
      </c>
      <c r="AL32" s="46">
        <v>137.41999999999999</v>
      </c>
      <c r="AM32" s="46">
        <v>1460.8904000000002</v>
      </c>
      <c r="AN32" s="46">
        <v>3067.2942400000002</v>
      </c>
      <c r="AO32" s="46">
        <v>12.715232716049382</v>
      </c>
      <c r="AP32" s="46">
        <v>1.0172186172839506</v>
      </c>
      <c r="AQ32" s="46">
        <v>0.50860930864197529</v>
      </c>
      <c r="AR32" s="46">
        <v>8.8681599999999996</v>
      </c>
      <c r="AS32" s="46">
        <v>3.2634828800000011</v>
      </c>
      <c r="AT32" s="46">
        <v>108.95167999999998</v>
      </c>
      <c r="AU32" s="46">
        <v>4.2229333333333336</v>
      </c>
      <c r="AV32" s="46">
        <v>139.54731685530862</v>
      </c>
      <c r="AW32" s="46">
        <v>35.191111111111105</v>
      </c>
      <c r="AX32" s="46">
        <v>20.833137777777779</v>
      </c>
      <c r="AY32" s="46">
        <v>0.5278666666666666</v>
      </c>
      <c r="AZ32" s="46">
        <v>8.4458666666666673</v>
      </c>
      <c r="BA32" s="46">
        <v>3.2845037037037033</v>
      </c>
      <c r="BB32" s="46">
        <v>25.127954820740744</v>
      </c>
      <c r="BC32" s="46">
        <v>93.410440746666666</v>
      </c>
      <c r="BD32" s="46"/>
      <c r="BE32" s="46">
        <v>0</v>
      </c>
      <c r="BF32" s="46">
        <v>93.410440746666666</v>
      </c>
      <c r="BG32" s="46">
        <v>150.66061666666667</v>
      </c>
      <c r="BH32" s="46"/>
      <c r="BI32" s="46">
        <v>0</v>
      </c>
      <c r="BJ32" s="46"/>
      <c r="BK32" s="46"/>
      <c r="BL32" s="46">
        <v>150.66061666666667</v>
      </c>
      <c r="BM32" s="46">
        <v>5984.6726142686421</v>
      </c>
      <c r="BN32" s="46">
        <f t="shared" si="0"/>
        <v>-9.7021329494280017E-7</v>
      </c>
      <c r="BO32" s="46">
        <f t="shared" si="1"/>
        <v>-6.8561739509291353E-7</v>
      </c>
      <c r="BP32" s="47">
        <f t="shared" si="4"/>
        <v>8.8629737609329435</v>
      </c>
      <c r="BQ32" s="47">
        <f t="shared" si="2"/>
        <v>1.9241982507288626</v>
      </c>
      <c r="BR32" s="48">
        <v>5</v>
      </c>
      <c r="BS32" s="47">
        <f t="shared" si="5"/>
        <v>5.8309037900874632</v>
      </c>
      <c r="BT32" s="47">
        <f t="shared" si="6"/>
        <v>14.25</v>
      </c>
      <c r="BU32" s="47">
        <f t="shared" si="7"/>
        <v>16.618075801749271</v>
      </c>
      <c r="BV32" s="46">
        <f t="shared" si="3"/>
        <v>994.53743125052551</v>
      </c>
      <c r="BW32" s="46">
        <f t="shared" si="8"/>
        <v>994.5374295946948</v>
      </c>
      <c r="BX32" s="46">
        <f t="shared" si="9"/>
        <v>6979.210043863337</v>
      </c>
      <c r="BY32" s="46">
        <f t="shared" si="10"/>
        <v>83750.520526360051</v>
      </c>
      <c r="BZ32" s="49">
        <f>VLOOKUP($C32,[2]PARAMETROS!$A:$I,7,0)</f>
        <v>43101</v>
      </c>
      <c r="CA32" s="50">
        <f>VLOOKUP($C32,[2]PARAMETROS!$A:$I,8,0)</f>
        <v>0</v>
      </c>
      <c r="CB32" s="50">
        <f>VLOOKUP($C32,[2]PARAMETROS!$A:$I,9,0)</f>
        <v>0</v>
      </c>
    </row>
    <row r="33" spans="1:80">
      <c r="A33" s="42" t="s">
        <v>91</v>
      </c>
      <c r="B33" s="42" t="s">
        <v>125</v>
      </c>
      <c r="C33" s="42" t="s">
        <v>93</v>
      </c>
      <c r="D33" s="43" t="s">
        <v>126</v>
      </c>
      <c r="E33" s="44" t="s">
        <v>62</v>
      </c>
      <c r="F33" s="44" t="s">
        <v>63</v>
      </c>
      <c r="G33" s="44">
        <v>6</v>
      </c>
      <c r="H33" s="45">
        <v>1607.34</v>
      </c>
      <c r="I33" s="46">
        <v>9644.0399999999991</v>
      </c>
      <c r="J33" s="46"/>
      <c r="K33" s="46"/>
      <c r="L33" s="46"/>
      <c r="M33" s="46"/>
      <c r="N33" s="46"/>
      <c r="O33" s="46"/>
      <c r="P33" s="46"/>
      <c r="Q33" s="46">
        <v>9644.0399999999991</v>
      </c>
      <c r="R33" s="46">
        <v>1928.808</v>
      </c>
      <c r="S33" s="46">
        <v>144.66059999999999</v>
      </c>
      <c r="T33" s="46">
        <v>96.440399999999997</v>
      </c>
      <c r="U33" s="46">
        <v>19.288079999999997</v>
      </c>
      <c r="V33" s="46">
        <v>241.101</v>
      </c>
      <c r="W33" s="46">
        <v>771.52319999999997</v>
      </c>
      <c r="X33" s="46">
        <v>289.32119999999998</v>
      </c>
      <c r="Y33" s="46">
        <v>57.864239999999995</v>
      </c>
      <c r="Z33" s="46">
        <v>3549.0067199999999</v>
      </c>
      <c r="AA33" s="46">
        <v>803.66999999999985</v>
      </c>
      <c r="AB33" s="46">
        <v>1071.56</v>
      </c>
      <c r="AC33" s="46">
        <v>690.08464000000004</v>
      </c>
      <c r="AD33" s="46">
        <v>2565.3146399999996</v>
      </c>
      <c r="AE33" s="46">
        <v>1077.3576</v>
      </c>
      <c r="AF33" s="46">
        <v>2382</v>
      </c>
      <c r="AG33" s="46">
        <v>0</v>
      </c>
      <c r="AH33" s="46">
        <v>291.48</v>
      </c>
      <c r="AI33" s="46">
        <v>0</v>
      </c>
      <c r="AJ33" s="46">
        <v>0</v>
      </c>
      <c r="AK33" s="46">
        <v>28.32</v>
      </c>
      <c r="AL33" s="46">
        <v>412.26</v>
      </c>
      <c r="AM33" s="46">
        <v>4191.4176000000007</v>
      </c>
      <c r="AN33" s="46">
        <v>10305.738960000001</v>
      </c>
      <c r="AO33" s="46">
        <v>48.396932986111111</v>
      </c>
      <c r="AP33" s="46">
        <v>3.8717546388888886</v>
      </c>
      <c r="AQ33" s="46">
        <v>1.9358773194444443</v>
      </c>
      <c r="AR33" s="46">
        <v>33.75414</v>
      </c>
      <c r="AS33" s="46">
        <v>12.421523520000004</v>
      </c>
      <c r="AT33" s="46">
        <v>414.69371999999993</v>
      </c>
      <c r="AU33" s="46">
        <v>16.073399999999999</v>
      </c>
      <c r="AV33" s="46">
        <v>531.14734846444435</v>
      </c>
      <c r="AW33" s="46">
        <v>133.94499999999999</v>
      </c>
      <c r="AX33" s="46">
        <v>79.295439999999999</v>
      </c>
      <c r="AY33" s="46">
        <v>2.0091749999999995</v>
      </c>
      <c r="AZ33" s="46">
        <v>32.146799999999999</v>
      </c>
      <c r="BA33" s="46">
        <v>12.501533333333331</v>
      </c>
      <c r="BB33" s="46">
        <v>95.642444986666675</v>
      </c>
      <c r="BC33" s="46">
        <v>355.54039332000002</v>
      </c>
      <c r="BD33" s="46"/>
      <c r="BE33" s="46">
        <v>0</v>
      </c>
      <c r="BF33" s="46">
        <v>355.54039332000002</v>
      </c>
      <c r="BG33" s="46">
        <v>328.9041666666667</v>
      </c>
      <c r="BH33" s="46"/>
      <c r="BI33" s="46">
        <v>0</v>
      </c>
      <c r="BJ33" s="46"/>
      <c r="BK33" s="46"/>
      <c r="BL33" s="46">
        <v>328.9041666666667</v>
      </c>
      <c r="BM33" s="46">
        <v>21165.370868451111</v>
      </c>
      <c r="BN33" s="46">
        <f t="shared" si="0"/>
        <v>-2.9106398848284007E-6</v>
      </c>
      <c r="BO33" s="46">
        <f t="shared" si="1"/>
        <v>-2.0568521852787406E-6</v>
      </c>
      <c r="BP33" s="47">
        <f t="shared" si="4"/>
        <v>8.8629737609329435</v>
      </c>
      <c r="BQ33" s="47">
        <f t="shared" si="2"/>
        <v>1.9241982507288626</v>
      </c>
      <c r="BR33" s="48">
        <v>5</v>
      </c>
      <c r="BS33" s="47">
        <f t="shared" si="5"/>
        <v>5.8309037900874632</v>
      </c>
      <c r="BT33" s="47">
        <f t="shared" si="6"/>
        <v>14.25</v>
      </c>
      <c r="BU33" s="47">
        <f t="shared" si="7"/>
        <v>16.618075801749271</v>
      </c>
      <c r="BV33" s="46">
        <f t="shared" si="3"/>
        <v>3517.2773738150618</v>
      </c>
      <c r="BW33" s="46">
        <f t="shared" si="8"/>
        <v>3517.2773688475695</v>
      </c>
      <c r="BX33" s="46">
        <f t="shared" si="9"/>
        <v>24682.648237298679</v>
      </c>
      <c r="BY33" s="46">
        <f t="shared" si="10"/>
        <v>296191.77884758415</v>
      </c>
      <c r="BZ33" s="49">
        <f>VLOOKUP($C33,[2]PARAMETROS!$A:$I,7,0)</f>
        <v>43101</v>
      </c>
      <c r="CA33" s="50">
        <f>VLOOKUP($C33,[2]PARAMETROS!$A:$I,8,0)</f>
        <v>0</v>
      </c>
      <c r="CB33" s="50">
        <f>VLOOKUP($C33,[2]PARAMETROS!$A:$I,9,0)</f>
        <v>0</v>
      </c>
    </row>
    <row r="34" spans="1:80">
      <c r="A34" s="42" t="s">
        <v>91</v>
      </c>
      <c r="B34" s="42" t="s">
        <v>11</v>
      </c>
      <c r="C34" s="42" t="s">
        <v>93</v>
      </c>
      <c r="D34" s="43" t="s">
        <v>127</v>
      </c>
      <c r="E34" s="44" t="s">
        <v>62</v>
      </c>
      <c r="F34" s="44" t="s">
        <v>63</v>
      </c>
      <c r="G34" s="44">
        <v>8</v>
      </c>
      <c r="H34" s="45">
        <v>2397.23</v>
      </c>
      <c r="I34" s="46">
        <v>19177.84</v>
      </c>
      <c r="J34" s="46"/>
      <c r="K34" s="46">
        <v>1526.4</v>
      </c>
      <c r="L34" s="46"/>
      <c r="M34" s="46"/>
      <c r="N34" s="46"/>
      <c r="O34" s="46"/>
      <c r="P34" s="46"/>
      <c r="Q34" s="46">
        <v>20704.240000000002</v>
      </c>
      <c r="R34" s="46">
        <v>4140.8480000000009</v>
      </c>
      <c r="S34" s="46">
        <v>310.56360000000001</v>
      </c>
      <c r="T34" s="46">
        <v>207.04240000000001</v>
      </c>
      <c r="U34" s="46">
        <v>41.408480000000004</v>
      </c>
      <c r="V34" s="46">
        <v>517.60600000000011</v>
      </c>
      <c r="W34" s="46">
        <v>1656.3392000000001</v>
      </c>
      <c r="X34" s="46">
        <v>621.12720000000002</v>
      </c>
      <c r="Y34" s="46">
        <v>124.22544000000001</v>
      </c>
      <c r="Z34" s="46">
        <v>7619.1603200000018</v>
      </c>
      <c r="AA34" s="46">
        <v>1725.3533333333335</v>
      </c>
      <c r="AB34" s="46">
        <v>2300.471111111111</v>
      </c>
      <c r="AC34" s="46">
        <v>1481.5033955555559</v>
      </c>
      <c r="AD34" s="46">
        <v>5507.3278399999999</v>
      </c>
      <c r="AE34" s="46">
        <v>1057.3296</v>
      </c>
      <c r="AF34" s="46">
        <v>3176</v>
      </c>
      <c r="AG34" s="46">
        <v>0</v>
      </c>
      <c r="AH34" s="46">
        <v>388.64</v>
      </c>
      <c r="AI34" s="46">
        <v>0</v>
      </c>
      <c r="AJ34" s="46">
        <v>0</v>
      </c>
      <c r="AK34" s="46">
        <v>37.76</v>
      </c>
      <c r="AL34" s="46">
        <v>549.67999999999995</v>
      </c>
      <c r="AM34" s="46">
        <v>5209.4096000000009</v>
      </c>
      <c r="AN34" s="46">
        <v>18335.897760000003</v>
      </c>
      <c r="AO34" s="46">
        <v>103.90061797839508</v>
      </c>
      <c r="AP34" s="46">
        <v>8.3120494382716057</v>
      </c>
      <c r="AQ34" s="46">
        <v>4.1560247191358028</v>
      </c>
      <c r="AR34" s="46">
        <v>72.464840000000009</v>
      </c>
      <c r="AS34" s="46">
        <v>26.667061120000014</v>
      </c>
      <c r="AT34" s="46">
        <v>890.28232000000003</v>
      </c>
      <c r="AU34" s="46">
        <v>34.507066666666674</v>
      </c>
      <c r="AV34" s="46">
        <v>1140.2899799224692</v>
      </c>
      <c r="AW34" s="46">
        <v>287.55888888888887</v>
      </c>
      <c r="AX34" s="46">
        <v>170.23486222222223</v>
      </c>
      <c r="AY34" s="46">
        <v>4.3133833333333333</v>
      </c>
      <c r="AZ34" s="46">
        <v>69.014133333333348</v>
      </c>
      <c r="BA34" s="46">
        <v>26.838829629629632</v>
      </c>
      <c r="BB34" s="46">
        <v>205.32931584592598</v>
      </c>
      <c r="BC34" s="46">
        <v>763.28941325333346</v>
      </c>
      <c r="BD34" s="46"/>
      <c r="BE34" s="46">
        <v>0</v>
      </c>
      <c r="BF34" s="46">
        <v>763.28941325333346</v>
      </c>
      <c r="BG34" s="46">
        <v>520.03533333333337</v>
      </c>
      <c r="BH34" s="46"/>
      <c r="BI34" s="46">
        <v>0</v>
      </c>
      <c r="BJ34" s="46"/>
      <c r="BK34" s="46"/>
      <c r="BL34" s="46">
        <v>520.03533333333337</v>
      </c>
      <c r="BM34" s="46">
        <v>41463.75248650914</v>
      </c>
      <c r="BN34" s="46">
        <f t="shared" si="0"/>
        <v>-3.8808531797712007E-6</v>
      </c>
      <c r="BO34" s="46">
        <f t="shared" si="1"/>
        <v>-2.7424695803716541E-6</v>
      </c>
      <c r="BP34" s="47">
        <f t="shared" si="4"/>
        <v>8.8629737609329435</v>
      </c>
      <c r="BQ34" s="47">
        <f t="shared" si="2"/>
        <v>1.9241982507288626</v>
      </c>
      <c r="BR34" s="48">
        <v>5</v>
      </c>
      <c r="BS34" s="47">
        <f t="shared" si="5"/>
        <v>5.8309037900874632</v>
      </c>
      <c r="BT34" s="47">
        <f t="shared" si="6"/>
        <v>14.25</v>
      </c>
      <c r="BU34" s="47">
        <f t="shared" si="7"/>
        <v>16.618075801749271</v>
      </c>
      <c r="BV34" s="46">
        <f t="shared" si="3"/>
        <v>6890.4778173571176</v>
      </c>
      <c r="BW34" s="46">
        <f t="shared" si="8"/>
        <v>6890.4778107337952</v>
      </c>
      <c r="BX34" s="46">
        <f t="shared" si="9"/>
        <v>48354.230297242932</v>
      </c>
      <c r="BY34" s="46">
        <f t="shared" si="10"/>
        <v>580250.76356691518</v>
      </c>
      <c r="BZ34" s="49">
        <f>VLOOKUP($C34,[2]PARAMETROS!$A:$I,7,0)</f>
        <v>43101</v>
      </c>
      <c r="CA34" s="50">
        <f>VLOOKUP($C34,[2]PARAMETROS!$A:$I,8,0)</f>
        <v>0</v>
      </c>
      <c r="CB34" s="50">
        <f>VLOOKUP($C34,[2]PARAMETROS!$A:$I,9,0)</f>
        <v>0</v>
      </c>
    </row>
    <row r="35" spans="1:80">
      <c r="A35" s="42" t="s">
        <v>91</v>
      </c>
      <c r="B35" s="42" t="s">
        <v>78</v>
      </c>
      <c r="C35" s="42" t="s">
        <v>128</v>
      </c>
      <c r="D35" s="43" t="s">
        <v>129</v>
      </c>
      <c r="E35" s="44" t="s">
        <v>62</v>
      </c>
      <c r="F35" s="44" t="s">
        <v>63</v>
      </c>
      <c r="G35" s="44">
        <v>60</v>
      </c>
      <c r="H35" s="45">
        <v>2973.68</v>
      </c>
      <c r="I35" s="46">
        <v>178420.8</v>
      </c>
      <c r="J35" s="46"/>
      <c r="K35" s="46"/>
      <c r="L35" s="46"/>
      <c r="M35" s="46"/>
      <c r="N35" s="46"/>
      <c r="O35" s="46"/>
      <c r="P35" s="46"/>
      <c r="Q35" s="46">
        <v>178420.8</v>
      </c>
      <c r="R35" s="46">
        <v>35684.159999999996</v>
      </c>
      <c r="S35" s="46">
        <v>2676.3119999999999</v>
      </c>
      <c r="T35" s="46">
        <v>1784.2079999999999</v>
      </c>
      <c r="U35" s="46">
        <v>356.84159999999997</v>
      </c>
      <c r="V35" s="46">
        <v>4460.5199999999995</v>
      </c>
      <c r="W35" s="46">
        <v>14273.663999999999</v>
      </c>
      <c r="X35" s="46">
        <v>5352.6239999999998</v>
      </c>
      <c r="Y35" s="46">
        <v>1070.5247999999999</v>
      </c>
      <c r="Z35" s="46">
        <v>65658.854399999982</v>
      </c>
      <c r="AA35" s="46">
        <v>14868.399999999998</v>
      </c>
      <c r="AB35" s="46">
        <v>19824.533333333329</v>
      </c>
      <c r="AC35" s="46">
        <v>12766.999466666668</v>
      </c>
      <c r="AD35" s="46">
        <v>47459.932799999995</v>
      </c>
      <c r="AE35" s="46">
        <v>5854.7520000000004</v>
      </c>
      <c r="AF35" s="46">
        <v>19464</v>
      </c>
      <c r="AG35" s="46">
        <v>0</v>
      </c>
      <c r="AH35" s="46">
        <v>0</v>
      </c>
      <c r="AI35" s="46">
        <v>0</v>
      </c>
      <c r="AJ35" s="46">
        <v>0</v>
      </c>
      <c r="AK35" s="46">
        <v>283.2</v>
      </c>
      <c r="AL35" s="46">
        <v>17632.8</v>
      </c>
      <c r="AM35" s="46">
        <v>43234.752</v>
      </c>
      <c r="AN35" s="46">
        <v>156353.53919999997</v>
      </c>
      <c r="AO35" s="46">
        <v>895.37367129629627</v>
      </c>
      <c r="AP35" s="46">
        <v>71.629893703703701</v>
      </c>
      <c r="AQ35" s="46">
        <v>35.81494685185185</v>
      </c>
      <c r="AR35" s="46">
        <v>624.47280000000001</v>
      </c>
      <c r="AS35" s="46">
        <v>229.80599040000007</v>
      </c>
      <c r="AT35" s="46">
        <v>7672.094399999999</v>
      </c>
      <c r="AU35" s="46">
        <v>297.36799999999999</v>
      </c>
      <c r="AV35" s="46">
        <v>9826.5597022518505</v>
      </c>
      <c r="AW35" s="46">
        <v>2478.0666666666662</v>
      </c>
      <c r="AX35" s="46">
        <v>1467.0154666666667</v>
      </c>
      <c r="AY35" s="46">
        <v>37.170999999999992</v>
      </c>
      <c r="AZ35" s="46">
        <v>594.73599999999999</v>
      </c>
      <c r="BA35" s="46">
        <v>231.28622222222219</v>
      </c>
      <c r="BB35" s="46">
        <v>1769.4453308444447</v>
      </c>
      <c r="BC35" s="46">
        <v>6577.7206863999991</v>
      </c>
      <c r="BD35" s="46"/>
      <c r="BE35" s="46">
        <v>0</v>
      </c>
      <c r="BF35" s="46">
        <v>6577.7206863999991</v>
      </c>
      <c r="BG35" s="46">
        <v>5662.8291666666664</v>
      </c>
      <c r="BH35" s="46"/>
      <c r="BI35" s="46">
        <v>0</v>
      </c>
      <c r="BJ35" s="46"/>
      <c r="BK35" s="46"/>
      <c r="BL35" s="46">
        <v>5662.8291666666664</v>
      </c>
      <c r="BM35" s="46">
        <v>356841.44875531847</v>
      </c>
      <c r="BN35" s="46">
        <f t="shared" si="0"/>
        <v>-2.9106398848284006E-5</v>
      </c>
      <c r="BO35" s="46">
        <f t="shared" si="1"/>
        <v>-2.0568521852787407E-5</v>
      </c>
      <c r="BP35" s="47">
        <f t="shared" si="4"/>
        <v>8.8629737609329435</v>
      </c>
      <c r="BQ35" s="47">
        <f t="shared" si="2"/>
        <v>1.9241982507288626</v>
      </c>
      <c r="BR35" s="48">
        <v>5</v>
      </c>
      <c r="BS35" s="47">
        <f t="shared" si="5"/>
        <v>5.8309037900874632</v>
      </c>
      <c r="BT35" s="47">
        <f t="shared" si="6"/>
        <v>14.25</v>
      </c>
      <c r="BU35" s="47">
        <f t="shared" si="7"/>
        <v>16.618075801749271</v>
      </c>
      <c r="BV35" s="46">
        <f t="shared" si="3"/>
        <v>59300.182437964082</v>
      </c>
      <c r="BW35" s="46">
        <f t="shared" si="8"/>
        <v>59300.182388289162</v>
      </c>
      <c r="BX35" s="46">
        <f t="shared" si="9"/>
        <v>416141.63114360766</v>
      </c>
      <c r="BY35" s="46">
        <f t="shared" si="10"/>
        <v>4993699.573723292</v>
      </c>
      <c r="BZ35" s="51">
        <f>VLOOKUP($C35,[2]PARAMETROS!$A:$I,7,0)</f>
        <v>42736</v>
      </c>
      <c r="CA35" s="50">
        <f>VLOOKUP($C35,[2]PARAMETROS!$A:$I,8,0)</f>
        <v>0</v>
      </c>
      <c r="CB35" s="50">
        <f>VLOOKUP($C35,[2]PARAMETROS!$A:$I,9,0)</f>
        <v>0</v>
      </c>
    </row>
    <row r="36" spans="1:80">
      <c r="A36" s="42" t="s">
        <v>91</v>
      </c>
      <c r="B36" s="42" t="s">
        <v>78</v>
      </c>
      <c r="C36" s="42" t="s">
        <v>128</v>
      </c>
      <c r="D36" s="43" t="s">
        <v>130</v>
      </c>
      <c r="E36" s="44" t="s">
        <v>62</v>
      </c>
      <c r="F36" s="44" t="s">
        <v>64</v>
      </c>
      <c r="G36" s="44">
        <v>7</v>
      </c>
      <c r="H36" s="45">
        <v>2973.68</v>
      </c>
      <c r="I36" s="46">
        <v>20815.759999999998</v>
      </c>
      <c r="J36" s="46"/>
      <c r="K36" s="46"/>
      <c r="L36" s="46"/>
      <c r="M36" s="46"/>
      <c r="N36" s="46"/>
      <c r="O36" s="46"/>
      <c r="P36" s="46"/>
      <c r="Q36" s="46">
        <v>20815.759999999998</v>
      </c>
      <c r="R36" s="46">
        <v>4163.152</v>
      </c>
      <c r="S36" s="46">
        <v>312.23639999999995</v>
      </c>
      <c r="T36" s="46">
        <v>208.1576</v>
      </c>
      <c r="U36" s="46">
        <v>41.631519999999995</v>
      </c>
      <c r="V36" s="46">
        <v>520.39400000000001</v>
      </c>
      <c r="W36" s="46">
        <v>1665.2608</v>
      </c>
      <c r="X36" s="46">
        <v>624.47279999999989</v>
      </c>
      <c r="Y36" s="46">
        <v>124.89456</v>
      </c>
      <c r="Z36" s="46">
        <v>7660.1996799999997</v>
      </c>
      <c r="AA36" s="46">
        <v>1734.6466666666665</v>
      </c>
      <c r="AB36" s="46">
        <v>2312.862222222222</v>
      </c>
      <c r="AC36" s="46">
        <v>1489.4832711111112</v>
      </c>
      <c r="AD36" s="46">
        <v>5536.9921599999998</v>
      </c>
      <c r="AE36" s="46">
        <v>683.05440000000021</v>
      </c>
      <c r="AF36" s="46">
        <v>2270.7999999999997</v>
      </c>
      <c r="AG36" s="46">
        <v>0</v>
      </c>
      <c r="AH36" s="46">
        <v>0</v>
      </c>
      <c r="AI36" s="46">
        <v>0</v>
      </c>
      <c r="AJ36" s="46">
        <v>0</v>
      </c>
      <c r="AK36" s="46">
        <v>33.04</v>
      </c>
      <c r="AL36" s="46">
        <v>2057.16</v>
      </c>
      <c r="AM36" s="46">
        <v>5044.0544</v>
      </c>
      <c r="AN36" s="46">
        <v>18241.24624</v>
      </c>
      <c r="AO36" s="46">
        <v>104.46026165123457</v>
      </c>
      <c r="AP36" s="46">
        <v>8.3568209320987652</v>
      </c>
      <c r="AQ36" s="46">
        <v>4.1784104660493826</v>
      </c>
      <c r="AR36" s="46">
        <v>72.855159999999998</v>
      </c>
      <c r="AS36" s="46">
        <v>26.810698880000007</v>
      </c>
      <c r="AT36" s="46">
        <v>895.07767999999987</v>
      </c>
      <c r="AU36" s="46">
        <v>34.692933333333336</v>
      </c>
      <c r="AV36" s="46">
        <v>1146.4319652627159</v>
      </c>
      <c r="AW36" s="46">
        <v>289.10777777777776</v>
      </c>
      <c r="AX36" s="46">
        <v>171.15180444444445</v>
      </c>
      <c r="AY36" s="46">
        <v>4.3366166666666661</v>
      </c>
      <c r="AZ36" s="46">
        <v>69.385866666666672</v>
      </c>
      <c r="BA36" s="46">
        <v>26.98339259259259</v>
      </c>
      <c r="BB36" s="46">
        <v>206.43528859851855</v>
      </c>
      <c r="BC36" s="46">
        <v>767.40074674666675</v>
      </c>
      <c r="BD36" s="46"/>
      <c r="BE36" s="46">
        <v>0</v>
      </c>
      <c r="BF36" s="46">
        <v>767.40074674666675</v>
      </c>
      <c r="BG36" s="46">
        <v>660.66340277777772</v>
      </c>
      <c r="BH36" s="46"/>
      <c r="BI36" s="46">
        <v>0</v>
      </c>
      <c r="BJ36" s="46"/>
      <c r="BK36" s="46"/>
      <c r="BL36" s="46">
        <v>660.66340277777772</v>
      </c>
      <c r="BM36" s="46">
        <v>41631.502354787161</v>
      </c>
      <c r="BN36" s="46">
        <f t="shared" si="0"/>
        <v>-3.3957465322998007E-6</v>
      </c>
      <c r="BO36" s="46">
        <f t="shared" si="1"/>
        <v>-2.3996608828251976E-6</v>
      </c>
      <c r="BP36" s="47">
        <f t="shared" si="4"/>
        <v>8.8629737609329435</v>
      </c>
      <c r="BQ36" s="47">
        <f t="shared" si="2"/>
        <v>1.9241982507288626</v>
      </c>
      <c r="BR36" s="48">
        <v>5</v>
      </c>
      <c r="BS36" s="47">
        <f t="shared" si="5"/>
        <v>5.8309037900874632</v>
      </c>
      <c r="BT36" s="47">
        <f t="shared" si="6"/>
        <v>14.25</v>
      </c>
      <c r="BU36" s="47">
        <f t="shared" si="7"/>
        <v>16.618075801749271</v>
      </c>
      <c r="BV36" s="46">
        <f t="shared" si="3"/>
        <v>6918.3546177624776</v>
      </c>
      <c r="BW36" s="46">
        <f t="shared" si="8"/>
        <v>6918.35461196707</v>
      </c>
      <c r="BX36" s="46">
        <f t="shared" si="9"/>
        <v>48549.856966754232</v>
      </c>
      <c r="BY36" s="46">
        <f t="shared" si="10"/>
        <v>582598.28360105073</v>
      </c>
      <c r="BZ36" s="51">
        <f>VLOOKUP($C36,[2]PARAMETROS!$A:$I,7,0)</f>
        <v>42736</v>
      </c>
      <c r="CA36" s="50">
        <f>VLOOKUP($C36,[2]PARAMETROS!$A:$I,8,0)</f>
        <v>0</v>
      </c>
      <c r="CB36" s="50">
        <f>VLOOKUP($C36,[2]PARAMETROS!$A:$I,9,0)</f>
        <v>0</v>
      </c>
    </row>
    <row r="37" spans="1:80">
      <c r="A37" s="42" t="s">
        <v>91</v>
      </c>
      <c r="B37" s="42" t="s">
        <v>131</v>
      </c>
      <c r="C37" s="42" t="s">
        <v>115</v>
      </c>
      <c r="D37" s="43" t="s">
        <v>132</v>
      </c>
      <c r="E37" s="44" t="s">
        <v>62</v>
      </c>
      <c r="F37" s="44" t="s">
        <v>63</v>
      </c>
      <c r="G37" s="44">
        <v>3</v>
      </c>
      <c r="H37" s="45">
        <v>1198.3399999999999</v>
      </c>
      <c r="I37" s="46">
        <v>3595.0199999999995</v>
      </c>
      <c r="J37" s="46"/>
      <c r="K37" s="46"/>
      <c r="L37" s="46"/>
      <c r="M37" s="46"/>
      <c r="N37" s="46"/>
      <c r="O37" s="46"/>
      <c r="P37" s="46"/>
      <c r="Q37" s="46">
        <v>3595.0199999999995</v>
      </c>
      <c r="R37" s="46">
        <v>719.00399999999991</v>
      </c>
      <c r="S37" s="46">
        <v>53.925299999999993</v>
      </c>
      <c r="T37" s="46">
        <v>35.950199999999995</v>
      </c>
      <c r="U37" s="46">
        <v>7.1900399999999989</v>
      </c>
      <c r="V37" s="46">
        <v>89.875499999999988</v>
      </c>
      <c r="W37" s="46">
        <v>287.60159999999996</v>
      </c>
      <c r="X37" s="46">
        <v>107.85059999999999</v>
      </c>
      <c r="Y37" s="46">
        <v>21.570119999999999</v>
      </c>
      <c r="Z37" s="46">
        <v>1322.9673599999999</v>
      </c>
      <c r="AA37" s="46">
        <v>299.58499999999992</v>
      </c>
      <c r="AB37" s="46">
        <v>399.4466666666666</v>
      </c>
      <c r="AC37" s="46">
        <v>257.24365333333333</v>
      </c>
      <c r="AD37" s="46">
        <v>956.27531999999985</v>
      </c>
      <c r="AE37" s="46">
        <v>612.29880000000003</v>
      </c>
      <c r="AF37" s="46">
        <v>1191</v>
      </c>
      <c r="AG37" s="46">
        <v>0</v>
      </c>
      <c r="AH37" s="46">
        <v>84.960000000000008</v>
      </c>
      <c r="AI37" s="46">
        <v>0</v>
      </c>
      <c r="AJ37" s="46">
        <v>0</v>
      </c>
      <c r="AK37" s="46">
        <v>14.16</v>
      </c>
      <c r="AL37" s="46">
        <v>206.13</v>
      </c>
      <c r="AM37" s="46">
        <v>2108.5488</v>
      </c>
      <c r="AN37" s="46">
        <v>4387.7914799999999</v>
      </c>
      <c r="AO37" s="46">
        <v>18.040980960648149</v>
      </c>
      <c r="AP37" s="46">
        <v>1.4432784768518518</v>
      </c>
      <c r="AQ37" s="46">
        <v>0.72163923842592592</v>
      </c>
      <c r="AR37" s="46">
        <v>12.58257</v>
      </c>
      <c r="AS37" s="46">
        <v>4.6303857600000011</v>
      </c>
      <c r="AT37" s="46">
        <v>154.58585999999997</v>
      </c>
      <c r="AU37" s="46">
        <v>5.9916999999999998</v>
      </c>
      <c r="AV37" s="46">
        <v>197.99641443592591</v>
      </c>
      <c r="AW37" s="46">
        <v>49.930833333333325</v>
      </c>
      <c r="AX37" s="46">
        <v>29.559053333333331</v>
      </c>
      <c r="AY37" s="46">
        <v>0.74896249999999986</v>
      </c>
      <c r="AZ37" s="46">
        <v>11.9834</v>
      </c>
      <c r="BA37" s="46">
        <v>4.66021111111111</v>
      </c>
      <c r="BB37" s="46">
        <v>35.652745382222221</v>
      </c>
      <c r="BC37" s="46">
        <v>132.53520565999997</v>
      </c>
      <c r="BD37" s="46"/>
      <c r="BE37" s="46">
        <v>0</v>
      </c>
      <c r="BF37" s="46">
        <v>132.53520565999997</v>
      </c>
      <c r="BG37" s="46">
        <v>134.62625</v>
      </c>
      <c r="BH37" s="46"/>
      <c r="BI37" s="46">
        <v>0</v>
      </c>
      <c r="BJ37" s="46"/>
      <c r="BK37" s="46"/>
      <c r="BL37" s="46">
        <v>134.62625</v>
      </c>
      <c r="BM37" s="46">
        <v>8447.9693500959238</v>
      </c>
      <c r="BN37" s="46">
        <f t="shared" si="0"/>
        <v>-1.4553199424142004E-6</v>
      </c>
      <c r="BO37" s="46">
        <f t="shared" si="1"/>
        <v>-1.0284260926393703E-6</v>
      </c>
      <c r="BP37" s="47">
        <f t="shared" si="4"/>
        <v>8.8629737609329435</v>
      </c>
      <c r="BQ37" s="47">
        <f t="shared" si="2"/>
        <v>1.9241982507288626</v>
      </c>
      <c r="BR37" s="48">
        <v>5</v>
      </c>
      <c r="BS37" s="47">
        <f t="shared" si="5"/>
        <v>5.8309037900874632</v>
      </c>
      <c r="BT37" s="47">
        <f t="shared" si="6"/>
        <v>14.25</v>
      </c>
      <c r="BU37" s="47">
        <f t="shared" si="7"/>
        <v>16.618075801749271</v>
      </c>
      <c r="BV37" s="46">
        <f t="shared" si="3"/>
        <v>1403.8899498947349</v>
      </c>
      <c r="BW37" s="46">
        <f t="shared" si="8"/>
        <v>1403.8899474109887</v>
      </c>
      <c r="BX37" s="46">
        <f t="shared" si="9"/>
        <v>9851.8592975069132</v>
      </c>
      <c r="BY37" s="46">
        <f t="shared" si="10"/>
        <v>118222.31157008297</v>
      </c>
      <c r="BZ37" s="49">
        <f>VLOOKUP($C37,[2]PARAMETROS!$A:$I,7,0)</f>
        <v>43101</v>
      </c>
      <c r="CA37" s="50">
        <f>VLOOKUP($C37,[2]PARAMETROS!$A:$I,8,0)</f>
        <v>0</v>
      </c>
      <c r="CB37" s="50">
        <f>VLOOKUP($C37,[2]PARAMETROS!$A:$I,9,0)</f>
        <v>0</v>
      </c>
    </row>
    <row r="38" spans="1:80">
      <c r="A38" s="42" t="s">
        <v>91</v>
      </c>
      <c r="B38" s="42" t="s">
        <v>12</v>
      </c>
      <c r="C38" s="42" t="s">
        <v>93</v>
      </c>
      <c r="D38" s="43" t="s">
        <v>133</v>
      </c>
      <c r="E38" s="44" t="s">
        <v>62</v>
      </c>
      <c r="F38" s="44" t="s">
        <v>63</v>
      </c>
      <c r="G38" s="44">
        <v>2</v>
      </c>
      <c r="H38" s="45">
        <v>2397.23</v>
      </c>
      <c r="I38" s="46">
        <v>4794.46</v>
      </c>
      <c r="J38" s="46"/>
      <c r="K38" s="46"/>
      <c r="L38" s="46"/>
      <c r="M38" s="46"/>
      <c r="N38" s="46"/>
      <c r="O38" s="46"/>
      <c r="P38" s="46"/>
      <c r="Q38" s="46">
        <v>4794.46</v>
      </c>
      <c r="R38" s="46">
        <v>958.89200000000005</v>
      </c>
      <c r="S38" s="46">
        <v>71.916899999999998</v>
      </c>
      <c r="T38" s="46">
        <v>47.944600000000001</v>
      </c>
      <c r="U38" s="46">
        <v>9.5889199999999999</v>
      </c>
      <c r="V38" s="46">
        <v>119.86150000000001</v>
      </c>
      <c r="W38" s="46">
        <v>383.55680000000001</v>
      </c>
      <c r="X38" s="46">
        <v>143.8338</v>
      </c>
      <c r="Y38" s="46">
        <v>28.766760000000001</v>
      </c>
      <c r="Z38" s="46">
        <v>1764.3612800000001</v>
      </c>
      <c r="AA38" s="46">
        <v>399.5383333333333</v>
      </c>
      <c r="AB38" s="46">
        <v>532.71777777777777</v>
      </c>
      <c r="AC38" s="46">
        <v>343.07024888888895</v>
      </c>
      <c r="AD38" s="46">
        <v>1275.32636</v>
      </c>
      <c r="AE38" s="46">
        <v>264.33240000000001</v>
      </c>
      <c r="AF38" s="46">
        <v>794</v>
      </c>
      <c r="AG38" s="46">
        <v>0</v>
      </c>
      <c r="AH38" s="46">
        <v>97.16</v>
      </c>
      <c r="AI38" s="46">
        <v>0</v>
      </c>
      <c r="AJ38" s="46">
        <v>0</v>
      </c>
      <c r="AK38" s="46">
        <v>9.44</v>
      </c>
      <c r="AL38" s="46">
        <v>137.41999999999999</v>
      </c>
      <c r="AM38" s="46">
        <v>1302.3524000000002</v>
      </c>
      <c r="AN38" s="46">
        <v>4342.0400399999999</v>
      </c>
      <c r="AO38" s="46">
        <v>24.060161439043213</v>
      </c>
      <c r="AP38" s="46">
        <v>1.924812915123457</v>
      </c>
      <c r="AQ38" s="46">
        <v>0.96240645756172849</v>
      </c>
      <c r="AR38" s="46">
        <v>16.780610000000003</v>
      </c>
      <c r="AS38" s="46">
        <v>6.1752644800000027</v>
      </c>
      <c r="AT38" s="46">
        <v>206.16177999999999</v>
      </c>
      <c r="AU38" s="46">
        <v>7.9907666666666675</v>
      </c>
      <c r="AV38" s="46">
        <v>264.05580195839508</v>
      </c>
      <c r="AW38" s="46">
        <v>66.589722222222221</v>
      </c>
      <c r="AX38" s="46">
        <v>39.421115555555559</v>
      </c>
      <c r="AY38" s="46">
        <v>0.99884583333333332</v>
      </c>
      <c r="AZ38" s="46">
        <v>15.981533333333335</v>
      </c>
      <c r="BA38" s="46">
        <v>6.2150407407407409</v>
      </c>
      <c r="BB38" s="46">
        <v>47.54790282814816</v>
      </c>
      <c r="BC38" s="46">
        <v>176.75416051333335</v>
      </c>
      <c r="BD38" s="46"/>
      <c r="BE38" s="46">
        <v>0</v>
      </c>
      <c r="BF38" s="46">
        <v>176.75416051333335</v>
      </c>
      <c r="BG38" s="46">
        <v>125.95811666666664</v>
      </c>
      <c r="BH38" s="46"/>
      <c r="BI38" s="46">
        <v>0</v>
      </c>
      <c r="BJ38" s="46"/>
      <c r="BK38" s="46"/>
      <c r="BL38" s="46">
        <v>125.95811666666664</v>
      </c>
      <c r="BM38" s="46">
        <v>9703.2681191383945</v>
      </c>
      <c r="BN38" s="46">
        <f t="shared" si="0"/>
        <v>-9.7021329494280017E-7</v>
      </c>
      <c r="BO38" s="46">
        <f t="shared" si="1"/>
        <v>-6.8561739509291353E-7</v>
      </c>
      <c r="BP38" s="47">
        <f t="shared" si="4"/>
        <v>8.8629737609329435</v>
      </c>
      <c r="BQ38" s="47">
        <f t="shared" si="2"/>
        <v>1.9241982507288626</v>
      </c>
      <c r="BR38" s="48">
        <v>5</v>
      </c>
      <c r="BS38" s="47">
        <f t="shared" si="5"/>
        <v>5.8309037900874632</v>
      </c>
      <c r="BT38" s="47">
        <f t="shared" si="6"/>
        <v>14.25</v>
      </c>
      <c r="BU38" s="47">
        <f t="shared" si="7"/>
        <v>16.618075801749271</v>
      </c>
      <c r="BV38" s="46">
        <f t="shared" si="3"/>
        <v>1612.4964510102218</v>
      </c>
      <c r="BW38" s="46">
        <f t="shared" si="8"/>
        <v>1612.4964493543912</v>
      </c>
      <c r="BX38" s="46">
        <f t="shared" si="9"/>
        <v>11315.764568492785</v>
      </c>
      <c r="BY38" s="46">
        <f t="shared" si="10"/>
        <v>135789.17482191342</v>
      </c>
      <c r="BZ38" s="49">
        <f>VLOOKUP($C38,[2]PARAMETROS!$A:$I,7,0)</f>
        <v>43101</v>
      </c>
      <c r="CA38" s="50">
        <f>VLOOKUP($C38,[2]PARAMETROS!$A:$I,8,0)</f>
        <v>0</v>
      </c>
      <c r="CB38" s="50">
        <f>VLOOKUP($C38,[2]PARAMETROS!$A:$I,9,0)</f>
        <v>0</v>
      </c>
    </row>
    <row r="39" spans="1:80">
      <c r="A39" s="42" t="s">
        <v>91</v>
      </c>
      <c r="B39" s="42" t="s">
        <v>13</v>
      </c>
      <c r="C39" s="42" t="s">
        <v>93</v>
      </c>
      <c r="D39" s="43" t="s">
        <v>134</v>
      </c>
      <c r="E39" s="44" t="s">
        <v>62</v>
      </c>
      <c r="F39" s="44" t="s">
        <v>63</v>
      </c>
      <c r="G39" s="44">
        <v>3</v>
      </c>
      <c r="H39" s="45">
        <v>2397.23</v>
      </c>
      <c r="I39" s="46">
        <v>7191.6900000000005</v>
      </c>
      <c r="J39" s="46"/>
      <c r="K39" s="46">
        <v>572.40000000000009</v>
      </c>
      <c r="L39" s="46"/>
      <c r="M39" s="46"/>
      <c r="N39" s="46"/>
      <c r="O39" s="46"/>
      <c r="P39" s="46"/>
      <c r="Q39" s="46">
        <v>7764.09</v>
      </c>
      <c r="R39" s="46">
        <v>1552.8180000000002</v>
      </c>
      <c r="S39" s="46">
        <v>116.46135</v>
      </c>
      <c r="T39" s="46">
        <v>77.640900000000002</v>
      </c>
      <c r="U39" s="46">
        <v>15.528180000000001</v>
      </c>
      <c r="V39" s="46">
        <v>194.10225000000003</v>
      </c>
      <c r="W39" s="46">
        <v>621.12720000000002</v>
      </c>
      <c r="X39" s="46">
        <v>232.92269999999999</v>
      </c>
      <c r="Y39" s="46">
        <v>46.584540000000004</v>
      </c>
      <c r="Z39" s="46">
        <v>2857.1851200000001</v>
      </c>
      <c r="AA39" s="46">
        <v>647.00749999999994</v>
      </c>
      <c r="AB39" s="46">
        <v>862.67666666666662</v>
      </c>
      <c r="AC39" s="46">
        <v>555.56377333333342</v>
      </c>
      <c r="AD39" s="46">
        <v>2065.2479399999997</v>
      </c>
      <c r="AE39" s="46">
        <v>396.49860000000001</v>
      </c>
      <c r="AF39" s="46">
        <v>1191</v>
      </c>
      <c r="AG39" s="46">
        <v>0</v>
      </c>
      <c r="AH39" s="46">
        <v>145.74</v>
      </c>
      <c r="AI39" s="46">
        <v>0</v>
      </c>
      <c r="AJ39" s="46">
        <v>0</v>
      </c>
      <c r="AK39" s="46">
        <v>14.16</v>
      </c>
      <c r="AL39" s="46">
        <v>206.13</v>
      </c>
      <c r="AM39" s="46">
        <v>1953.5286000000001</v>
      </c>
      <c r="AN39" s="46">
        <v>6875.9616599999999</v>
      </c>
      <c r="AO39" s="46">
        <v>38.962731741898153</v>
      </c>
      <c r="AP39" s="46">
        <v>3.1170185393518519</v>
      </c>
      <c r="AQ39" s="46">
        <v>1.558509269675926</v>
      </c>
      <c r="AR39" s="46">
        <v>27.174315000000004</v>
      </c>
      <c r="AS39" s="46">
        <v>10.000147920000003</v>
      </c>
      <c r="AT39" s="46">
        <v>333.85586999999998</v>
      </c>
      <c r="AU39" s="46">
        <v>12.940150000000001</v>
      </c>
      <c r="AV39" s="46">
        <v>427.6087424709259</v>
      </c>
      <c r="AW39" s="46">
        <v>107.83458333333333</v>
      </c>
      <c r="AX39" s="46">
        <v>63.838073333333341</v>
      </c>
      <c r="AY39" s="46">
        <v>1.6175187499999999</v>
      </c>
      <c r="AZ39" s="46">
        <v>25.880300000000002</v>
      </c>
      <c r="BA39" s="46">
        <v>10.064561111111111</v>
      </c>
      <c r="BB39" s="46">
        <v>76.998493442222241</v>
      </c>
      <c r="BC39" s="46">
        <v>286.23352997000006</v>
      </c>
      <c r="BD39" s="46"/>
      <c r="BE39" s="46">
        <v>0</v>
      </c>
      <c r="BF39" s="46">
        <v>286.23352997000006</v>
      </c>
      <c r="BG39" s="46">
        <v>205.71717500000003</v>
      </c>
      <c r="BH39" s="46"/>
      <c r="BI39" s="46">
        <v>0</v>
      </c>
      <c r="BJ39" s="46"/>
      <c r="BK39" s="46"/>
      <c r="BL39" s="46">
        <v>205.71717500000003</v>
      </c>
      <c r="BM39" s="46">
        <v>15559.611107440927</v>
      </c>
      <c r="BN39" s="46">
        <f t="shared" si="0"/>
        <v>-1.4553199424142004E-6</v>
      </c>
      <c r="BO39" s="46">
        <f t="shared" si="1"/>
        <v>-1.0284260926393703E-6</v>
      </c>
      <c r="BP39" s="47">
        <f t="shared" si="4"/>
        <v>8.8629737609329435</v>
      </c>
      <c r="BQ39" s="47">
        <f t="shared" si="2"/>
        <v>1.9241982507288626</v>
      </c>
      <c r="BR39" s="48">
        <v>5</v>
      </c>
      <c r="BS39" s="47">
        <f t="shared" si="5"/>
        <v>5.8309037900874632</v>
      </c>
      <c r="BT39" s="47">
        <f t="shared" si="6"/>
        <v>14.25</v>
      </c>
      <c r="BU39" s="47">
        <f t="shared" si="7"/>
        <v>16.618075801749271</v>
      </c>
      <c r="BV39" s="46">
        <f t="shared" si="3"/>
        <v>2585.7079678791815</v>
      </c>
      <c r="BW39" s="46">
        <f t="shared" si="8"/>
        <v>2585.7079653954356</v>
      </c>
      <c r="BX39" s="46">
        <f t="shared" si="9"/>
        <v>18145.319072836362</v>
      </c>
      <c r="BY39" s="46">
        <f t="shared" si="10"/>
        <v>217743.82887403635</v>
      </c>
      <c r="BZ39" s="49">
        <f>VLOOKUP($C39,[2]PARAMETROS!$A:$I,7,0)</f>
        <v>43101</v>
      </c>
      <c r="CA39" s="50">
        <f>VLOOKUP($C39,[2]PARAMETROS!$A:$I,8,0)</f>
        <v>0</v>
      </c>
      <c r="CB39" s="50">
        <f>VLOOKUP($C39,[2]PARAMETROS!$A:$I,9,0)</f>
        <v>0</v>
      </c>
    </row>
    <row r="40" spans="1:80">
      <c r="A40" s="42" t="s">
        <v>91</v>
      </c>
      <c r="B40" s="42" t="s">
        <v>14</v>
      </c>
      <c r="C40" s="42" t="s">
        <v>93</v>
      </c>
      <c r="D40" s="43" t="s">
        <v>135</v>
      </c>
      <c r="E40" s="44" t="s">
        <v>62</v>
      </c>
      <c r="F40" s="44" t="s">
        <v>63</v>
      </c>
      <c r="G40" s="44">
        <v>16</v>
      </c>
      <c r="H40" s="45">
        <v>1393</v>
      </c>
      <c r="I40" s="46">
        <v>22288</v>
      </c>
      <c r="J40" s="46"/>
      <c r="K40" s="46"/>
      <c r="L40" s="46"/>
      <c r="M40" s="46"/>
      <c r="N40" s="46"/>
      <c r="O40" s="46"/>
      <c r="P40" s="46"/>
      <c r="Q40" s="46">
        <v>22288</v>
      </c>
      <c r="R40" s="46">
        <v>4457.6000000000004</v>
      </c>
      <c r="S40" s="46">
        <v>334.32</v>
      </c>
      <c r="T40" s="46">
        <v>222.88</v>
      </c>
      <c r="U40" s="46">
        <v>44.576000000000001</v>
      </c>
      <c r="V40" s="46">
        <v>557.20000000000005</v>
      </c>
      <c r="W40" s="46">
        <v>1783.04</v>
      </c>
      <c r="X40" s="46">
        <v>668.64</v>
      </c>
      <c r="Y40" s="46">
        <v>133.72800000000001</v>
      </c>
      <c r="Z40" s="46">
        <v>8201.9840000000004</v>
      </c>
      <c r="AA40" s="46">
        <v>1857.3333333333333</v>
      </c>
      <c r="AB40" s="46">
        <v>2476.4444444444443</v>
      </c>
      <c r="AC40" s="46">
        <v>1594.8302222222226</v>
      </c>
      <c r="AD40" s="46">
        <v>5928.6080000000002</v>
      </c>
      <c r="AE40" s="46">
        <v>3078.7200000000003</v>
      </c>
      <c r="AF40" s="46">
        <v>6352</v>
      </c>
      <c r="AG40" s="46">
        <v>0</v>
      </c>
      <c r="AH40" s="46">
        <v>777.28</v>
      </c>
      <c r="AI40" s="46">
        <v>0</v>
      </c>
      <c r="AJ40" s="46">
        <v>0</v>
      </c>
      <c r="AK40" s="46">
        <v>75.52</v>
      </c>
      <c r="AL40" s="46">
        <v>1099.3599999999999</v>
      </c>
      <c r="AM40" s="46">
        <v>11382.880000000003</v>
      </c>
      <c r="AN40" s="46">
        <v>25513.472000000005</v>
      </c>
      <c r="AO40" s="46">
        <v>111.8484413580247</v>
      </c>
      <c r="AP40" s="46">
        <v>8.9478753086419758</v>
      </c>
      <c r="AQ40" s="46">
        <v>4.4739376543209879</v>
      </c>
      <c r="AR40" s="46">
        <v>78.00800000000001</v>
      </c>
      <c r="AS40" s="46">
        <v>28.706944000000011</v>
      </c>
      <c r="AT40" s="46">
        <v>958.3839999999999</v>
      </c>
      <c r="AU40" s="46">
        <v>37.146666666666668</v>
      </c>
      <c r="AV40" s="46">
        <v>1227.5158649876544</v>
      </c>
      <c r="AW40" s="46">
        <v>309.55555555555554</v>
      </c>
      <c r="AX40" s="46">
        <v>183.25688888888891</v>
      </c>
      <c r="AY40" s="46">
        <v>4.6433333333333326</v>
      </c>
      <c r="AZ40" s="46">
        <v>74.293333333333337</v>
      </c>
      <c r="BA40" s="46">
        <v>28.89185185185185</v>
      </c>
      <c r="BB40" s="46">
        <v>221.03587437037041</v>
      </c>
      <c r="BC40" s="46">
        <v>821.67683733333331</v>
      </c>
      <c r="BD40" s="46">
        <v>2467.6000000000004</v>
      </c>
      <c r="BE40" s="46">
        <v>2467.6000000000004</v>
      </c>
      <c r="BF40" s="46">
        <v>3289.2768373333338</v>
      </c>
      <c r="BG40" s="46">
        <v>1057.8477777777778</v>
      </c>
      <c r="BH40" s="46"/>
      <c r="BI40" s="46">
        <v>0</v>
      </c>
      <c r="BJ40" s="46"/>
      <c r="BK40" s="46"/>
      <c r="BL40" s="46">
        <v>1057.8477777777778</v>
      </c>
      <c r="BM40" s="46">
        <v>53376.112480098775</v>
      </c>
      <c r="BN40" s="46">
        <f t="shared" si="0"/>
        <v>-7.7617063595424014E-6</v>
      </c>
      <c r="BO40" s="46">
        <f t="shared" si="1"/>
        <v>-5.4849391607433082E-6</v>
      </c>
      <c r="BP40" s="47">
        <f t="shared" si="4"/>
        <v>8.8629737609329435</v>
      </c>
      <c r="BQ40" s="47">
        <f t="shared" si="2"/>
        <v>1.9241982507288626</v>
      </c>
      <c r="BR40" s="48">
        <v>5</v>
      </c>
      <c r="BS40" s="47">
        <f t="shared" si="5"/>
        <v>5.8309037900874632</v>
      </c>
      <c r="BT40" s="47">
        <f t="shared" si="6"/>
        <v>14.25</v>
      </c>
      <c r="BU40" s="47">
        <f t="shared" si="7"/>
        <v>16.618075801749271</v>
      </c>
      <c r="BV40" s="46">
        <f t="shared" si="3"/>
        <v>8870.0828297684293</v>
      </c>
      <c r="BW40" s="46">
        <f t="shared" si="8"/>
        <v>8870.0828165217845</v>
      </c>
      <c r="BX40" s="46">
        <f t="shared" si="9"/>
        <v>62246.195296620557</v>
      </c>
      <c r="BY40" s="46">
        <f t="shared" si="10"/>
        <v>746954.34355944674</v>
      </c>
      <c r="BZ40" s="49">
        <f>VLOOKUP($C40,[2]PARAMETROS!$A:$I,7,0)</f>
        <v>43101</v>
      </c>
      <c r="CA40" s="50">
        <f>VLOOKUP($C40,[2]PARAMETROS!$A:$I,8,0)</f>
        <v>0</v>
      </c>
      <c r="CB40" s="50">
        <f>VLOOKUP($C40,[2]PARAMETROS!$A:$I,9,0)</f>
        <v>0</v>
      </c>
    </row>
    <row r="41" spans="1:80">
      <c r="A41" s="42" t="s">
        <v>91</v>
      </c>
      <c r="B41" s="42" t="s">
        <v>15</v>
      </c>
      <c r="C41" s="42" t="s">
        <v>93</v>
      </c>
      <c r="D41" s="43" t="s">
        <v>136</v>
      </c>
      <c r="E41" s="44" t="s">
        <v>62</v>
      </c>
      <c r="F41" s="44" t="s">
        <v>63</v>
      </c>
      <c r="G41" s="44">
        <v>18</v>
      </c>
      <c r="H41" s="45">
        <v>1393</v>
      </c>
      <c r="I41" s="46">
        <v>25074</v>
      </c>
      <c r="J41" s="46"/>
      <c r="K41" s="46"/>
      <c r="L41" s="46">
        <v>3806.8899000000006</v>
      </c>
      <c r="M41" s="46"/>
      <c r="N41" s="46"/>
      <c r="O41" s="46"/>
      <c r="P41" s="46"/>
      <c r="Q41" s="46">
        <v>28880.889900000002</v>
      </c>
      <c r="R41" s="46">
        <v>5776.1779800000004</v>
      </c>
      <c r="S41" s="46">
        <v>433.2133485</v>
      </c>
      <c r="T41" s="46">
        <v>288.80889900000005</v>
      </c>
      <c r="U41" s="46">
        <v>57.761779800000006</v>
      </c>
      <c r="V41" s="46">
        <v>722.02224750000005</v>
      </c>
      <c r="W41" s="46">
        <v>2310.4711920000004</v>
      </c>
      <c r="X41" s="46">
        <v>866.42669699999999</v>
      </c>
      <c r="Y41" s="46">
        <v>173.28533940000003</v>
      </c>
      <c r="Z41" s="46">
        <v>10628.167483200001</v>
      </c>
      <c r="AA41" s="46">
        <v>2406.7408249999999</v>
      </c>
      <c r="AB41" s="46">
        <v>3208.9877666666666</v>
      </c>
      <c r="AC41" s="46">
        <v>2066.588121733334</v>
      </c>
      <c r="AD41" s="46">
        <v>7682.3167133999996</v>
      </c>
      <c r="AE41" s="46">
        <v>3463.56</v>
      </c>
      <c r="AF41" s="46">
        <v>7146</v>
      </c>
      <c r="AG41" s="46">
        <v>0</v>
      </c>
      <c r="AH41" s="46">
        <v>874.43999999999994</v>
      </c>
      <c r="AI41" s="46">
        <v>0</v>
      </c>
      <c r="AJ41" s="46">
        <v>0</v>
      </c>
      <c r="AK41" s="46">
        <v>84.96</v>
      </c>
      <c r="AL41" s="46">
        <v>1236.78</v>
      </c>
      <c r="AM41" s="46">
        <v>12805.74</v>
      </c>
      <c r="AN41" s="46">
        <v>31116.2241966</v>
      </c>
      <c r="AO41" s="46">
        <v>144.93370963512734</v>
      </c>
      <c r="AP41" s="46">
        <v>11.594696770810186</v>
      </c>
      <c r="AQ41" s="46">
        <v>5.7973483854050931</v>
      </c>
      <c r="AR41" s="46">
        <v>101.08311465000003</v>
      </c>
      <c r="AS41" s="46">
        <v>37.198586191200015</v>
      </c>
      <c r="AT41" s="46">
        <v>1241.8782656999999</v>
      </c>
      <c r="AU41" s="46">
        <v>48.134816500000007</v>
      </c>
      <c r="AV41" s="46">
        <v>1590.6205378325426</v>
      </c>
      <c r="AW41" s="46">
        <v>401.12347083333333</v>
      </c>
      <c r="AX41" s="46">
        <v>237.46509473333336</v>
      </c>
      <c r="AY41" s="46">
        <v>6.0168520624999999</v>
      </c>
      <c r="AZ41" s="46">
        <v>96.269633000000013</v>
      </c>
      <c r="BA41" s="46">
        <v>37.438190611111111</v>
      </c>
      <c r="BB41" s="46">
        <v>286.4192727764223</v>
      </c>
      <c r="BC41" s="46">
        <v>1064.7325140167002</v>
      </c>
      <c r="BD41" s="46">
        <v>3197.5270960714283</v>
      </c>
      <c r="BE41" s="46">
        <v>3197.5270960714283</v>
      </c>
      <c r="BF41" s="46">
        <v>4262.2596100881283</v>
      </c>
      <c r="BG41" s="46">
        <v>1190.0787499999999</v>
      </c>
      <c r="BH41" s="46"/>
      <c r="BI41" s="46">
        <v>0</v>
      </c>
      <c r="BJ41" s="46"/>
      <c r="BK41" s="46"/>
      <c r="BL41" s="46">
        <v>1190.0787499999999</v>
      </c>
      <c r="BM41" s="46">
        <v>67040.072994520669</v>
      </c>
      <c r="BN41" s="46">
        <f t="shared" si="0"/>
        <v>-8.7319196544852014E-6</v>
      </c>
      <c r="BO41" s="46">
        <f t="shared" si="1"/>
        <v>-6.1705565558362213E-6</v>
      </c>
      <c r="BP41" s="47">
        <f t="shared" si="4"/>
        <v>8.8629737609329435</v>
      </c>
      <c r="BQ41" s="47">
        <f t="shared" si="2"/>
        <v>1.9241982507288626</v>
      </c>
      <c r="BR41" s="48">
        <v>5</v>
      </c>
      <c r="BS41" s="47">
        <f t="shared" si="5"/>
        <v>5.8309037900874632</v>
      </c>
      <c r="BT41" s="47">
        <f t="shared" si="6"/>
        <v>14.25</v>
      </c>
      <c r="BU41" s="47">
        <f t="shared" si="7"/>
        <v>16.618075801749271</v>
      </c>
      <c r="BV41" s="46">
        <f t="shared" si="3"/>
        <v>11140.770145300983</v>
      </c>
      <c r="BW41" s="46">
        <f t="shared" si="8"/>
        <v>11140.770130398507</v>
      </c>
      <c r="BX41" s="46">
        <f t="shared" si="9"/>
        <v>78180.843124919178</v>
      </c>
      <c r="BY41" s="46">
        <f t="shared" si="10"/>
        <v>938170.1174990302</v>
      </c>
      <c r="BZ41" s="49">
        <f>VLOOKUP($C41,[2]PARAMETROS!$A:$I,7,0)</f>
        <v>43101</v>
      </c>
      <c r="CA41" s="50">
        <f>VLOOKUP($C41,[2]PARAMETROS!$A:$I,8,0)</f>
        <v>0</v>
      </c>
      <c r="CB41" s="50">
        <f>VLOOKUP($C41,[2]PARAMETROS!$A:$I,9,0)</f>
        <v>0</v>
      </c>
    </row>
    <row r="42" spans="1:80">
      <c r="A42" s="42" t="s">
        <v>91</v>
      </c>
      <c r="B42" s="42" t="s">
        <v>66</v>
      </c>
      <c r="C42" s="42" t="s">
        <v>93</v>
      </c>
      <c r="D42" s="43" t="s">
        <v>137</v>
      </c>
      <c r="E42" s="44" t="s">
        <v>62</v>
      </c>
      <c r="F42" s="44" t="s">
        <v>63</v>
      </c>
      <c r="G42" s="44">
        <v>4</v>
      </c>
      <c r="H42" s="45">
        <v>1393</v>
      </c>
      <c r="I42" s="46">
        <v>5572</v>
      </c>
      <c r="J42" s="46"/>
      <c r="K42" s="46"/>
      <c r="L42" s="46"/>
      <c r="M42" s="46"/>
      <c r="N42" s="46"/>
      <c r="O42" s="46"/>
      <c r="P42" s="46"/>
      <c r="Q42" s="46">
        <v>5572</v>
      </c>
      <c r="R42" s="46">
        <v>1114.4000000000001</v>
      </c>
      <c r="S42" s="46">
        <v>83.58</v>
      </c>
      <c r="T42" s="46">
        <v>55.72</v>
      </c>
      <c r="U42" s="46">
        <v>11.144</v>
      </c>
      <c r="V42" s="46">
        <v>139.30000000000001</v>
      </c>
      <c r="W42" s="46">
        <v>445.76</v>
      </c>
      <c r="X42" s="46">
        <v>167.16</v>
      </c>
      <c r="Y42" s="46">
        <v>33.432000000000002</v>
      </c>
      <c r="Z42" s="46">
        <v>2050.4960000000001</v>
      </c>
      <c r="AA42" s="46">
        <v>464.33333333333331</v>
      </c>
      <c r="AB42" s="46">
        <v>619.11111111111109</v>
      </c>
      <c r="AC42" s="46">
        <v>398.70755555555564</v>
      </c>
      <c r="AD42" s="46">
        <v>1482.152</v>
      </c>
      <c r="AE42" s="46">
        <v>769.68000000000006</v>
      </c>
      <c r="AF42" s="46">
        <v>1588</v>
      </c>
      <c r="AG42" s="46">
        <v>0</v>
      </c>
      <c r="AH42" s="46">
        <v>194.32</v>
      </c>
      <c r="AI42" s="46">
        <v>0</v>
      </c>
      <c r="AJ42" s="46">
        <v>0</v>
      </c>
      <c r="AK42" s="46">
        <v>18.88</v>
      </c>
      <c r="AL42" s="46">
        <v>274.83999999999997</v>
      </c>
      <c r="AM42" s="46">
        <v>2845.7200000000007</v>
      </c>
      <c r="AN42" s="46">
        <v>6378.3680000000013</v>
      </c>
      <c r="AO42" s="46">
        <v>27.962110339506175</v>
      </c>
      <c r="AP42" s="46">
        <v>2.2369688271604939</v>
      </c>
      <c r="AQ42" s="46">
        <v>1.118484413580247</v>
      </c>
      <c r="AR42" s="46">
        <v>19.502000000000002</v>
      </c>
      <c r="AS42" s="46">
        <v>7.1767360000000027</v>
      </c>
      <c r="AT42" s="46">
        <v>239.59599999999998</v>
      </c>
      <c r="AU42" s="46">
        <v>9.2866666666666671</v>
      </c>
      <c r="AV42" s="46">
        <v>306.87896624691359</v>
      </c>
      <c r="AW42" s="46">
        <v>77.388888888888886</v>
      </c>
      <c r="AX42" s="46">
        <v>45.814222222222227</v>
      </c>
      <c r="AY42" s="46">
        <v>1.1608333333333332</v>
      </c>
      <c r="AZ42" s="46">
        <v>18.573333333333334</v>
      </c>
      <c r="BA42" s="46">
        <v>7.2229629629629626</v>
      </c>
      <c r="BB42" s="46">
        <v>55.258968592592602</v>
      </c>
      <c r="BC42" s="46">
        <v>205.41920933333333</v>
      </c>
      <c r="BD42" s="46">
        <v>759.81818181818187</v>
      </c>
      <c r="BE42" s="46">
        <v>759.81818181818187</v>
      </c>
      <c r="BF42" s="46">
        <v>965.23739115151523</v>
      </c>
      <c r="BG42" s="46">
        <v>264.46194444444444</v>
      </c>
      <c r="BH42" s="46"/>
      <c r="BI42" s="46">
        <v>0</v>
      </c>
      <c r="BJ42" s="46"/>
      <c r="BK42" s="46"/>
      <c r="BL42" s="46">
        <v>264.46194444444444</v>
      </c>
      <c r="BM42" s="46">
        <v>13486.946301842876</v>
      </c>
      <c r="BN42" s="46">
        <f t="shared" si="0"/>
        <v>-1.9404265898856003E-6</v>
      </c>
      <c r="BO42" s="46">
        <f t="shared" si="1"/>
        <v>-1.3712347901858271E-6</v>
      </c>
      <c r="BP42" s="47">
        <f t="shared" si="4"/>
        <v>8.8629737609329435</v>
      </c>
      <c r="BQ42" s="47">
        <f t="shared" si="2"/>
        <v>1.9241982507288626</v>
      </c>
      <c r="BR42" s="48">
        <v>5</v>
      </c>
      <c r="BS42" s="47">
        <f t="shared" si="5"/>
        <v>5.8309037900874632</v>
      </c>
      <c r="BT42" s="47">
        <f t="shared" si="6"/>
        <v>14.25</v>
      </c>
      <c r="BU42" s="47">
        <f t="shared" si="7"/>
        <v>16.618075801749271</v>
      </c>
      <c r="BV42" s="46">
        <f t="shared" si="3"/>
        <v>2241.2709592311348</v>
      </c>
      <c r="BW42" s="46">
        <f t="shared" si="8"/>
        <v>2241.2709559194736</v>
      </c>
      <c r="BX42" s="46">
        <f t="shared" si="9"/>
        <v>15728.21725776235</v>
      </c>
      <c r="BY42" s="46">
        <f t="shared" si="10"/>
        <v>188738.6070931482</v>
      </c>
      <c r="BZ42" s="49">
        <f>VLOOKUP($C42,[2]PARAMETROS!$A:$I,7,0)</f>
        <v>43101</v>
      </c>
      <c r="CA42" s="50">
        <f>VLOOKUP($C42,[2]PARAMETROS!$A:$I,8,0)</f>
        <v>0</v>
      </c>
      <c r="CB42" s="50">
        <f>VLOOKUP($C42,[2]PARAMETROS!$A:$I,9,0)</f>
        <v>0</v>
      </c>
    </row>
    <row r="43" spans="1:80">
      <c r="A43" s="42" t="s">
        <v>91</v>
      </c>
      <c r="B43" s="42" t="s">
        <v>17</v>
      </c>
      <c r="C43" s="42" t="s">
        <v>93</v>
      </c>
      <c r="D43" s="43" t="s">
        <v>138</v>
      </c>
      <c r="E43" s="44" t="s">
        <v>62</v>
      </c>
      <c r="F43" s="44" t="s">
        <v>63</v>
      </c>
      <c r="G43" s="44">
        <v>3</v>
      </c>
      <c r="H43" s="45">
        <v>1511.38</v>
      </c>
      <c r="I43" s="46">
        <v>4534.1400000000003</v>
      </c>
      <c r="J43" s="46"/>
      <c r="K43" s="46"/>
      <c r="L43" s="46"/>
      <c r="M43" s="46"/>
      <c r="N43" s="46"/>
      <c r="O43" s="46"/>
      <c r="P43" s="46"/>
      <c r="Q43" s="46">
        <v>4534.1400000000003</v>
      </c>
      <c r="R43" s="46">
        <v>906.82800000000009</v>
      </c>
      <c r="S43" s="46">
        <v>68.012100000000004</v>
      </c>
      <c r="T43" s="46">
        <v>45.341400000000007</v>
      </c>
      <c r="U43" s="46">
        <v>9.0682800000000015</v>
      </c>
      <c r="V43" s="46">
        <v>113.35350000000001</v>
      </c>
      <c r="W43" s="46">
        <v>362.73120000000006</v>
      </c>
      <c r="X43" s="46">
        <v>136.02420000000001</v>
      </c>
      <c r="Y43" s="46">
        <v>27.204840000000001</v>
      </c>
      <c r="Z43" s="46">
        <v>1668.5635200000002</v>
      </c>
      <c r="AA43" s="46">
        <v>377.84500000000003</v>
      </c>
      <c r="AB43" s="46">
        <v>503.79333333333335</v>
      </c>
      <c r="AC43" s="46">
        <v>324.44290666666672</v>
      </c>
      <c r="AD43" s="46">
        <v>1206.08124</v>
      </c>
      <c r="AE43" s="46">
        <v>555.95159999999998</v>
      </c>
      <c r="AF43" s="46">
        <v>1191</v>
      </c>
      <c r="AG43" s="46">
        <v>0</v>
      </c>
      <c r="AH43" s="46">
        <v>145.74</v>
      </c>
      <c r="AI43" s="46">
        <v>0</v>
      </c>
      <c r="AJ43" s="46">
        <v>0</v>
      </c>
      <c r="AK43" s="46">
        <v>14.16</v>
      </c>
      <c r="AL43" s="46">
        <v>206.13</v>
      </c>
      <c r="AM43" s="46">
        <v>2112.9816000000001</v>
      </c>
      <c r="AN43" s="46">
        <v>4987.6263600000002</v>
      </c>
      <c r="AO43" s="46">
        <v>22.753790914351857</v>
      </c>
      <c r="AP43" s="46">
        <v>1.8203032731481483</v>
      </c>
      <c r="AQ43" s="46">
        <v>0.91015163657407416</v>
      </c>
      <c r="AR43" s="46">
        <v>15.869490000000004</v>
      </c>
      <c r="AS43" s="46">
        <v>5.8399723200000029</v>
      </c>
      <c r="AT43" s="46">
        <v>194.96802</v>
      </c>
      <c r="AU43" s="46">
        <v>7.5569000000000006</v>
      </c>
      <c r="AV43" s="46">
        <v>249.7186281440741</v>
      </c>
      <c r="AW43" s="46">
        <v>62.974166666666669</v>
      </c>
      <c r="AX43" s="46">
        <v>37.280706666666674</v>
      </c>
      <c r="AY43" s="46">
        <v>0.94461249999999997</v>
      </c>
      <c r="AZ43" s="46">
        <v>15.113800000000001</v>
      </c>
      <c r="BA43" s="46">
        <v>5.877588888888889</v>
      </c>
      <c r="BB43" s="46">
        <v>44.966241897777792</v>
      </c>
      <c r="BC43" s="46">
        <v>167.15711662000001</v>
      </c>
      <c r="BD43" s="46"/>
      <c r="BE43" s="46">
        <v>0</v>
      </c>
      <c r="BF43" s="46">
        <v>167.15711662000001</v>
      </c>
      <c r="BG43" s="46">
        <v>198.34645833333332</v>
      </c>
      <c r="BH43" s="46"/>
      <c r="BI43" s="46">
        <v>0</v>
      </c>
      <c r="BJ43" s="46"/>
      <c r="BK43" s="46"/>
      <c r="BL43" s="46">
        <v>198.34645833333332</v>
      </c>
      <c r="BM43" s="46">
        <v>10136.988563097408</v>
      </c>
      <c r="BN43" s="46">
        <f t="shared" si="0"/>
        <v>-1.4553199424142004E-6</v>
      </c>
      <c r="BO43" s="46">
        <f t="shared" si="1"/>
        <v>-1.0284260926393703E-6</v>
      </c>
      <c r="BP43" s="47">
        <f t="shared" si="4"/>
        <v>8.8629737609329435</v>
      </c>
      <c r="BQ43" s="47">
        <f t="shared" si="2"/>
        <v>1.9241982507288626</v>
      </c>
      <c r="BR43" s="48">
        <v>5</v>
      </c>
      <c r="BS43" s="47">
        <f t="shared" si="5"/>
        <v>5.8309037900874632</v>
      </c>
      <c r="BT43" s="47">
        <f t="shared" si="6"/>
        <v>14.25</v>
      </c>
      <c r="BU43" s="47">
        <f t="shared" si="7"/>
        <v>16.618075801749271</v>
      </c>
      <c r="BV43" s="46">
        <f t="shared" si="3"/>
        <v>1684.5724430174305</v>
      </c>
      <c r="BW43" s="46">
        <f t="shared" si="8"/>
        <v>1684.5724405336844</v>
      </c>
      <c r="BX43" s="46">
        <f t="shared" si="9"/>
        <v>11821.561003631092</v>
      </c>
      <c r="BY43" s="46">
        <f t="shared" si="10"/>
        <v>141858.73204357311</v>
      </c>
      <c r="BZ43" s="49">
        <f>VLOOKUP($C43,[2]PARAMETROS!$A:$I,7,0)</f>
        <v>43101</v>
      </c>
      <c r="CA43" s="50">
        <f>VLOOKUP($C43,[2]PARAMETROS!$A:$I,8,0)</f>
        <v>0</v>
      </c>
      <c r="CB43" s="50">
        <f>VLOOKUP($C43,[2]PARAMETROS!$A:$I,9,0)</f>
        <v>0</v>
      </c>
    </row>
    <row r="44" spans="1:80">
      <c r="A44" s="42" t="s">
        <v>91</v>
      </c>
      <c r="B44" s="42" t="s">
        <v>16</v>
      </c>
      <c r="C44" s="42" t="s">
        <v>93</v>
      </c>
      <c r="D44" s="43" t="s">
        <v>139</v>
      </c>
      <c r="E44" s="44" t="s">
        <v>62</v>
      </c>
      <c r="F44" s="44" t="s">
        <v>63</v>
      </c>
      <c r="G44" s="44">
        <v>91</v>
      </c>
      <c r="H44" s="45">
        <v>2216.69</v>
      </c>
      <c r="I44" s="46">
        <v>201718.79</v>
      </c>
      <c r="J44" s="46"/>
      <c r="K44" s="46"/>
      <c r="L44" s="46"/>
      <c r="M44" s="46"/>
      <c r="N44" s="46"/>
      <c r="O44" s="46"/>
      <c r="P44" s="46"/>
      <c r="Q44" s="46">
        <v>201718.79</v>
      </c>
      <c r="R44" s="46">
        <v>40343.758000000002</v>
      </c>
      <c r="S44" s="46">
        <v>3025.7818499999998</v>
      </c>
      <c r="T44" s="46">
        <v>2017.1879000000001</v>
      </c>
      <c r="U44" s="46">
        <v>403.43758000000003</v>
      </c>
      <c r="V44" s="46">
        <v>5042.9697500000002</v>
      </c>
      <c r="W44" s="46">
        <v>16137.503200000001</v>
      </c>
      <c r="X44" s="46">
        <v>6051.5636999999997</v>
      </c>
      <c r="Y44" s="46">
        <v>1210.3127400000001</v>
      </c>
      <c r="Z44" s="46">
        <v>74232.514719999992</v>
      </c>
      <c r="AA44" s="46">
        <v>16809.899166666666</v>
      </c>
      <c r="AB44" s="46">
        <v>22413.198888888888</v>
      </c>
      <c r="AC44" s="46">
        <v>14434.100084444448</v>
      </c>
      <c r="AD44" s="46">
        <v>53657.198140000008</v>
      </c>
      <c r="AE44" s="46">
        <v>13012.872600000001</v>
      </c>
      <c r="AF44" s="46">
        <v>36127</v>
      </c>
      <c r="AG44" s="46">
        <v>0</v>
      </c>
      <c r="AH44" s="46">
        <v>4420.78</v>
      </c>
      <c r="AI44" s="46">
        <v>0</v>
      </c>
      <c r="AJ44" s="46">
        <v>0</v>
      </c>
      <c r="AK44" s="46">
        <v>429.52</v>
      </c>
      <c r="AL44" s="46">
        <v>6252.61</v>
      </c>
      <c r="AM44" s="46">
        <v>60242.782599999999</v>
      </c>
      <c r="AN44" s="46">
        <v>188132.49546000001</v>
      </c>
      <c r="AO44" s="46">
        <v>1012.2905713445217</v>
      </c>
      <c r="AP44" s="46">
        <v>80.983245707561736</v>
      </c>
      <c r="AQ44" s="46">
        <v>40.491622853780868</v>
      </c>
      <c r="AR44" s="46">
        <v>706.0157650000001</v>
      </c>
      <c r="AS44" s="46">
        <v>259.81380152000014</v>
      </c>
      <c r="AT44" s="46">
        <v>8673.9079700000002</v>
      </c>
      <c r="AU44" s="46">
        <v>336.19798333333335</v>
      </c>
      <c r="AV44" s="46">
        <v>11109.700959759199</v>
      </c>
      <c r="AW44" s="46">
        <v>2801.649861111111</v>
      </c>
      <c r="AX44" s="46">
        <v>1658.576717777778</v>
      </c>
      <c r="AY44" s="46">
        <v>42.024747916666662</v>
      </c>
      <c r="AZ44" s="46">
        <v>672.39596666666671</v>
      </c>
      <c r="BA44" s="46">
        <v>261.48732037037036</v>
      </c>
      <c r="BB44" s="46">
        <v>2000.4975378940744</v>
      </c>
      <c r="BC44" s="46">
        <v>7436.6321517366669</v>
      </c>
      <c r="BD44" s="46"/>
      <c r="BE44" s="46">
        <v>0</v>
      </c>
      <c r="BF44" s="46">
        <v>7436.6321517366669</v>
      </c>
      <c r="BG44" s="46">
        <v>6016.509236111111</v>
      </c>
      <c r="BH44" s="46"/>
      <c r="BI44" s="46">
        <v>0</v>
      </c>
      <c r="BJ44" s="46"/>
      <c r="BK44" s="46"/>
      <c r="BL44" s="46">
        <v>6016.509236111111</v>
      </c>
      <c r="BM44" s="46">
        <v>414414.127807607</v>
      </c>
      <c r="BN44" s="46">
        <f t="shared" si="0"/>
        <v>-4.4144704919897407E-5</v>
      </c>
      <c r="BO44" s="46">
        <f t="shared" si="1"/>
        <v>-3.1195591476727563E-5</v>
      </c>
      <c r="BP44" s="47">
        <f t="shared" si="4"/>
        <v>8.8629737609329435</v>
      </c>
      <c r="BQ44" s="47">
        <f t="shared" si="2"/>
        <v>1.9241982507288626</v>
      </c>
      <c r="BR44" s="48">
        <v>5</v>
      </c>
      <c r="BS44" s="47">
        <f t="shared" si="5"/>
        <v>5.8309037900874632</v>
      </c>
      <c r="BT44" s="47">
        <f t="shared" si="6"/>
        <v>14.25</v>
      </c>
      <c r="BU44" s="47">
        <f t="shared" si="7"/>
        <v>16.618075801749271</v>
      </c>
      <c r="BV44" s="46">
        <f t="shared" si="3"/>
        <v>68867.653879706137</v>
      </c>
      <c r="BW44" s="46">
        <f t="shared" si="8"/>
        <v>68867.653804365837</v>
      </c>
      <c r="BX44" s="46">
        <f t="shared" si="9"/>
        <v>483281.78161197284</v>
      </c>
      <c r="BY44" s="46">
        <f t="shared" si="10"/>
        <v>5799381.3793436736</v>
      </c>
      <c r="BZ44" s="49">
        <f>VLOOKUP($C44,[2]PARAMETROS!$A:$I,7,0)</f>
        <v>43101</v>
      </c>
      <c r="CA44" s="50">
        <f>VLOOKUP($C44,[2]PARAMETROS!$A:$I,8,0)</f>
        <v>0</v>
      </c>
      <c r="CB44" s="50">
        <f>VLOOKUP($C44,[2]PARAMETROS!$A:$I,9,0)</f>
        <v>0</v>
      </c>
    </row>
    <row r="45" spans="1:80">
      <c r="A45" s="42" t="s">
        <v>91</v>
      </c>
      <c r="B45" s="42" t="s">
        <v>140</v>
      </c>
      <c r="C45" s="42" t="s">
        <v>93</v>
      </c>
      <c r="D45" s="43" t="s">
        <v>141</v>
      </c>
      <c r="E45" s="44" t="s">
        <v>62</v>
      </c>
      <c r="F45" s="44" t="s">
        <v>63</v>
      </c>
      <c r="G45" s="44">
        <v>2</v>
      </c>
      <c r="H45" s="45">
        <v>2904.49</v>
      </c>
      <c r="I45" s="46">
        <v>5808.98</v>
      </c>
      <c r="J45" s="46"/>
      <c r="K45" s="46"/>
      <c r="L45" s="46"/>
      <c r="M45" s="46"/>
      <c r="N45" s="46"/>
      <c r="O45" s="46"/>
      <c r="P45" s="46"/>
      <c r="Q45" s="46">
        <v>5808.98</v>
      </c>
      <c r="R45" s="46">
        <v>1161.796</v>
      </c>
      <c r="S45" s="46">
        <v>87.134699999999995</v>
      </c>
      <c r="T45" s="46">
        <v>58.089799999999997</v>
      </c>
      <c r="U45" s="46">
        <v>11.61796</v>
      </c>
      <c r="V45" s="46">
        <v>145.22450000000001</v>
      </c>
      <c r="W45" s="46">
        <v>464.71839999999997</v>
      </c>
      <c r="X45" s="46">
        <v>174.26939999999999</v>
      </c>
      <c r="Y45" s="46">
        <v>34.853879999999997</v>
      </c>
      <c r="Z45" s="46">
        <v>2137.7046400000004</v>
      </c>
      <c r="AA45" s="46">
        <v>484.08166666666659</v>
      </c>
      <c r="AB45" s="46">
        <v>645.44222222222209</v>
      </c>
      <c r="AC45" s="46">
        <v>415.66479111111113</v>
      </c>
      <c r="AD45" s="46">
        <v>1545.1886799999997</v>
      </c>
      <c r="AE45" s="46">
        <v>203.46120000000002</v>
      </c>
      <c r="AF45" s="46">
        <v>794</v>
      </c>
      <c r="AG45" s="46">
        <v>0</v>
      </c>
      <c r="AH45" s="46">
        <v>97.16</v>
      </c>
      <c r="AI45" s="46">
        <v>0</v>
      </c>
      <c r="AJ45" s="46">
        <v>0</v>
      </c>
      <c r="AK45" s="46">
        <v>9.44</v>
      </c>
      <c r="AL45" s="46">
        <v>137.41999999999999</v>
      </c>
      <c r="AM45" s="46">
        <v>1241.4812000000002</v>
      </c>
      <c r="AN45" s="46">
        <v>4924.3745200000003</v>
      </c>
      <c r="AO45" s="46">
        <v>29.151353144290123</v>
      </c>
      <c r="AP45" s="46">
        <v>2.3321082515432097</v>
      </c>
      <c r="AQ45" s="46">
        <v>1.1660541257716048</v>
      </c>
      <c r="AR45" s="46">
        <v>20.331430000000001</v>
      </c>
      <c r="AS45" s="46">
        <v>7.4819662400000029</v>
      </c>
      <c r="AT45" s="46">
        <v>249.78613999999996</v>
      </c>
      <c r="AU45" s="46">
        <v>9.681633333333334</v>
      </c>
      <c r="AV45" s="46">
        <v>319.93068509493821</v>
      </c>
      <c r="AW45" s="46">
        <v>80.680277777777761</v>
      </c>
      <c r="AX45" s="46">
        <v>47.762724444444444</v>
      </c>
      <c r="AY45" s="46">
        <v>1.2102041666666665</v>
      </c>
      <c r="AZ45" s="46">
        <v>19.363266666666668</v>
      </c>
      <c r="BA45" s="46">
        <v>7.5301592592592588</v>
      </c>
      <c r="BB45" s="46">
        <v>57.609160691851855</v>
      </c>
      <c r="BC45" s="46">
        <v>214.15579300666667</v>
      </c>
      <c r="BD45" s="46"/>
      <c r="BE45" s="46">
        <v>0</v>
      </c>
      <c r="BF45" s="46">
        <v>214.15579300666667</v>
      </c>
      <c r="BG45" s="46">
        <v>89.750833333333333</v>
      </c>
      <c r="BH45" s="46"/>
      <c r="BI45" s="46">
        <v>0</v>
      </c>
      <c r="BJ45" s="46"/>
      <c r="BK45" s="46"/>
      <c r="BL45" s="46">
        <v>89.750833333333333</v>
      </c>
      <c r="BM45" s="46">
        <v>11357.191831434939</v>
      </c>
      <c r="BN45" s="46">
        <f t="shared" si="0"/>
        <v>-9.7021329494280017E-7</v>
      </c>
      <c r="BO45" s="46">
        <f t="shared" si="1"/>
        <v>-6.8561739509291353E-7</v>
      </c>
      <c r="BP45" s="47">
        <f t="shared" si="4"/>
        <v>8.8629737609329435</v>
      </c>
      <c r="BQ45" s="47">
        <f t="shared" si="2"/>
        <v>1.9241982507288626</v>
      </c>
      <c r="BR45" s="48">
        <v>5</v>
      </c>
      <c r="BS45" s="47">
        <f t="shared" si="5"/>
        <v>5.8309037900874632</v>
      </c>
      <c r="BT45" s="47">
        <f t="shared" si="6"/>
        <v>14.25</v>
      </c>
      <c r="BU45" s="47">
        <f t="shared" si="7"/>
        <v>16.618075801749271</v>
      </c>
      <c r="BV45" s="46">
        <f t="shared" si="3"/>
        <v>1887.3467472227671</v>
      </c>
      <c r="BW45" s="46">
        <f t="shared" si="8"/>
        <v>1887.3467455669365</v>
      </c>
      <c r="BX45" s="46">
        <f t="shared" si="9"/>
        <v>13244.538577001875</v>
      </c>
      <c r="BY45" s="46">
        <f t="shared" si="10"/>
        <v>158934.46292402249</v>
      </c>
      <c r="BZ45" s="49">
        <f>VLOOKUP($C45,[2]PARAMETROS!$A:$I,7,0)</f>
        <v>43101</v>
      </c>
      <c r="CA45" s="50">
        <f>VLOOKUP($C45,[2]PARAMETROS!$A:$I,8,0)</f>
        <v>0</v>
      </c>
      <c r="CB45" s="50">
        <f>VLOOKUP($C45,[2]PARAMETROS!$A:$I,9,0)</f>
        <v>0</v>
      </c>
    </row>
    <row r="46" spans="1:80">
      <c r="A46" s="42" t="s">
        <v>91</v>
      </c>
      <c r="B46" s="42" t="s">
        <v>142</v>
      </c>
      <c r="C46" s="42" t="s">
        <v>93</v>
      </c>
      <c r="D46" s="43" t="s">
        <v>143</v>
      </c>
      <c r="E46" s="44" t="s">
        <v>62</v>
      </c>
      <c r="F46" s="44" t="s">
        <v>63</v>
      </c>
      <c r="G46" s="44">
        <v>1</v>
      </c>
      <c r="H46" s="45">
        <v>2904.49</v>
      </c>
      <c r="I46" s="46">
        <v>2904.49</v>
      </c>
      <c r="J46" s="46"/>
      <c r="K46" s="46"/>
      <c r="L46" s="46"/>
      <c r="M46" s="46"/>
      <c r="N46" s="46"/>
      <c r="O46" s="46"/>
      <c r="P46" s="46">
        <v>348.53879999999998</v>
      </c>
      <c r="Q46" s="46">
        <v>3253.0287999999996</v>
      </c>
      <c r="R46" s="46">
        <v>650.60575999999992</v>
      </c>
      <c r="S46" s="46">
        <v>48.795431999999991</v>
      </c>
      <c r="T46" s="46">
        <v>32.530287999999999</v>
      </c>
      <c r="U46" s="46">
        <v>6.5060575999999992</v>
      </c>
      <c r="V46" s="46">
        <v>81.32571999999999</v>
      </c>
      <c r="W46" s="46">
        <v>260.24230399999999</v>
      </c>
      <c r="X46" s="46">
        <v>97.590863999999982</v>
      </c>
      <c r="Y46" s="46">
        <v>19.518172799999999</v>
      </c>
      <c r="Z46" s="46">
        <v>1197.1145984</v>
      </c>
      <c r="AA46" s="46">
        <v>271.08573333333328</v>
      </c>
      <c r="AB46" s="46">
        <v>361.44764444444439</v>
      </c>
      <c r="AC46" s="46">
        <v>232.77228302222224</v>
      </c>
      <c r="AD46" s="46">
        <v>865.30566079999994</v>
      </c>
      <c r="AE46" s="46">
        <v>101.73060000000001</v>
      </c>
      <c r="AF46" s="46">
        <v>397</v>
      </c>
      <c r="AG46" s="46">
        <v>0</v>
      </c>
      <c r="AH46" s="46">
        <v>48.58</v>
      </c>
      <c r="AI46" s="46">
        <v>0</v>
      </c>
      <c r="AJ46" s="46">
        <v>0</v>
      </c>
      <c r="AK46" s="46">
        <v>4.72</v>
      </c>
      <c r="AL46" s="46">
        <v>68.709999999999994</v>
      </c>
      <c r="AM46" s="46">
        <v>620.74060000000009</v>
      </c>
      <c r="AN46" s="46">
        <v>2683.1608592000002</v>
      </c>
      <c r="AO46" s="46">
        <v>16.32475776080247</v>
      </c>
      <c r="AP46" s="46">
        <v>1.3059806208641975</v>
      </c>
      <c r="AQ46" s="46">
        <v>0.65299031043209876</v>
      </c>
      <c r="AR46" s="46">
        <v>11.385600800000001</v>
      </c>
      <c r="AS46" s="46">
        <v>4.1899010944000015</v>
      </c>
      <c r="AT46" s="46">
        <v>139.88023839999997</v>
      </c>
      <c r="AU46" s="46">
        <v>5.4217146666666665</v>
      </c>
      <c r="AV46" s="46">
        <v>179.16118365316541</v>
      </c>
      <c r="AW46" s="46">
        <v>45.180955555555549</v>
      </c>
      <c r="AX46" s="46">
        <v>26.747125688888886</v>
      </c>
      <c r="AY46" s="46">
        <v>0.6777143333333332</v>
      </c>
      <c r="AZ46" s="46">
        <v>10.843429333333333</v>
      </c>
      <c r="BA46" s="46">
        <v>4.2168891851851846</v>
      </c>
      <c r="BB46" s="46">
        <v>32.261129987437037</v>
      </c>
      <c r="BC46" s="46">
        <v>119.92724408373331</v>
      </c>
      <c r="BD46" s="46"/>
      <c r="BE46" s="46">
        <v>0</v>
      </c>
      <c r="BF46" s="46">
        <v>119.92724408373331</v>
      </c>
      <c r="BG46" s="46">
        <v>44.875416666666666</v>
      </c>
      <c r="BH46" s="46"/>
      <c r="BI46" s="46">
        <v>0</v>
      </c>
      <c r="BJ46" s="46"/>
      <c r="BK46" s="46"/>
      <c r="BL46" s="46">
        <v>44.875416666666666</v>
      </c>
      <c r="BM46" s="46">
        <v>6280.1535036035648</v>
      </c>
      <c r="BN46" s="46">
        <f t="shared" si="0"/>
        <v>-4.8510664747140009E-7</v>
      </c>
      <c r="BO46" s="46">
        <f t="shared" si="1"/>
        <v>-3.4280869754645676E-7</v>
      </c>
      <c r="BP46" s="47">
        <f t="shared" si="4"/>
        <v>8.8629737609329435</v>
      </c>
      <c r="BQ46" s="47">
        <f t="shared" si="2"/>
        <v>1.9241982507288626</v>
      </c>
      <c r="BR46" s="48">
        <v>5</v>
      </c>
      <c r="BS46" s="47">
        <f t="shared" si="5"/>
        <v>5.8309037900874632</v>
      </c>
      <c r="BT46" s="47">
        <f t="shared" si="6"/>
        <v>14.25</v>
      </c>
      <c r="BU46" s="47">
        <f t="shared" si="7"/>
        <v>16.618075801749271</v>
      </c>
      <c r="BV46" s="46">
        <f t="shared" si="3"/>
        <v>1043.6406695574694</v>
      </c>
      <c r="BW46" s="46">
        <f t="shared" si="8"/>
        <v>1043.6406687295541</v>
      </c>
      <c r="BX46" s="46">
        <f t="shared" si="9"/>
        <v>7323.7941723331187</v>
      </c>
      <c r="BY46" s="46">
        <f t="shared" si="10"/>
        <v>87885.530067997432</v>
      </c>
      <c r="BZ46" s="49">
        <f>VLOOKUP($C46,[2]PARAMETROS!$A:$I,7,0)</f>
        <v>43101</v>
      </c>
      <c r="CA46" s="50">
        <f>VLOOKUP($C46,[2]PARAMETROS!$A:$I,8,0)</f>
        <v>0</v>
      </c>
      <c r="CB46" s="50">
        <f>VLOOKUP($C46,[2]PARAMETROS!$A:$I,9,0)</f>
        <v>0</v>
      </c>
    </row>
    <row r="47" spans="1:80">
      <c r="A47" s="42" t="s">
        <v>91</v>
      </c>
      <c r="B47" s="42" t="s">
        <v>144</v>
      </c>
      <c r="C47" s="42" t="s">
        <v>145</v>
      </c>
      <c r="D47" s="43" t="s">
        <v>146</v>
      </c>
      <c r="E47" s="44" t="s">
        <v>62</v>
      </c>
      <c r="F47" s="44" t="s">
        <v>63</v>
      </c>
      <c r="G47" s="44">
        <v>5</v>
      </c>
      <c r="H47" s="45">
        <v>2417.3200000000002</v>
      </c>
      <c r="I47" s="46">
        <v>12086.6</v>
      </c>
      <c r="J47" s="46"/>
      <c r="K47" s="46"/>
      <c r="L47" s="46"/>
      <c r="M47" s="46"/>
      <c r="N47" s="46"/>
      <c r="O47" s="46"/>
      <c r="P47" s="46"/>
      <c r="Q47" s="46">
        <v>12086.6</v>
      </c>
      <c r="R47" s="46">
        <v>2417.3200000000002</v>
      </c>
      <c r="S47" s="46">
        <v>181.29900000000001</v>
      </c>
      <c r="T47" s="46">
        <v>120.866</v>
      </c>
      <c r="U47" s="46">
        <v>24.173200000000001</v>
      </c>
      <c r="V47" s="46">
        <v>302.16500000000002</v>
      </c>
      <c r="W47" s="46">
        <v>966.928</v>
      </c>
      <c r="X47" s="46">
        <v>362.59800000000001</v>
      </c>
      <c r="Y47" s="46">
        <v>72.519599999999997</v>
      </c>
      <c r="Z47" s="46">
        <v>4447.8688000000002</v>
      </c>
      <c r="AA47" s="46">
        <v>1007.2166666666667</v>
      </c>
      <c r="AB47" s="46">
        <v>1342.9555555555555</v>
      </c>
      <c r="AC47" s="46">
        <v>864.86337777777794</v>
      </c>
      <c r="AD47" s="46">
        <v>3215.0356000000002</v>
      </c>
      <c r="AE47" s="46">
        <v>654.80399999999997</v>
      </c>
      <c r="AF47" s="46">
        <v>1395</v>
      </c>
      <c r="AG47" s="46">
        <v>0</v>
      </c>
      <c r="AH47" s="46">
        <v>0</v>
      </c>
      <c r="AI47" s="46">
        <v>0</v>
      </c>
      <c r="AJ47" s="46">
        <v>0</v>
      </c>
      <c r="AK47" s="46">
        <v>23.599999999999998</v>
      </c>
      <c r="AL47" s="46">
        <v>343.54999999999995</v>
      </c>
      <c r="AM47" s="46">
        <v>2416.9539999999997</v>
      </c>
      <c r="AN47" s="46">
        <v>10079.858400000001</v>
      </c>
      <c r="AO47" s="46">
        <v>60.654494405864206</v>
      </c>
      <c r="AP47" s="46">
        <v>4.8523595524691361</v>
      </c>
      <c r="AQ47" s="46">
        <v>2.426179776234568</v>
      </c>
      <c r="AR47" s="46">
        <v>42.303100000000008</v>
      </c>
      <c r="AS47" s="46">
        <v>15.567540800000007</v>
      </c>
      <c r="AT47" s="46">
        <v>519.72379999999998</v>
      </c>
      <c r="AU47" s="46">
        <v>20.144333333333336</v>
      </c>
      <c r="AV47" s="46">
        <v>665.67180786790118</v>
      </c>
      <c r="AW47" s="46">
        <v>167.86944444444444</v>
      </c>
      <c r="AX47" s="46">
        <v>99.378711111111116</v>
      </c>
      <c r="AY47" s="46">
        <v>2.5180416666666665</v>
      </c>
      <c r="AZ47" s="46">
        <v>40.288666666666671</v>
      </c>
      <c r="BA47" s="46">
        <v>15.667814814814815</v>
      </c>
      <c r="BB47" s="46">
        <v>119.86594576296299</v>
      </c>
      <c r="BC47" s="46">
        <v>445.58862446666672</v>
      </c>
      <c r="BD47" s="46"/>
      <c r="BE47" s="46">
        <v>0</v>
      </c>
      <c r="BF47" s="46">
        <v>445.58862446666672</v>
      </c>
      <c r="BG47" s="46">
        <v>247.66875000000002</v>
      </c>
      <c r="BH47" s="46"/>
      <c r="BI47" s="46">
        <v>0</v>
      </c>
      <c r="BJ47" s="46"/>
      <c r="BK47" s="46"/>
      <c r="BL47" s="46">
        <v>247.66875000000002</v>
      </c>
      <c r="BM47" s="46">
        <v>23525.38758233457</v>
      </c>
      <c r="BN47" s="46">
        <f t="shared" si="0"/>
        <v>-2.4255332373570003E-6</v>
      </c>
      <c r="BO47" s="46">
        <f t="shared" si="1"/>
        <v>-1.7140434877322838E-6</v>
      </c>
      <c r="BP47" s="47">
        <f t="shared" si="4"/>
        <v>8.8629737609329435</v>
      </c>
      <c r="BQ47" s="47">
        <f t="shared" si="2"/>
        <v>1.9241982507288626</v>
      </c>
      <c r="BR47" s="48">
        <v>5</v>
      </c>
      <c r="BS47" s="47">
        <f t="shared" si="5"/>
        <v>5.8309037900874632</v>
      </c>
      <c r="BT47" s="47">
        <f t="shared" si="6"/>
        <v>14.25</v>
      </c>
      <c r="BU47" s="47">
        <f t="shared" si="7"/>
        <v>16.618075801749271</v>
      </c>
      <c r="BV47" s="46">
        <f t="shared" si="3"/>
        <v>3909.466740399751</v>
      </c>
      <c r="BW47" s="46">
        <f t="shared" si="8"/>
        <v>3909.4667362601745</v>
      </c>
      <c r="BX47" s="46">
        <f t="shared" si="9"/>
        <v>27434.854318594746</v>
      </c>
      <c r="BY47" s="46">
        <f t="shared" si="10"/>
        <v>329218.25182313693</v>
      </c>
      <c r="BZ47" s="51">
        <f>VLOOKUP($C47,[2]PARAMETROS!$A:$I,7,0)</f>
        <v>42736</v>
      </c>
      <c r="CA47" s="50">
        <f>VLOOKUP($C47,[2]PARAMETROS!$A:$I,8,0)</f>
        <v>0</v>
      </c>
      <c r="CB47" s="50">
        <f>VLOOKUP($C47,[2]PARAMETROS!$A:$I,9,0)</f>
        <v>0</v>
      </c>
    </row>
    <row r="48" spans="1:80">
      <c r="A48" s="42" t="s">
        <v>91</v>
      </c>
      <c r="B48" s="42" t="s">
        <v>147</v>
      </c>
      <c r="C48" s="42" t="s">
        <v>115</v>
      </c>
      <c r="D48" s="43" t="s">
        <v>148</v>
      </c>
      <c r="E48" s="44" t="s">
        <v>62</v>
      </c>
      <c r="F48" s="44" t="s">
        <v>63</v>
      </c>
      <c r="G48" s="44">
        <v>1</v>
      </c>
      <c r="H48" s="45">
        <v>2676.87</v>
      </c>
      <c r="I48" s="46">
        <v>2676.87</v>
      </c>
      <c r="J48" s="46"/>
      <c r="K48" s="46"/>
      <c r="L48" s="46"/>
      <c r="M48" s="46"/>
      <c r="N48" s="46"/>
      <c r="O48" s="46"/>
      <c r="P48" s="46"/>
      <c r="Q48" s="46">
        <v>2676.87</v>
      </c>
      <c r="R48" s="46">
        <v>535.37400000000002</v>
      </c>
      <c r="S48" s="46">
        <v>40.15305</v>
      </c>
      <c r="T48" s="46">
        <v>26.768699999999999</v>
      </c>
      <c r="U48" s="46">
        <v>5.3537400000000002</v>
      </c>
      <c r="V48" s="46">
        <v>66.921750000000003</v>
      </c>
      <c r="W48" s="46">
        <v>214.14959999999999</v>
      </c>
      <c r="X48" s="46">
        <v>80.306100000000001</v>
      </c>
      <c r="Y48" s="46">
        <v>16.061219999999999</v>
      </c>
      <c r="Z48" s="46">
        <v>985.08816000000002</v>
      </c>
      <c r="AA48" s="46">
        <v>223.07249999999999</v>
      </c>
      <c r="AB48" s="46">
        <v>297.42999999999995</v>
      </c>
      <c r="AC48" s="46">
        <v>191.54492000000002</v>
      </c>
      <c r="AD48" s="46">
        <v>712.04741999999999</v>
      </c>
      <c r="AE48" s="46">
        <v>115.3878</v>
      </c>
      <c r="AF48" s="46">
        <v>397</v>
      </c>
      <c r="AG48" s="46">
        <v>0</v>
      </c>
      <c r="AH48" s="46">
        <v>28.32</v>
      </c>
      <c r="AI48" s="46">
        <v>0</v>
      </c>
      <c r="AJ48" s="46">
        <v>0</v>
      </c>
      <c r="AK48" s="46">
        <v>4.72</v>
      </c>
      <c r="AL48" s="46">
        <v>68.709999999999994</v>
      </c>
      <c r="AM48" s="46">
        <v>614.13780000000008</v>
      </c>
      <c r="AN48" s="46">
        <v>2311.2733800000001</v>
      </c>
      <c r="AO48" s="46">
        <v>13.43340529513889</v>
      </c>
      <c r="AP48" s="46">
        <v>1.0746724236111111</v>
      </c>
      <c r="AQ48" s="46">
        <v>0.53733621180555557</v>
      </c>
      <c r="AR48" s="46">
        <v>9.3690450000000016</v>
      </c>
      <c r="AS48" s="46">
        <v>3.4478085600000012</v>
      </c>
      <c r="AT48" s="46">
        <v>115.10540999999999</v>
      </c>
      <c r="AU48" s="46">
        <v>4.4614500000000001</v>
      </c>
      <c r="AV48" s="46">
        <v>147.42912749055557</v>
      </c>
      <c r="AW48" s="46">
        <v>37.178749999999994</v>
      </c>
      <c r="AX48" s="46">
        <v>22.009820000000001</v>
      </c>
      <c r="AY48" s="46">
        <v>0.55768124999999991</v>
      </c>
      <c r="AZ48" s="46">
        <v>8.9229000000000003</v>
      </c>
      <c r="BA48" s="46">
        <v>3.4700166666666665</v>
      </c>
      <c r="BB48" s="46">
        <v>26.547213793333338</v>
      </c>
      <c r="BC48" s="46">
        <v>98.686381710000006</v>
      </c>
      <c r="BD48" s="46"/>
      <c r="BE48" s="46">
        <v>0</v>
      </c>
      <c r="BF48" s="46">
        <v>98.686381710000006</v>
      </c>
      <c r="BG48" s="46">
        <v>44.875416666666666</v>
      </c>
      <c r="BH48" s="46"/>
      <c r="BI48" s="46">
        <v>0</v>
      </c>
      <c r="BJ48" s="46"/>
      <c r="BK48" s="46"/>
      <c r="BL48" s="46">
        <v>44.875416666666666</v>
      </c>
      <c r="BM48" s="46">
        <v>5279.1343058672219</v>
      </c>
      <c r="BN48" s="46">
        <f t="shared" si="0"/>
        <v>-4.8510664747140009E-7</v>
      </c>
      <c r="BO48" s="46">
        <f t="shared" si="1"/>
        <v>-3.4280869754645676E-7</v>
      </c>
      <c r="BP48" s="47">
        <f t="shared" si="4"/>
        <v>8.8629737609329435</v>
      </c>
      <c r="BQ48" s="47">
        <f t="shared" si="2"/>
        <v>1.9241982507288626</v>
      </c>
      <c r="BR48" s="48">
        <v>5</v>
      </c>
      <c r="BS48" s="47">
        <f t="shared" si="5"/>
        <v>5.8309037900874632</v>
      </c>
      <c r="BT48" s="47">
        <f t="shared" si="6"/>
        <v>14.25</v>
      </c>
      <c r="BU48" s="47">
        <f t="shared" si="7"/>
        <v>16.618075801749271</v>
      </c>
      <c r="BV48" s="46">
        <f t="shared" si="3"/>
        <v>877.29054048758144</v>
      </c>
      <c r="BW48" s="46">
        <f t="shared" si="8"/>
        <v>877.29053965966614</v>
      </c>
      <c r="BX48" s="46">
        <f t="shared" si="9"/>
        <v>6156.424845526888</v>
      </c>
      <c r="BY48" s="46">
        <f t="shared" si="10"/>
        <v>73877.098146322649</v>
      </c>
      <c r="BZ48" s="49">
        <f>VLOOKUP($C48,[2]PARAMETROS!$A:$I,7,0)</f>
        <v>43101</v>
      </c>
      <c r="CA48" s="50">
        <f>VLOOKUP($C48,[2]PARAMETROS!$A:$I,8,0)</f>
        <v>0</v>
      </c>
      <c r="CB48" s="50">
        <f>VLOOKUP($C48,[2]PARAMETROS!$A:$I,9,0)</f>
        <v>0</v>
      </c>
    </row>
    <row r="49" spans="1:80">
      <c r="A49" s="42" t="s">
        <v>91</v>
      </c>
      <c r="B49" s="42" t="s">
        <v>149</v>
      </c>
      <c r="C49" s="42" t="s">
        <v>115</v>
      </c>
      <c r="D49" s="43" t="s">
        <v>150</v>
      </c>
      <c r="E49" s="44" t="s">
        <v>62</v>
      </c>
      <c r="F49" s="44" t="s">
        <v>63</v>
      </c>
      <c r="G49" s="44">
        <v>22</v>
      </c>
      <c r="H49" s="45">
        <v>2676.87</v>
      </c>
      <c r="I49" s="46">
        <v>58891.14</v>
      </c>
      <c r="J49" s="46"/>
      <c r="K49" s="46"/>
      <c r="L49" s="46"/>
      <c r="M49" s="46"/>
      <c r="N49" s="46"/>
      <c r="O49" s="46"/>
      <c r="P49" s="46"/>
      <c r="Q49" s="46">
        <v>58891.14</v>
      </c>
      <c r="R49" s="46">
        <v>11778.228000000001</v>
      </c>
      <c r="S49" s="46">
        <v>883.36709999999994</v>
      </c>
      <c r="T49" s="46">
        <v>588.91139999999996</v>
      </c>
      <c r="U49" s="46">
        <v>117.78228</v>
      </c>
      <c r="V49" s="46">
        <v>1472.2785000000001</v>
      </c>
      <c r="W49" s="46">
        <v>4711.2911999999997</v>
      </c>
      <c r="X49" s="46">
        <v>1766.7341999999999</v>
      </c>
      <c r="Y49" s="46">
        <v>353.34683999999999</v>
      </c>
      <c r="Z49" s="46">
        <v>21671.939519999996</v>
      </c>
      <c r="AA49" s="46">
        <v>4907.5949999999993</v>
      </c>
      <c r="AB49" s="46">
        <v>6543.4599999999991</v>
      </c>
      <c r="AC49" s="46">
        <v>4213.9882400000006</v>
      </c>
      <c r="AD49" s="46">
        <v>15665.043239999999</v>
      </c>
      <c r="AE49" s="46">
        <v>2538.5316000000003</v>
      </c>
      <c r="AF49" s="46">
        <v>8734</v>
      </c>
      <c r="AG49" s="46">
        <v>0</v>
      </c>
      <c r="AH49" s="46">
        <v>623.04</v>
      </c>
      <c r="AI49" s="46">
        <v>0</v>
      </c>
      <c r="AJ49" s="46">
        <v>0</v>
      </c>
      <c r="AK49" s="46">
        <v>103.83999999999999</v>
      </c>
      <c r="AL49" s="46">
        <v>1511.62</v>
      </c>
      <c r="AM49" s="46">
        <v>13511.031599999998</v>
      </c>
      <c r="AN49" s="46">
        <v>50848.014359999994</v>
      </c>
      <c r="AO49" s="46">
        <v>295.53491649305556</v>
      </c>
      <c r="AP49" s="46">
        <v>23.642793319444447</v>
      </c>
      <c r="AQ49" s="46">
        <v>11.821396659722224</v>
      </c>
      <c r="AR49" s="46">
        <v>206.11899000000003</v>
      </c>
      <c r="AS49" s="46">
        <v>75.851788320000026</v>
      </c>
      <c r="AT49" s="46">
        <v>2532.3190199999999</v>
      </c>
      <c r="AU49" s="46">
        <v>98.151900000000012</v>
      </c>
      <c r="AV49" s="46">
        <v>3243.440804792222</v>
      </c>
      <c r="AW49" s="46">
        <v>817.93249999999989</v>
      </c>
      <c r="AX49" s="46">
        <v>484.21604000000002</v>
      </c>
      <c r="AY49" s="46">
        <v>12.2689875</v>
      </c>
      <c r="AZ49" s="46">
        <v>196.30380000000002</v>
      </c>
      <c r="BA49" s="46">
        <v>76.340366666666668</v>
      </c>
      <c r="BB49" s="46">
        <v>584.03870345333348</v>
      </c>
      <c r="BC49" s="46">
        <v>2171.10039762</v>
      </c>
      <c r="BD49" s="46"/>
      <c r="BE49" s="46">
        <v>0</v>
      </c>
      <c r="BF49" s="46">
        <v>2171.10039762</v>
      </c>
      <c r="BG49" s="46">
        <v>987.25916666666672</v>
      </c>
      <c r="BH49" s="46"/>
      <c r="BI49" s="46">
        <v>0</v>
      </c>
      <c r="BJ49" s="46"/>
      <c r="BK49" s="46"/>
      <c r="BL49" s="46">
        <v>987.25916666666672</v>
      </c>
      <c r="BM49" s="46">
        <v>116140.95472907888</v>
      </c>
      <c r="BN49" s="46">
        <f t="shared" si="0"/>
        <v>-1.0672346244370801E-5</v>
      </c>
      <c r="BO49" s="46">
        <f t="shared" si="1"/>
        <v>-7.5417913460220492E-6</v>
      </c>
      <c r="BP49" s="47">
        <f t="shared" si="4"/>
        <v>8.8629737609329435</v>
      </c>
      <c r="BQ49" s="47">
        <f t="shared" si="2"/>
        <v>1.9241982507288626</v>
      </c>
      <c r="BR49" s="48">
        <v>5</v>
      </c>
      <c r="BS49" s="47">
        <f t="shared" si="5"/>
        <v>5.8309037900874632</v>
      </c>
      <c r="BT49" s="47">
        <f t="shared" si="6"/>
        <v>14.25</v>
      </c>
      <c r="BU49" s="47">
        <f t="shared" si="7"/>
        <v>16.618075801749271</v>
      </c>
      <c r="BV49" s="46">
        <f t="shared" si="3"/>
        <v>19300.391890726794</v>
      </c>
      <c r="BW49" s="46">
        <f t="shared" si="8"/>
        <v>19300.391872512657</v>
      </c>
      <c r="BX49" s="46">
        <f t="shared" si="9"/>
        <v>135441.34660159153</v>
      </c>
      <c r="BY49" s="46">
        <f t="shared" si="10"/>
        <v>1625296.1592190983</v>
      </c>
      <c r="BZ49" s="49">
        <f>VLOOKUP($C49,[2]PARAMETROS!$A:$I,7,0)</f>
        <v>43101</v>
      </c>
      <c r="CA49" s="50">
        <f>VLOOKUP($C49,[2]PARAMETROS!$A:$I,8,0)</f>
        <v>0</v>
      </c>
      <c r="CB49" s="50">
        <f>VLOOKUP($C49,[2]PARAMETROS!$A:$I,9,0)</f>
        <v>0</v>
      </c>
    </row>
    <row r="50" spans="1:80">
      <c r="A50" s="42" t="s">
        <v>91</v>
      </c>
      <c r="B50" s="42" t="s">
        <v>151</v>
      </c>
      <c r="C50" s="42" t="s">
        <v>115</v>
      </c>
      <c r="D50" s="43" t="s">
        <v>152</v>
      </c>
      <c r="E50" s="44" t="s">
        <v>62</v>
      </c>
      <c r="F50" s="44" t="s">
        <v>63</v>
      </c>
      <c r="G50" s="44">
        <v>25</v>
      </c>
      <c r="H50" s="45">
        <v>1825.1386363636361</v>
      </c>
      <c r="I50" s="46">
        <v>45628.465909090904</v>
      </c>
      <c r="J50" s="46"/>
      <c r="K50" s="46"/>
      <c r="L50" s="46"/>
      <c r="M50" s="46"/>
      <c r="N50" s="46"/>
      <c r="O50" s="46"/>
      <c r="P50" s="46"/>
      <c r="Q50" s="46">
        <v>45628.465909090904</v>
      </c>
      <c r="R50" s="46">
        <v>9125.693181818182</v>
      </c>
      <c r="S50" s="46">
        <v>684.42698863636349</v>
      </c>
      <c r="T50" s="46">
        <v>456.28465909090903</v>
      </c>
      <c r="U50" s="46">
        <v>91.256931818181812</v>
      </c>
      <c r="V50" s="46">
        <v>1140.7116477272727</v>
      </c>
      <c r="W50" s="46">
        <v>3650.2772727272722</v>
      </c>
      <c r="X50" s="46">
        <v>1368.853977272727</v>
      </c>
      <c r="Y50" s="46">
        <v>273.77079545454541</v>
      </c>
      <c r="Z50" s="46">
        <v>16791.275454545452</v>
      </c>
      <c r="AA50" s="46">
        <v>3802.3721590909086</v>
      </c>
      <c r="AB50" s="46">
        <v>5069.829545454545</v>
      </c>
      <c r="AC50" s="46">
        <v>3264.9702272727272</v>
      </c>
      <c r="AD50" s="46">
        <v>12137.171931818182</v>
      </c>
      <c r="AE50" s="46">
        <v>4162.2920454545456</v>
      </c>
      <c r="AF50" s="46">
        <v>9925</v>
      </c>
      <c r="AG50" s="46">
        <v>0</v>
      </c>
      <c r="AH50" s="46">
        <v>708</v>
      </c>
      <c r="AI50" s="46">
        <v>0</v>
      </c>
      <c r="AJ50" s="46">
        <v>0</v>
      </c>
      <c r="AK50" s="46">
        <v>118</v>
      </c>
      <c r="AL50" s="46">
        <v>1717.7499999999998</v>
      </c>
      <c r="AM50" s="46">
        <v>16631.042045454546</v>
      </c>
      <c r="AN50" s="46">
        <v>45559.489431818176</v>
      </c>
      <c r="AO50" s="46">
        <v>228.97849934895834</v>
      </c>
      <c r="AP50" s="46">
        <v>18.318279947916665</v>
      </c>
      <c r="AQ50" s="46">
        <v>9.1591399739583323</v>
      </c>
      <c r="AR50" s="46">
        <v>159.69963068181818</v>
      </c>
      <c r="AS50" s="46">
        <v>58.769464090909111</v>
      </c>
      <c r="AT50" s="46">
        <v>1962.0240340909088</v>
      </c>
      <c r="AU50" s="46">
        <v>76.047443181818181</v>
      </c>
      <c r="AV50" s="46">
        <v>2512.9964913162876</v>
      </c>
      <c r="AW50" s="46">
        <v>633.72869318181813</v>
      </c>
      <c r="AX50" s="46">
        <v>375.16738636363635</v>
      </c>
      <c r="AY50" s="46">
        <v>9.5059303977272709</v>
      </c>
      <c r="AZ50" s="46">
        <v>152.09488636363636</v>
      </c>
      <c r="BA50" s="46">
        <v>59.148011363636357</v>
      </c>
      <c r="BB50" s="46">
        <v>452.50932602272729</v>
      </c>
      <c r="BC50" s="46">
        <v>1682.1542336931818</v>
      </c>
      <c r="BD50" s="46"/>
      <c r="BE50" s="46">
        <v>0</v>
      </c>
      <c r="BF50" s="46">
        <v>1682.1542336931818</v>
      </c>
      <c r="BG50" s="46">
        <v>1121.8854166666667</v>
      </c>
      <c r="BH50" s="46"/>
      <c r="BI50" s="46">
        <v>0</v>
      </c>
      <c r="BJ50" s="46"/>
      <c r="BK50" s="46"/>
      <c r="BL50" s="46">
        <v>1121.8854166666667</v>
      </c>
      <c r="BM50" s="46">
        <v>96504.991482585217</v>
      </c>
      <c r="BN50" s="46">
        <f t="shared" si="0"/>
        <v>-1.2127666186785003E-5</v>
      </c>
      <c r="BO50" s="46">
        <f t="shared" si="1"/>
        <v>-8.5702174386614189E-6</v>
      </c>
      <c r="BP50" s="47">
        <f t="shared" si="4"/>
        <v>8.8629737609329435</v>
      </c>
      <c r="BQ50" s="47">
        <f t="shared" si="2"/>
        <v>1.9241982507288626</v>
      </c>
      <c r="BR50" s="48">
        <v>5</v>
      </c>
      <c r="BS50" s="47">
        <f t="shared" si="5"/>
        <v>5.8309037900874632</v>
      </c>
      <c r="BT50" s="47">
        <f t="shared" si="6"/>
        <v>14.25</v>
      </c>
      <c r="BU50" s="47">
        <f t="shared" si="7"/>
        <v>16.618075801749271</v>
      </c>
      <c r="BV50" s="46">
        <f t="shared" si="3"/>
        <v>16037.272633608098</v>
      </c>
      <c r="BW50" s="46">
        <f t="shared" si="8"/>
        <v>16037.272612910214</v>
      </c>
      <c r="BX50" s="46">
        <f t="shared" si="9"/>
        <v>112542.26409549543</v>
      </c>
      <c r="BY50" s="46">
        <f t="shared" si="10"/>
        <v>1350507.169145945</v>
      </c>
      <c r="BZ50" s="49">
        <f>VLOOKUP($C50,[2]PARAMETROS!$A:$I,7,0)</f>
        <v>43101</v>
      </c>
      <c r="CA50" s="50">
        <f>VLOOKUP($C50,[2]PARAMETROS!$A:$I,8,0)</f>
        <v>0</v>
      </c>
      <c r="CB50" s="50">
        <f>VLOOKUP($C50,[2]PARAMETROS!$A:$I,9,0)</f>
        <v>0</v>
      </c>
    </row>
    <row r="51" spans="1:80">
      <c r="A51" s="42" t="s">
        <v>91</v>
      </c>
      <c r="B51" s="42" t="s">
        <v>153</v>
      </c>
      <c r="C51" s="42" t="s">
        <v>115</v>
      </c>
      <c r="D51" s="43" t="s">
        <v>154</v>
      </c>
      <c r="E51" s="44" t="s">
        <v>62</v>
      </c>
      <c r="F51" s="44" t="s">
        <v>63</v>
      </c>
      <c r="G51" s="44">
        <v>6</v>
      </c>
      <c r="H51" s="45">
        <v>3212.24</v>
      </c>
      <c r="I51" s="46">
        <v>19273.439999999999</v>
      </c>
      <c r="J51" s="46"/>
      <c r="K51" s="46"/>
      <c r="L51" s="46"/>
      <c r="M51" s="46"/>
      <c r="N51" s="46"/>
      <c r="O51" s="46"/>
      <c r="P51" s="46"/>
      <c r="Q51" s="46">
        <v>19273.439999999999</v>
      </c>
      <c r="R51" s="46">
        <v>3854.6880000000001</v>
      </c>
      <c r="S51" s="46">
        <v>289.10159999999996</v>
      </c>
      <c r="T51" s="46">
        <v>192.73439999999999</v>
      </c>
      <c r="U51" s="46">
        <v>38.546880000000002</v>
      </c>
      <c r="V51" s="46">
        <v>481.83600000000001</v>
      </c>
      <c r="W51" s="46">
        <v>1541.8751999999999</v>
      </c>
      <c r="X51" s="46">
        <v>578.20319999999992</v>
      </c>
      <c r="Y51" s="46">
        <v>115.64063999999999</v>
      </c>
      <c r="Z51" s="46">
        <v>7092.6259200000004</v>
      </c>
      <c r="AA51" s="46">
        <v>1606.12</v>
      </c>
      <c r="AB51" s="46">
        <v>2141.4933333333329</v>
      </c>
      <c r="AC51" s="46">
        <v>1379.1217066666668</v>
      </c>
      <c r="AD51" s="46">
        <v>5126.7350399999996</v>
      </c>
      <c r="AE51" s="46">
        <v>499.59360000000015</v>
      </c>
      <c r="AF51" s="46">
        <v>2382</v>
      </c>
      <c r="AG51" s="46">
        <v>0</v>
      </c>
      <c r="AH51" s="46">
        <v>169.92000000000002</v>
      </c>
      <c r="AI51" s="46">
        <v>0</v>
      </c>
      <c r="AJ51" s="46">
        <v>0</v>
      </c>
      <c r="AK51" s="46">
        <v>28.32</v>
      </c>
      <c r="AL51" s="46">
        <v>412.26</v>
      </c>
      <c r="AM51" s="46">
        <v>3492.0936000000002</v>
      </c>
      <c r="AN51" s="46">
        <v>15711.45456</v>
      </c>
      <c r="AO51" s="46">
        <v>96.720397685185191</v>
      </c>
      <c r="AP51" s="46">
        <v>7.7376318148148151</v>
      </c>
      <c r="AQ51" s="46">
        <v>3.8688159074074076</v>
      </c>
      <c r="AR51" s="46">
        <v>67.457040000000006</v>
      </c>
      <c r="AS51" s="46">
        <v>24.824190720000008</v>
      </c>
      <c r="AT51" s="46">
        <v>828.7579199999999</v>
      </c>
      <c r="AU51" s="46">
        <v>32.122399999999999</v>
      </c>
      <c r="AV51" s="46">
        <v>1061.4883961274072</v>
      </c>
      <c r="AW51" s="46">
        <v>267.68666666666661</v>
      </c>
      <c r="AX51" s="46">
        <v>158.47050666666667</v>
      </c>
      <c r="AY51" s="46">
        <v>4.0152999999999999</v>
      </c>
      <c r="AZ51" s="46">
        <v>64.244799999999998</v>
      </c>
      <c r="BA51" s="46">
        <v>24.984088888888888</v>
      </c>
      <c r="BB51" s="46">
        <v>191.1397012977778</v>
      </c>
      <c r="BC51" s="46">
        <v>710.54106351999997</v>
      </c>
      <c r="BD51" s="46"/>
      <c r="BE51" s="46">
        <v>0</v>
      </c>
      <c r="BF51" s="46">
        <v>710.54106351999997</v>
      </c>
      <c r="BG51" s="46">
        <v>269.2525</v>
      </c>
      <c r="BH51" s="46"/>
      <c r="BI51" s="46">
        <v>0</v>
      </c>
      <c r="BJ51" s="46"/>
      <c r="BK51" s="46"/>
      <c r="BL51" s="46">
        <v>269.2525</v>
      </c>
      <c r="BM51" s="46">
        <v>37026.176519647415</v>
      </c>
      <c r="BN51" s="46">
        <f t="shared" si="0"/>
        <v>-2.9106398848284007E-6</v>
      </c>
      <c r="BO51" s="46">
        <f t="shared" si="1"/>
        <v>-2.0568521852787406E-6</v>
      </c>
      <c r="BP51" s="47">
        <f t="shared" si="4"/>
        <v>8.8629737609329435</v>
      </c>
      <c r="BQ51" s="47">
        <f t="shared" si="2"/>
        <v>1.9241982507288626</v>
      </c>
      <c r="BR51" s="48">
        <v>5</v>
      </c>
      <c r="BS51" s="47">
        <f t="shared" si="5"/>
        <v>5.8309037900874632</v>
      </c>
      <c r="BT51" s="47">
        <f t="shared" si="6"/>
        <v>14.25</v>
      </c>
      <c r="BU51" s="47">
        <f t="shared" si="7"/>
        <v>16.618075801749271</v>
      </c>
      <c r="BV51" s="46">
        <f t="shared" si="3"/>
        <v>6153.0380796989957</v>
      </c>
      <c r="BW51" s="46">
        <f t="shared" si="8"/>
        <v>6153.0380747315039</v>
      </c>
      <c r="BX51" s="46">
        <f t="shared" si="9"/>
        <v>43179.214594378922</v>
      </c>
      <c r="BY51" s="46">
        <f t="shared" si="10"/>
        <v>518150.57513254706</v>
      </c>
      <c r="BZ51" s="49">
        <f>VLOOKUP($C51,[2]PARAMETROS!$A:$I,7,0)</f>
        <v>43101</v>
      </c>
      <c r="CA51" s="50">
        <f>VLOOKUP($C51,[2]PARAMETROS!$A:$I,8,0)</f>
        <v>0</v>
      </c>
      <c r="CB51" s="50">
        <f>VLOOKUP($C51,[2]PARAMETROS!$A:$I,9,0)</f>
        <v>0</v>
      </c>
    </row>
    <row r="52" spans="1:80">
      <c r="A52" s="42" t="s">
        <v>91</v>
      </c>
      <c r="B52" s="42" t="s">
        <v>155</v>
      </c>
      <c r="C52" s="42" t="s">
        <v>156</v>
      </c>
      <c r="D52" s="43" t="s">
        <v>157</v>
      </c>
      <c r="E52" s="44" t="s">
        <v>62</v>
      </c>
      <c r="F52" s="44" t="s">
        <v>63</v>
      </c>
      <c r="G52" s="44">
        <v>5</v>
      </c>
      <c r="H52" s="45">
        <v>1696.02</v>
      </c>
      <c r="I52" s="46">
        <v>8480.1</v>
      </c>
      <c r="J52" s="46"/>
      <c r="K52" s="46"/>
      <c r="L52" s="46"/>
      <c r="M52" s="46"/>
      <c r="N52" s="46"/>
      <c r="O52" s="46"/>
      <c r="P52" s="46"/>
      <c r="Q52" s="46">
        <v>8480.1</v>
      </c>
      <c r="R52" s="46">
        <v>1696.0200000000002</v>
      </c>
      <c r="S52" s="46">
        <v>127.2015</v>
      </c>
      <c r="T52" s="46">
        <v>84.801000000000002</v>
      </c>
      <c r="U52" s="46">
        <v>16.9602</v>
      </c>
      <c r="V52" s="46">
        <v>212.00250000000003</v>
      </c>
      <c r="W52" s="46">
        <v>678.40800000000002</v>
      </c>
      <c r="X52" s="46">
        <v>254.40299999999999</v>
      </c>
      <c r="Y52" s="46">
        <v>50.880600000000001</v>
      </c>
      <c r="Z52" s="46">
        <v>3120.6767999999997</v>
      </c>
      <c r="AA52" s="46">
        <v>706.67499999999995</v>
      </c>
      <c r="AB52" s="46">
        <v>942.23333333333335</v>
      </c>
      <c r="AC52" s="46">
        <v>606.79826666666679</v>
      </c>
      <c r="AD52" s="46">
        <v>2255.7066</v>
      </c>
      <c r="AE52" s="46">
        <v>871.19399999999996</v>
      </c>
      <c r="AF52" s="46">
        <v>1841.0000000000002</v>
      </c>
      <c r="AG52" s="46">
        <v>0</v>
      </c>
      <c r="AH52" s="46">
        <v>0</v>
      </c>
      <c r="AI52" s="46">
        <v>0</v>
      </c>
      <c r="AJ52" s="46">
        <v>0</v>
      </c>
      <c r="AK52" s="46">
        <v>23.599999999999998</v>
      </c>
      <c r="AL52" s="46">
        <v>343.54999999999995</v>
      </c>
      <c r="AM52" s="46">
        <v>3079.3440000000001</v>
      </c>
      <c r="AN52" s="46">
        <v>8455.7273999999998</v>
      </c>
      <c r="AO52" s="46">
        <v>42.555903067129634</v>
      </c>
      <c r="AP52" s="46">
        <v>3.4044722453703709</v>
      </c>
      <c r="AQ52" s="46">
        <v>1.7022361226851854</v>
      </c>
      <c r="AR52" s="46">
        <v>29.680350000000004</v>
      </c>
      <c r="AS52" s="46">
        <v>10.922368800000005</v>
      </c>
      <c r="AT52" s="46">
        <v>364.64429999999999</v>
      </c>
      <c r="AU52" s="46">
        <v>14.133500000000002</v>
      </c>
      <c r="AV52" s="46">
        <v>467.04313023518523</v>
      </c>
      <c r="AW52" s="46">
        <v>117.77916666666667</v>
      </c>
      <c r="AX52" s="46">
        <v>69.72526666666667</v>
      </c>
      <c r="AY52" s="46">
        <v>1.7666875</v>
      </c>
      <c r="AZ52" s="46">
        <v>28.267000000000003</v>
      </c>
      <c r="BA52" s="46">
        <v>10.992722222222222</v>
      </c>
      <c r="BB52" s="46">
        <v>84.099350244444466</v>
      </c>
      <c r="BC52" s="46">
        <v>312.63019330000003</v>
      </c>
      <c r="BD52" s="46"/>
      <c r="BE52" s="46">
        <v>0</v>
      </c>
      <c r="BF52" s="46">
        <v>312.63019330000003</v>
      </c>
      <c r="BG52" s="46">
        <v>245.14565972222218</v>
      </c>
      <c r="BH52" s="46"/>
      <c r="BI52" s="46">
        <v>0</v>
      </c>
      <c r="BJ52" s="46"/>
      <c r="BK52" s="46"/>
      <c r="BL52" s="46">
        <v>245.14565972222218</v>
      </c>
      <c r="BM52" s="46">
        <v>17960.646383257408</v>
      </c>
      <c r="BN52" s="46">
        <f t="shared" si="0"/>
        <v>-2.4255332373570003E-6</v>
      </c>
      <c r="BO52" s="46">
        <f t="shared" si="1"/>
        <v>-1.7140434877322838E-6</v>
      </c>
      <c r="BP52" s="47">
        <f t="shared" si="4"/>
        <v>8.8629737609329435</v>
      </c>
      <c r="BQ52" s="47">
        <f t="shared" si="2"/>
        <v>1.9241982507288626</v>
      </c>
      <c r="BR52" s="48">
        <v>5</v>
      </c>
      <c r="BS52" s="47">
        <f t="shared" si="5"/>
        <v>5.8309037900874632</v>
      </c>
      <c r="BT52" s="47">
        <f t="shared" si="6"/>
        <v>14.25</v>
      </c>
      <c r="BU52" s="47">
        <f t="shared" si="7"/>
        <v>16.618075801749271</v>
      </c>
      <c r="BV52" s="46">
        <f t="shared" si="3"/>
        <v>2984.7138297659367</v>
      </c>
      <c r="BW52" s="46">
        <f t="shared" si="8"/>
        <v>2984.7138256263602</v>
      </c>
      <c r="BX52" s="46">
        <f t="shared" si="9"/>
        <v>20945.360208883769</v>
      </c>
      <c r="BY52" s="46">
        <f t="shared" si="10"/>
        <v>251344.32250660524</v>
      </c>
      <c r="BZ52" s="49">
        <f>VLOOKUP($C52,[2]PARAMETROS!$A:$I,7,0)</f>
        <v>43101</v>
      </c>
      <c r="CA52" s="50">
        <f>VLOOKUP($C52,[2]PARAMETROS!$A:$I,8,0)</f>
        <v>0</v>
      </c>
      <c r="CB52" s="50">
        <f>VLOOKUP($C52,[2]PARAMETROS!$A:$I,9,0)</f>
        <v>0</v>
      </c>
    </row>
    <row r="53" spans="1:80">
      <c r="A53" s="42" t="s">
        <v>158</v>
      </c>
      <c r="B53" s="42" t="s">
        <v>78</v>
      </c>
      <c r="C53" s="42" t="s">
        <v>159</v>
      </c>
      <c r="D53" s="43" t="s">
        <v>160</v>
      </c>
      <c r="E53" s="44" t="s">
        <v>62</v>
      </c>
      <c r="F53" s="44" t="s">
        <v>63</v>
      </c>
      <c r="G53" s="44">
        <v>2</v>
      </c>
      <c r="H53" s="45">
        <v>3035.23</v>
      </c>
      <c r="I53" s="46">
        <v>6070.46</v>
      </c>
      <c r="J53" s="46"/>
      <c r="K53" s="46"/>
      <c r="L53" s="46"/>
      <c r="M53" s="46"/>
      <c r="N53" s="46"/>
      <c r="O53" s="46"/>
      <c r="P53" s="46"/>
      <c r="Q53" s="46">
        <v>6070.46</v>
      </c>
      <c r="R53" s="46">
        <v>1214.0920000000001</v>
      </c>
      <c r="S53" s="46">
        <v>91.056899999999999</v>
      </c>
      <c r="T53" s="46">
        <v>60.704599999999999</v>
      </c>
      <c r="U53" s="46">
        <v>12.140919999999999</v>
      </c>
      <c r="V53" s="46">
        <v>151.76150000000001</v>
      </c>
      <c r="W53" s="46">
        <v>485.63679999999999</v>
      </c>
      <c r="X53" s="46">
        <v>182.1138</v>
      </c>
      <c r="Y53" s="46">
        <v>36.422760000000004</v>
      </c>
      <c r="Z53" s="46">
        <v>2233.9292800000003</v>
      </c>
      <c r="AA53" s="46">
        <v>505.87166666666667</v>
      </c>
      <c r="AB53" s="46">
        <v>674.49555555555548</v>
      </c>
      <c r="AC53" s="46">
        <v>434.37513777777787</v>
      </c>
      <c r="AD53" s="46">
        <v>1614.74236</v>
      </c>
      <c r="AE53" s="46">
        <v>0</v>
      </c>
      <c r="AF53" s="46">
        <v>794</v>
      </c>
      <c r="AG53" s="46">
        <v>0</v>
      </c>
      <c r="AH53" s="46">
        <v>30</v>
      </c>
      <c r="AI53" s="46">
        <v>0</v>
      </c>
      <c r="AJ53" s="46">
        <v>0</v>
      </c>
      <c r="AK53" s="46">
        <v>9.44</v>
      </c>
      <c r="AL53" s="46">
        <v>587.76</v>
      </c>
      <c r="AM53" s="46">
        <v>1421.2</v>
      </c>
      <c r="AN53" s="46">
        <v>5269.8716400000003</v>
      </c>
      <c r="AO53" s="46">
        <v>30.463544926697534</v>
      </c>
      <c r="AP53" s="46">
        <v>2.4370835941358027</v>
      </c>
      <c r="AQ53" s="46">
        <v>1.2185417970679013</v>
      </c>
      <c r="AR53" s="46">
        <v>21.246610000000004</v>
      </c>
      <c r="AS53" s="46">
        <v>7.8187524800000032</v>
      </c>
      <c r="AT53" s="46">
        <v>261.02977999999996</v>
      </c>
      <c r="AU53" s="46">
        <v>10.117433333333334</v>
      </c>
      <c r="AV53" s="46">
        <v>334.33174613123452</v>
      </c>
      <c r="AW53" s="46">
        <v>84.311944444444435</v>
      </c>
      <c r="AX53" s="46">
        <v>49.912671111111116</v>
      </c>
      <c r="AY53" s="46">
        <v>1.2646791666666666</v>
      </c>
      <c r="AZ53" s="46">
        <v>20.234866666666669</v>
      </c>
      <c r="BA53" s="46">
        <v>7.8691148148148145</v>
      </c>
      <c r="BB53" s="46">
        <v>60.202325642962975</v>
      </c>
      <c r="BC53" s="46">
        <v>223.79560184666667</v>
      </c>
      <c r="BD53" s="46"/>
      <c r="BE53" s="46">
        <v>0</v>
      </c>
      <c r="BF53" s="46">
        <v>223.79560184666667</v>
      </c>
      <c r="BG53" s="46">
        <v>188.76097222222222</v>
      </c>
      <c r="BH53" s="46"/>
      <c r="BI53" s="46">
        <v>0</v>
      </c>
      <c r="BJ53" s="46"/>
      <c r="BK53" s="46"/>
      <c r="BL53" s="46">
        <v>188.76097222222222</v>
      </c>
      <c r="BM53" s="46">
        <v>12087.219960200124</v>
      </c>
      <c r="BN53" s="46">
        <f t="shared" si="0"/>
        <v>-9.7021329494280017E-7</v>
      </c>
      <c r="BO53" s="46">
        <f t="shared" si="1"/>
        <v>-6.8561739509291353E-7</v>
      </c>
      <c r="BP53" s="47">
        <f t="shared" si="4"/>
        <v>8.7106017191977063</v>
      </c>
      <c r="BQ53" s="47">
        <f t="shared" si="2"/>
        <v>1.8911174785100282</v>
      </c>
      <c r="BR53" s="48">
        <v>3.5000000000000004</v>
      </c>
      <c r="BS53" s="47">
        <f t="shared" si="5"/>
        <v>4.0114613180515759</v>
      </c>
      <c r="BT53" s="47">
        <f t="shared" si="6"/>
        <v>12.75</v>
      </c>
      <c r="BU53" s="47">
        <f t="shared" si="7"/>
        <v>14.613180515759311</v>
      </c>
      <c r="BV53" s="46">
        <f t="shared" si="3"/>
        <v>1766.3272718789653</v>
      </c>
      <c r="BW53" s="46">
        <f t="shared" si="8"/>
        <v>1766.3272702231347</v>
      </c>
      <c r="BX53" s="46">
        <f t="shared" si="9"/>
        <v>13853.547230423259</v>
      </c>
      <c r="BY53" s="46">
        <f t="shared" si="10"/>
        <v>166242.5667650791</v>
      </c>
      <c r="BZ53" s="49">
        <f>VLOOKUP($C53,[2]PARAMETROS!$A:$I,7,0)</f>
        <v>43101</v>
      </c>
      <c r="CA53" s="50">
        <f>VLOOKUP($C53,[2]PARAMETROS!$A:$I,8,0)</f>
        <v>0</v>
      </c>
      <c r="CB53" s="50">
        <f>VLOOKUP($C53,[2]PARAMETROS!$A:$I,9,0)</f>
        <v>0</v>
      </c>
    </row>
    <row r="54" spans="1:80">
      <c r="A54" s="42" t="s">
        <v>158</v>
      </c>
      <c r="B54" s="42" t="s">
        <v>17</v>
      </c>
      <c r="C54" s="42" t="s">
        <v>161</v>
      </c>
      <c r="D54" s="43" t="s">
        <v>162</v>
      </c>
      <c r="E54" s="44" t="s">
        <v>62</v>
      </c>
      <c r="F54" s="44" t="s">
        <v>63</v>
      </c>
      <c r="G54" s="44">
        <v>1</v>
      </c>
      <c r="H54" s="45">
        <v>1511.38</v>
      </c>
      <c r="I54" s="46">
        <v>1511.38</v>
      </c>
      <c r="J54" s="46"/>
      <c r="K54" s="46"/>
      <c r="L54" s="46"/>
      <c r="M54" s="46"/>
      <c r="N54" s="46"/>
      <c r="O54" s="46"/>
      <c r="P54" s="46"/>
      <c r="Q54" s="46">
        <v>1511.38</v>
      </c>
      <c r="R54" s="46">
        <v>302.27600000000001</v>
      </c>
      <c r="S54" s="46">
        <v>22.6707</v>
      </c>
      <c r="T54" s="46">
        <v>15.113800000000001</v>
      </c>
      <c r="U54" s="46">
        <v>3.0227600000000003</v>
      </c>
      <c r="V54" s="46">
        <v>37.784500000000001</v>
      </c>
      <c r="W54" s="46">
        <v>120.91040000000001</v>
      </c>
      <c r="X54" s="46">
        <v>45.3414</v>
      </c>
      <c r="Y54" s="46">
        <v>9.0682800000000015</v>
      </c>
      <c r="Z54" s="46">
        <v>556.18784000000005</v>
      </c>
      <c r="AA54" s="46">
        <v>125.94833333333334</v>
      </c>
      <c r="AB54" s="46">
        <v>167.93111111111111</v>
      </c>
      <c r="AC54" s="46">
        <v>108.14763555555558</v>
      </c>
      <c r="AD54" s="46">
        <v>402.02708000000007</v>
      </c>
      <c r="AE54" s="46">
        <v>71.3172</v>
      </c>
      <c r="AF54" s="46">
        <v>397</v>
      </c>
      <c r="AG54" s="46">
        <v>0</v>
      </c>
      <c r="AH54" s="46">
        <v>48.58</v>
      </c>
      <c r="AI54" s="46">
        <v>9.5500000000000007</v>
      </c>
      <c r="AJ54" s="46">
        <v>0</v>
      </c>
      <c r="AK54" s="46">
        <v>4.72</v>
      </c>
      <c r="AL54" s="46">
        <v>0</v>
      </c>
      <c r="AM54" s="46">
        <v>531.16719999999998</v>
      </c>
      <c r="AN54" s="46">
        <v>1489.3821200000002</v>
      </c>
      <c r="AO54" s="46">
        <v>7.584596971450619</v>
      </c>
      <c r="AP54" s="46">
        <v>0.60676775771604952</v>
      </c>
      <c r="AQ54" s="46">
        <v>0.30338387885802476</v>
      </c>
      <c r="AR54" s="46">
        <v>5.2898300000000011</v>
      </c>
      <c r="AS54" s="46">
        <v>1.946657440000001</v>
      </c>
      <c r="AT54" s="46">
        <v>64.989339999999999</v>
      </c>
      <c r="AU54" s="46">
        <v>2.518966666666667</v>
      </c>
      <c r="AV54" s="46">
        <v>83.239542714691368</v>
      </c>
      <c r="AW54" s="46">
        <v>20.991388888888888</v>
      </c>
      <c r="AX54" s="46">
        <v>12.426902222222225</v>
      </c>
      <c r="AY54" s="46">
        <v>0.31487083333333332</v>
      </c>
      <c r="AZ54" s="46">
        <v>5.037933333333334</v>
      </c>
      <c r="BA54" s="46">
        <v>1.9591962962962963</v>
      </c>
      <c r="BB54" s="46">
        <v>14.988747299259263</v>
      </c>
      <c r="BC54" s="46">
        <v>55.719038873333346</v>
      </c>
      <c r="BD54" s="46"/>
      <c r="BE54" s="46">
        <v>0</v>
      </c>
      <c r="BF54" s="46">
        <v>55.719038873333346</v>
      </c>
      <c r="BG54" s="46">
        <v>66.11548611111111</v>
      </c>
      <c r="BH54" s="46"/>
      <c r="BI54" s="46">
        <v>0</v>
      </c>
      <c r="BJ54" s="46"/>
      <c r="BK54" s="46"/>
      <c r="BL54" s="46">
        <v>66.11548611111111</v>
      </c>
      <c r="BM54" s="46">
        <v>3205.8361876991362</v>
      </c>
      <c r="BN54" s="46">
        <f t="shared" si="0"/>
        <v>-4.8510664747140009E-7</v>
      </c>
      <c r="BO54" s="46">
        <f t="shared" si="1"/>
        <v>-3.4280869754645676E-7</v>
      </c>
      <c r="BP54" s="47">
        <f t="shared" si="4"/>
        <v>8.7106017191977063</v>
      </c>
      <c r="BQ54" s="47">
        <f t="shared" si="2"/>
        <v>1.8911174785100282</v>
      </c>
      <c r="BR54" s="48">
        <v>3.5000000000000004</v>
      </c>
      <c r="BS54" s="47">
        <f t="shared" si="5"/>
        <v>4.0114613180515759</v>
      </c>
      <c r="BT54" s="47">
        <f t="shared" si="6"/>
        <v>12.75</v>
      </c>
      <c r="BU54" s="47">
        <f t="shared" si="7"/>
        <v>14.613180515759311</v>
      </c>
      <c r="BV54" s="46">
        <f t="shared" si="3"/>
        <v>468.47462902702654</v>
      </c>
      <c r="BW54" s="46">
        <f t="shared" si="8"/>
        <v>468.47462819911118</v>
      </c>
      <c r="BX54" s="46">
        <f t="shared" si="9"/>
        <v>3674.3108158982473</v>
      </c>
      <c r="BY54" s="46">
        <f t="shared" si="10"/>
        <v>44091.729790778969</v>
      </c>
      <c r="BZ54" s="49">
        <f>VLOOKUP($C54,[2]PARAMETROS!$A:$I,7,0)</f>
        <v>43101</v>
      </c>
      <c r="CA54" s="50">
        <f>VLOOKUP($C54,[2]PARAMETROS!$A:$I,8,0)</f>
        <v>0</v>
      </c>
      <c r="CB54" s="50">
        <f>VLOOKUP($C54,[2]PARAMETROS!$A:$I,9,0)</f>
        <v>0</v>
      </c>
    </row>
    <row r="55" spans="1:80">
      <c r="A55" s="42" t="s">
        <v>158</v>
      </c>
      <c r="B55" s="42" t="s">
        <v>16</v>
      </c>
      <c r="C55" s="42" t="s">
        <v>161</v>
      </c>
      <c r="D55" s="43" t="s">
        <v>163</v>
      </c>
      <c r="E55" s="44" t="s">
        <v>62</v>
      </c>
      <c r="F55" s="44" t="s">
        <v>63</v>
      </c>
      <c r="G55" s="44">
        <v>1</v>
      </c>
      <c r="H55" s="45">
        <v>2216.69</v>
      </c>
      <c r="I55" s="46">
        <v>2216.69</v>
      </c>
      <c r="J55" s="46"/>
      <c r="K55" s="46"/>
      <c r="L55" s="46"/>
      <c r="M55" s="46"/>
      <c r="N55" s="46"/>
      <c r="O55" s="46"/>
      <c r="P55" s="46"/>
      <c r="Q55" s="46">
        <v>2216.69</v>
      </c>
      <c r="R55" s="46">
        <v>443.33800000000002</v>
      </c>
      <c r="S55" s="46">
        <v>33.250349999999997</v>
      </c>
      <c r="T55" s="46">
        <v>22.166900000000002</v>
      </c>
      <c r="U55" s="46">
        <v>4.4333800000000005</v>
      </c>
      <c r="V55" s="46">
        <v>55.417250000000003</v>
      </c>
      <c r="W55" s="46">
        <v>177.33520000000001</v>
      </c>
      <c r="X55" s="46">
        <v>66.500699999999995</v>
      </c>
      <c r="Y55" s="46">
        <v>13.300140000000001</v>
      </c>
      <c r="Z55" s="46">
        <v>815.74191999999994</v>
      </c>
      <c r="AA55" s="46">
        <v>184.72416666666666</v>
      </c>
      <c r="AB55" s="46">
        <v>246.29888888888888</v>
      </c>
      <c r="AC55" s="46">
        <v>158.61648444444447</v>
      </c>
      <c r="AD55" s="46">
        <v>589.63954000000001</v>
      </c>
      <c r="AE55" s="46">
        <v>28.99860000000001</v>
      </c>
      <c r="AF55" s="46">
        <v>397</v>
      </c>
      <c r="AG55" s="46">
        <v>0</v>
      </c>
      <c r="AH55" s="46">
        <v>48.58</v>
      </c>
      <c r="AI55" s="46">
        <v>9.5500000000000007</v>
      </c>
      <c r="AJ55" s="46">
        <v>0</v>
      </c>
      <c r="AK55" s="46">
        <v>4.72</v>
      </c>
      <c r="AL55" s="46">
        <v>0</v>
      </c>
      <c r="AM55" s="46">
        <v>488.84860000000003</v>
      </c>
      <c r="AN55" s="46">
        <v>1894.2300599999999</v>
      </c>
      <c r="AO55" s="46">
        <v>11.124072212577161</v>
      </c>
      <c r="AP55" s="46">
        <v>0.88992577700617292</v>
      </c>
      <c r="AQ55" s="46">
        <v>0.44496288850308646</v>
      </c>
      <c r="AR55" s="46">
        <v>7.7584150000000012</v>
      </c>
      <c r="AS55" s="46">
        <v>2.855096720000001</v>
      </c>
      <c r="AT55" s="46">
        <v>95.317669999999993</v>
      </c>
      <c r="AU55" s="46">
        <v>3.6944833333333338</v>
      </c>
      <c r="AV55" s="46">
        <v>122.08462593141975</v>
      </c>
      <c r="AW55" s="46">
        <v>30.78736111111111</v>
      </c>
      <c r="AX55" s="46">
        <v>18.22611777777778</v>
      </c>
      <c r="AY55" s="46">
        <v>0.46181041666666667</v>
      </c>
      <c r="AZ55" s="46">
        <v>7.3889666666666676</v>
      </c>
      <c r="BA55" s="46">
        <v>2.8734870370370369</v>
      </c>
      <c r="BB55" s="46">
        <v>21.983489427407413</v>
      </c>
      <c r="BC55" s="46">
        <v>81.721232436666668</v>
      </c>
      <c r="BD55" s="46"/>
      <c r="BE55" s="46">
        <v>0</v>
      </c>
      <c r="BF55" s="46">
        <v>81.721232436666668</v>
      </c>
      <c r="BG55" s="46">
        <v>66.11548611111111</v>
      </c>
      <c r="BH55" s="46"/>
      <c r="BI55" s="46">
        <v>0</v>
      </c>
      <c r="BJ55" s="46"/>
      <c r="BK55" s="46"/>
      <c r="BL55" s="46">
        <v>66.11548611111111</v>
      </c>
      <c r="BM55" s="46">
        <v>4380.8414044791971</v>
      </c>
      <c r="BN55" s="46">
        <f t="shared" si="0"/>
        <v>-4.8510664747140009E-7</v>
      </c>
      <c r="BO55" s="46">
        <f t="shared" si="1"/>
        <v>-3.4280869754645676E-7</v>
      </c>
      <c r="BP55" s="47">
        <f t="shared" si="4"/>
        <v>8.7106017191977063</v>
      </c>
      <c r="BQ55" s="47">
        <f t="shared" si="2"/>
        <v>1.8911174785100282</v>
      </c>
      <c r="BR55" s="48">
        <v>3.5000000000000004</v>
      </c>
      <c r="BS55" s="47">
        <f t="shared" si="5"/>
        <v>4.0114613180515759</v>
      </c>
      <c r="BT55" s="47">
        <f t="shared" si="6"/>
        <v>12.75</v>
      </c>
      <c r="BU55" s="47">
        <f t="shared" si="7"/>
        <v>14.613180515759311</v>
      </c>
      <c r="BV55" s="46">
        <f t="shared" si="3"/>
        <v>640.18026242468568</v>
      </c>
      <c r="BW55" s="46">
        <f t="shared" si="8"/>
        <v>640.18026159677038</v>
      </c>
      <c r="BX55" s="46">
        <f t="shared" si="9"/>
        <v>5021.021666075967</v>
      </c>
      <c r="BY55" s="46">
        <f t="shared" si="10"/>
        <v>60252.259992911604</v>
      </c>
      <c r="BZ55" s="49">
        <f>VLOOKUP($C55,[2]PARAMETROS!$A:$I,7,0)</f>
        <v>43101</v>
      </c>
      <c r="CA55" s="50">
        <f>VLOOKUP($C55,[2]PARAMETROS!$A:$I,8,0)</f>
        <v>0</v>
      </c>
      <c r="CB55" s="50">
        <f>VLOOKUP($C55,[2]PARAMETROS!$A:$I,9,0)</f>
        <v>0</v>
      </c>
    </row>
    <row r="56" spans="1:80">
      <c r="A56" s="42" t="s">
        <v>164</v>
      </c>
      <c r="B56" s="42" t="s">
        <v>73</v>
      </c>
      <c r="C56" s="42" t="s">
        <v>165</v>
      </c>
      <c r="D56" s="43" t="s">
        <v>166</v>
      </c>
      <c r="E56" s="44" t="s">
        <v>62</v>
      </c>
      <c r="F56" s="44" t="s">
        <v>63</v>
      </c>
      <c r="G56" s="44">
        <v>1</v>
      </c>
      <c r="H56" s="45">
        <v>1041.5999999999999</v>
      </c>
      <c r="I56" s="46">
        <v>1041.5999999999999</v>
      </c>
      <c r="J56" s="46"/>
      <c r="K56" s="46"/>
      <c r="L56" s="46"/>
      <c r="M56" s="46"/>
      <c r="N56" s="46"/>
      <c r="O56" s="46"/>
      <c r="P56" s="46"/>
      <c r="Q56" s="46">
        <v>1041.5999999999999</v>
      </c>
      <c r="R56" s="46">
        <v>208.32</v>
      </c>
      <c r="S56" s="46">
        <v>15.623999999999999</v>
      </c>
      <c r="T56" s="46">
        <v>10.415999999999999</v>
      </c>
      <c r="U56" s="46">
        <v>2.0831999999999997</v>
      </c>
      <c r="V56" s="46">
        <v>26.04</v>
      </c>
      <c r="W56" s="46">
        <v>83.327999999999989</v>
      </c>
      <c r="X56" s="46">
        <v>31.247999999999998</v>
      </c>
      <c r="Y56" s="46">
        <v>6.2495999999999992</v>
      </c>
      <c r="Z56" s="46">
        <v>383.30879999999996</v>
      </c>
      <c r="AA56" s="46">
        <v>86.799999999999983</v>
      </c>
      <c r="AB56" s="46">
        <v>115.73333333333332</v>
      </c>
      <c r="AC56" s="46">
        <v>74.532266666666672</v>
      </c>
      <c r="AD56" s="46">
        <v>277.06559999999996</v>
      </c>
      <c r="AE56" s="46">
        <v>99.504000000000005</v>
      </c>
      <c r="AF56" s="46">
        <v>397</v>
      </c>
      <c r="AG56" s="46">
        <v>0</v>
      </c>
      <c r="AH56" s="46">
        <v>0</v>
      </c>
      <c r="AI56" s="46">
        <v>0</v>
      </c>
      <c r="AJ56" s="46">
        <v>0</v>
      </c>
      <c r="AK56" s="46">
        <v>4.72</v>
      </c>
      <c r="AL56" s="46">
        <v>0</v>
      </c>
      <c r="AM56" s="46">
        <v>501.22400000000005</v>
      </c>
      <c r="AN56" s="46">
        <v>1161.5984000000001</v>
      </c>
      <c r="AO56" s="46">
        <v>5.2270879629629627</v>
      </c>
      <c r="AP56" s="46">
        <v>0.418167037037037</v>
      </c>
      <c r="AQ56" s="46">
        <v>0.2090835185185185</v>
      </c>
      <c r="AR56" s="46">
        <v>3.6456000000000004</v>
      </c>
      <c r="AS56" s="46">
        <v>1.3415808000000005</v>
      </c>
      <c r="AT56" s="46">
        <v>44.788799999999995</v>
      </c>
      <c r="AU56" s="46">
        <v>1.736</v>
      </c>
      <c r="AV56" s="46">
        <v>57.366319318518514</v>
      </c>
      <c r="AW56" s="46">
        <v>14.466666666666665</v>
      </c>
      <c r="AX56" s="46">
        <v>8.5642666666666667</v>
      </c>
      <c r="AY56" s="46">
        <v>0.21699999999999997</v>
      </c>
      <c r="AZ56" s="46">
        <v>3.472</v>
      </c>
      <c r="BA56" s="46">
        <v>1.350222222222222</v>
      </c>
      <c r="BB56" s="46">
        <v>10.329817244444445</v>
      </c>
      <c r="BC56" s="46">
        <v>38.3999728</v>
      </c>
      <c r="BD56" s="46"/>
      <c r="BE56" s="46">
        <v>0</v>
      </c>
      <c r="BF56" s="46">
        <v>38.3999728</v>
      </c>
      <c r="BG56" s="46">
        <v>43.567500000000003</v>
      </c>
      <c r="BH56" s="46"/>
      <c r="BI56" s="46">
        <v>0</v>
      </c>
      <c r="BJ56" s="46"/>
      <c r="BK56" s="46"/>
      <c r="BL56" s="46">
        <v>43.567500000000003</v>
      </c>
      <c r="BM56" s="46">
        <v>2342.5321921185187</v>
      </c>
      <c r="BN56" s="46">
        <f t="shared" si="0"/>
        <v>-4.8510664747140009E-7</v>
      </c>
      <c r="BO56" s="46">
        <f t="shared" si="1"/>
        <v>-3.4280869754645676E-7</v>
      </c>
      <c r="BP56" s="47">
        <f t="shared" si="4"/>
        <v>8.6609686609686669</v>
      </c>
      <c r="BQ56" s="47">
        <f t="shared" si="2"/>
        <v>1.8803418803418819</v>
      </c>
      <c r="BR56" s="48">
        <v>3</v>
      </c>
      <c r="BS56" s="47">
        <f t="shared" si="5"/>
        <v>3.4188034188034218</v>
      </c>
      <c r="BT56" s="47">
        <f t="shared" si="6"/>
        <v>12.25</v>
      </c>
      <c r="BU56" s="47">
        <f t="shared" si="7"/>
        <v>13.960113960113972</v>
      </c>
      <c r="BV56" s="46">
        <f t="shared" si="3"/>
        <v>327.02016345652328</v>
      </c>
      <c r="BW56" s="46">
        <f t="shared" si="8"/>
        <v>327.02016262860792</v>
      </c>
      <c r="BX56" s="46">
        <f t="shared" si="9"/>
        <v>2669.5523547471266</v>
      </c>
      <c r="BY56" s="46">
        <f t="shared" si="10"/>
        <v>32034.62825696552</v>
      </c>
      <c r="BZ56" s="49">
        <f>VLOOKUP($C56,[2]PARAMETROS!$A:$I,7,0)</f>
        <v>43101</v>
      </c>
      <c r="CA56" s="50">
        <f>VLOOKUP($C56,[2]PARAMETROS!$A:$I,8,0)</f>
        <v>0</v>
      </c>
      <c r="CB56" s="50">
        <f>VLOOKUP($C56,[2]PARAMETROS!$A:$I,9,0)</f>
        <v>0</v>
      </c>
    </row>
    <row r="57" spans="1:80">
      <c r="A57" s="42" t="s">
        <v>167</v>
      </c>
      <c r="B57" s="42" t="s">
        <v>73</v>
      </c>
      <c r="C57" s="42" t="s">
        <v>67</v>
      </c>
      <c r="D57" s="43" t="s">
        <v>168</v>
      </c>
      <c r="E57" s="44" t="s">
        <v>62</v>
      </c>
      <c r="F57" s="44" t="s">
        <v>63</v>
      </c>
      <c r="G57" s="44">
        <v>1</v>
      </c>
      <c r="H57" s="45">
        <v>1041.5999999999999</v>
      </c>
      <c r="I57" s="46">
        <v>1041.5999999999999</v>
      </c>
      <c r="J57" s="46"/>
      <c r="K57" s="46"/>
      <c r="L57" s="46"/>
      <c r="M57" s="46"/>
      <c r="N57" s="46"/>
      <c r="O57" s="46"/>
      <c r="P57" s="46"/>
      <c r="Q57" s="46">
        <v>1041.5999999999999</v>
      </c>
      <c r="R57" s="46">
        <v>208.32</v>
      </c>
      <c r="S57" s="46">
        <v>15.623999999999999</v>
      </c>
      <c r="T57" s="46">
        <v>10.415999999999999</v>
      </c>
      <c r="U57" s="46">
        <v>2.0831999999999997</v>
      </c>
      <c r="V57" s="46">
        <v>26.04</v>
      </c>
      <c r="W57" s="46">
        <v>83.327999999999989</v>
      </c>
      <c r="X57" s="46">
        <v>31.247999999999998</v>
      </c>
      <c r="Y57" s="46">
        <v>6.2495999999999992</v>
      </c>
      <c r="Z57" s="46">
        <v>383.30879999999996</v>
      </c>
      <c r="AA57" s="46">
        <v>86.799999999999983</v>
      </c>
      <c r="AB57" s="46">
        <v>115.73333333333332</v>
      </c>
      <c r="AC57" s="46">
        <v>74.532266666666672</v>
      </c>
      <c r="AD57" s="46">
        <v>277.06559999999996</v>
      </c>
      <c r="AE57" s="46">
        <v>99.504000000000005</v>
      </c>
      <c r="AF57" s="46">
        <v>397</v>
      </c>
      <c r="AG57" s="46">
        <v>0</v>
      </c>
      <c r="AH57" s="46">
        <v>0</v>
      </c>
      <c r="AI57" s="46">
        <v>9.84</v>
      </c>
      <c r="AJ57" s="46">
        <v>0</v>
      </c>
      <c r="AK57" s="46">
        <v>4.72</v>
      </c>
      <c r="AL57" s="46">
        <v>0</v>
      </c>
      <c r="AM57" s="46">
        <v>511.06400000000002</v>
      </c>
      <c r="AN57" s="46">
        <v>1171.4384</v>
      </c>
      <c r="AO57" s="46">
        <v>5.2270879629629627</v>
      </c>
      <c r="AP57" s="46">
        <v>0.418167037037037</v>
      </c>
      <c r="AQ57" s="46">
        <v>0.2090835185185185</v>
      </c>
      <c r="AR57" s="46">
        <v>3.6456000000000004</v>
      </c>
      <c r="AS57" s="46">
        <v>1.3415808000000005</v>
      </c>
      <c r="AT57" s="46">
        <v>44.788799999999995</v>
      </c>
      <c r="AU57" s="46">
        <v>1.736</v>
      </c>
      <c r="AV57" s="46">
        <v>57.366319318518514</v>
      </c>
      <c r="AW57" s="46">
        <v>14.466666666666665</v>
      </c>
      <c r="AX57" s="46">
        <v>8.5642666666666667</v>
      </c>
      <c r="AY57" s="46">
        <v>0.21699999999999997</v>
      </c>
      <c r="AZ57" s="46">
        <v>3.472</v>
      </c>
      <c r="BA57" s="46">
        <v>1.350222222222222</v>
      </c>
      <c r="BB57" s="46">
        <v>10.329817244444445</v>
      </c>
      <c r="BC57" s="46">
        <v>38.3999728</v>
      </c>
      <c r="BD57" s="46"/>
      <c r="BE57" s="46">
        <v>0</v>
      </c>
      <c r="BF57" s="46">
        <v>38.3999728</v>
      </c>
      <c r="BG57" s="46">
        <v>43.567500000000003</v>
      </c>
      <c r="BH57" s="46"/>
      <c r="BI57" s="46">
        <v>0</v>
      </c>
      <c r="BJ57" s="46"/>
      <c r="BK57" s="46"/>
      <c r="BL57" s="46">
        <v>43.567500000000003</v>
      </c>
      <c r="BM57" s="46">
        <v>2352.3721921185183</v>
      </c>
      <c r="BN57" s="46">
        <f t="shared" si="0"/>
        <v>-4.8510664747140009E-7</v>
      </c>
      <c r="BO57" s="46">
        <f t="shared" si="1"/>
        <v>-3.4280869754645676E-7</v>
      </c>
      <c r="BP57" s="47">
        <f t="shared" si="4"/>
        <v>8.6609686609686669</v>
      </c>
      <c r="BQ57" s="47">
        <f t="shared" si="2"/>
        <v>1.8803418803418819</v>
      </c>
      <c r="BR57" s="48">
        <v>3</v>
      </c>
      <c r="BS57" s="47">
        <f t="shared" si="5"/>
        <v>3.4188034188034218</v>
      </c>
      <c r="BT57" s="47">
        <f t="shared" si="6"/>
        <v>12.25</v>
      </c>
      <c r="BU57" s="47">
        <f t="shared" si="7"/>
        <v>13.960113960113972</v>
      </c>
      <c r="BV57" s="46">
        <f t="shared" si="3"/>
        <v>328.39383867019848</v>
      </c>
      <c r="BW57" s="46">
        <f t="shared" si="8"/>
        <v>328.39383784228312</v>
      </c>
      <c r="BX57" s="46">
        <f t="shared" si="9"/>
        <v>2680.7660299608015</v>
      </c>
      <c r="BY57" s="46">
        <f t="shared" si="10"/>
        <v>32169.192359529618</v>
      </c>
      <c r="BZ57" s="49">
        <f>VLOOKUP($C57,[2]PARAMETROS!$A:$I,7,0)</f>
        <v>43101</v>
      </c>
      <c r="CA57" s="50">
        <f>VLOOKUP($C57,[2]PARAMETROS!$A:$I,8,0)</f>
        <v>0</v>
      </c>
      <c r="CB57" s="50">
        <f>VLOOKUP($C57,[2]PARAMETROS!$A:$I,9,0)</f>
        <v>0</v>
      </c>
    </row>
    <row r="58" spans="1:80">
      <c r="A58" s="42" t="s">
        <v>169</v>
      </c>
      <c r="B58" s="42" t="s">
        <v>73</v>
      </c>
      <c r="C58" s="42" t="s">
        <v>170</v>
      </c>
      <c r="D58" s="43" t="s">
        <v>171</v>
      </c>
      <c r="E58" s="44" t="s">
        <v>62</v>
      </c>
      <c r="F58" s="44" t="s">
        <v>63</v>
      </c>
      <c r="G58" s="44">
        <v>1</v>
      </c>
      <c r="H58" s="45">
        <v>1076.08</v>
      </c>
      <c r="I58" s="46">
        <v>1076.08</v>
      </c>
      <c r="J58" s="46"/>
      <c r="K58" s="46"/>
      <c r="L58" s="46"/>
      <c r="M58" s="46"/>
      <c r="N58" s="46"/>
      <c r="O58" s="46"/>
      <c r="P58" s="46"/>
      <c r="Q58" s="46">
        <v>1076.08</v>
      </c>
      <c r="R58" s="46">
        <v>215.21600000000001</v>
      </c>
      <c r="S58" s="46">
        <v>16.141199999999998</v>
      </c>
      <c r="T58" s="46">
        <v>10.7608</v>
      </c>
      <c r="U58" s="46">
        <v>2.1521599999999999</v>
      </c>
      <c r="V58" s="46">
        <v>26.902000000000001</v>
      </c>
      <c r="W58" s="46">
        <v>86.086399999999998</v>
      </c>
      <c r="X58" s="46">
        <v>32.282399999999996</v>
      </c>
      <c r="Y58" s="46">
        <v>6.45648</v>
      </c>
      <c r="Z58" s="46">
        <v>395.99743999999998</v>
      </c>
      <c r="AA58" s="46">
        <v>89.673333333333318</v>
      </c>
      <c r="AB58" s="46">
        <v>119.56444444444443</v>
      </c>
      <c r="AC58" s="46">
        <v>76.999502222222233</v>
      </c>
      <c r="AD58" s="46">
        <v>286.23728</v>
      </c>
      <c r="AE58" s="46">
        <v>97.435200000000009</v>
      </c>
      <c r="AF58" s="46">
        <v>397</v>
      </c>
      <c r="AG58" s="46">
        <v>0</v>
      </c>
      <c r="AH58" s="46">
        <v>0</v>
      </c>
      <c r="AI58" s="46">
        <v>9.84</v>
      </c>
      <c r="AJ58" s="46">
        <v>0</v>
      </c>
      <c r="AK58" s="46">
        <v>4.72</v>
      </c>
      <c r="AL58" s="46">
        <v>0</v>
      </c>
      <c r="AM58" s="46">
        <v>508.99520000000001</v>
      </c>
      <c r="AN58" s="46">
        <v>1191.22992</v>
      </c>
      <c r="AO58" s="46">
        <v>5.400119830246914</v>
      </c>
      <c r="AP58" s="46">
        <v>0.43200958641975307</v>
      </c>
      <c r="AQ58" s="46">
        <v>0.21600479320987653</v>
      </c>
      <c r="AR58" s="46">
        <v>3.7662800000000001</v>
      </c>
      <c r="AS58" s="46">
        <v>1.3859910400000004</v>
      </c>
      <c r="AT58" s="46">
        <v>46.271439999999991</v>
      </c>
      <c r="AU58" s="46">
        <v>1.7934666666666668</v>
      </c>
      <c r="AV58" s="46">
        <v>59.265311916543205</v>
      </c>
      <c r="AW58" s="46">
        <v>14.945555555555554</v>
      </c>
      <c r="AX58" s="46">
        <v>8.8477688888888881</v>
      </c>
      <c r="AY58" s="46">
        <v>0.22418333333333329</v>
      </c>
      <c r="AZ58" s="46">
        <v>3.5869333333333335</v>
      </c>
      <c r="BA58" s="46">
        <v>1.3949185185185184</v>
      </c>
      <c r="BB58" s="46">
        <v>10.671764343703705</v>
      </c>
      <c r="BC58" s="46">
        <v>39.671123973333337</v>
      </c>
      <c r="BD58" s="46"/>
      <c r="BE58" s="46">
        <v>0</v>
      </c>
      <c r="BF58" s="46">
        <v>39.671123973333337</v>
      </c>
      <c r="BG58" s="46">
        <v>43.567500000000003</v>
      </c>
      <c r="BH58" s="46"/>
      <c r="BI58" s="46">
        <v>0</v>
      </c>
      <c r="BJ58" s="46"/>
      <c r="BK58" s="46"/>
      <c r="BL58" s="46">
        <v>43.567500000000003</v>
      </c>
      <c r="BM58" s="46">
        <v>2409.8138558898763</v>
      </c>
      <c r="BN58" s="46">
        <f t="shared" si="0"/>
        <v>-4.8510664747140009E-7</v>
      </c>
      <c r="BO58" s="46">
        <f t="shared" si="1"/>
        <v>-3.4280869754645676E-7</v>
      </c>
      <c r="BP58" s="47">
        <f t="shared" si="4"/>
        <v>8.6609686609686669</v>
      </c>
      <c r="BQ58" s="47">
        <f t="shared" si="2"/>
        <v>1.8803418803418819</v>
      </c>
      <c r="BR58" s="48">
        <v>3</v>
      </c>
      <c r="BS58" s="47">
        <f t="shared" si="5"/>
        <v>3.4188034188034218</v>
      </c>
      <c r="BT58" s="47">
        <f t="shared" si="6"/>
        <v>12.25</v>
      </c>
      <c r="BU58" s="47">
        <f t="shared" si="7"/>
        <v>13.960113960113972</v>
      </c>
      <c r="BV58" s="46">
        <f t="shared" si="3"/>
        <v>336.4127603932655</v>
      </c>
      <c r="BW58" s="46">
        <f t="shared" si="8"/>
        <v>336.41275956535014</v>
      </c>
      <c r="BX58" s="46">
        <f t="shared" si="9"/>
        <v>2746.2266154552262</v>
      </c>
      <c r="BY58" s="46">
        <f t="shared" si="10"/>
        <v>32954.719385462711</v>
      </c>
      <c r="BZ58" s="49">
        <f>VLOOKUP($C58,[2]PARAMETROS!$A:$I,7,0)</f>
        <v>43101</v>
      </c>
      <c r="CA58" s="50">
        <f>VLOOKUP($C58,[2]PARAMETROS!$A:$I,8,0)</f>
        <v>0</v>
      </c>
      <c r="CB58" s="50">
        <f>VLOOKUP($C58,[2]PARAMETROS!$A:$I,9,0)</f>
        <v>0</v>
      </c>
    </row>
    <row r="59" spans="1:80">
      <c r="A59" s="42" t="s">
        <v>172</v>
      </c>
      <c r="B59" s="42" t="s">
        <v>73</v>
      </c>
      <c r="C59" s="42" t="s">
        <v>74</v>
      </c>
      <c r="D59" s="43" t="s">
        <v>173</v>
      </c>
      <c r="E59" s="44" t="s">
        <v>62</v>
      </c>
      <c r="F59" s="44" t="s">
        <v>63</v>
      </c>
      <c r="G59" s="44">
        <v>1</v>
      </c>
      <c r="H59" s="45">
        <v>1041.5999999999999</v>
      </c>
      <c r="I59" s="46">
        <v>1041.5999999999999</v>
      </c>
      <c r="J59" s="46"/>
      <c r="K59" s="46"/>
      <c r="L59" s="46"/>
      <c r="M59" s="46"/>
      <c r="N59" s="46"/>
      <c r="O59" s="46"/>
      <c r="P59" s="46"/>
      <c r="Q59" s="46">
        <v>1041.5999999999999</v>
      </c>
      <c r="R59" s="46">
        <v>208.32</v>
      </c>
      <c r="S59" s="46">
        <v>15.623999999999999</v>
      </c>
      <c r="T59" s="46">
        <v>10.415999999999999</v>
      </c>
      <c r="U59" s="46">
        <v>2.0831999999999997</v>
      </c>
      <c r="V59" s="46">
        <v>26.04</v>
      </c>
      <c r="W59" s="46">
        <v>83.327999999999989</v>
      </c>
      <c r="X59" s="46">
        <v>31.247999999999998</v>
      </c>
      <c r="Y59" s="46">
        <v>6.2495999999999992</v>
      </c>
      <c r="Z59" s="46">
        <v>383.30879999999996</v>
      </c>
      <c r="AA59" s="46">
        <v>86.799999999999983</v>
      </c>
      <c r="AB59" s="46">
        <v>115.73333333333332</v>
      </c>
      <c r="AC59" s="46">
        <v>74.532266666666672</v>
      </c>
      <c r="AD59" s="46">
        <v>277.06559999999996</v>
      </c>
      <c r="AE59" s="46">
        <v>99.504000000000005</v>
      </c>
      <c r="AF59" s="46">
        <v>0</v>
      </c>
      <c r="AG59" s="46">
        <v>264.83999999999997</v>
      </c>
      <c r="AH59" s="46">
        <v>27.01</v>
      </c>
      <c r="AI59" s="46">
        <v>0</v>
      </c>
      <c r="AJ59" s="46">
        <v>0</v>
      </c>
      <c r="AK59" s="46">
        <v>4.72</v>
      </c>
      <c r="AL59" s="46">
        <v>0</v>
      </c>
      <c r="AM59" s="46">
        <v>396.07400000000001</v>
      </c>
      <c r="AN59" s="46">
        <v>1056.4484</v>
      </c>
      <c r="AO59" s="46">
        <v>5.2270879629629627</v>
      </c>
      <c r="AP59" s="46">
        <v>0.418167037037037</v>
      </c>
      <c r="AQ59" s="46">
        <v>0.2090835185185185</v>
      </c>
      <c r="AR59" s="46">
        <v>3.6456000000000004</v>
      </c>
      <c r="AS59" s="46">
        <v>1.3415808000000005</v>
      </c>
      <c r="AT59" s="46">
        <v>44.788799999999995</v>
      </c>
      <c r="AU59" s="46">
        <v>1.736</v>
      </c>
      <c r="AV59" s="46">
        <v>57.366319318518514</v>
      </c>
      <c r="AW59" s="46">
        <v>14.466666666666665</v>
      </c>
      <c r="AX59" s="46">
        <v>8.5642666666666667</v>
      </c>
      <c r="AY59" s="46">
        <v>0.21699999999999997</v>
      </c>
      <c r="AZ59" s="46">
        <v>3.472</v>
      </c>
      <c r="BA59" s="46">
        <v>1.350222222222222</v>
      </c>
      <c r="BB59" s="46">
        <v>10.329817244444445</v>
      </c>
      <c r="BC59" s="46">
        <v>38.3999728</v>
      </c>
      <c r="BD59" s="46"/>
      <c r="BE59" s="46">
        <v>0</v>
      </c>
      <c r="BF59" s="46">
        <v>38.3999728</v>
      </c>
      <c r="BG59" s="46">
        <v>43.567500000000003</v>
      </c>
      <c r="BH59" s="46"/>
      <c r="BI59" s="46">
        <v>0</v>
      </c>
      <c r="BJ59" s="46"/>
      <c r="BK59" s="46"/>
      <c r="BL59" s="46">
        <v>43.567500000000003</v>
      </c>
      <c r="BM59" s="46">
        <v>2237.3821921185181</v>
      </c>
      <c r="BN59" s="46">
        <f t="shared" si="0"/>
        <v>-4.8510664747140009E-7</v>
      </c>
      <c r="BO59" s="46">
        <f t="shared" si="1"/>
        <v>-3.4280869754645676E-7</v>
      </c>
      <c r="BP59" s="47">
        <f t="shared" si="4"/>
        <v>8.8629737609329435</v>
      </c>
      <c r="BQ59" s="47">
        <f t="shared" si="2"/>
        <v>1.9241982507288626</v>
      </c>
      <c r="BR59" s="48">
        <v>5</v>
      </c>
      <c r="BS59" s="47">
        <f t="shared" si="5"/>
        <v>5.8309037900874632</v>
      </c>
      <c r="BT59" s="47">
        <f t="shared" si="6"/>
        <v>14.25</v>
      </c>
      <c r="BU59" s="47">
        <f t="shared" si="7"/>
        <v>16.618075801749271</v>
      </c>
      <c r="BV59" s="46">
        <f t="shared" si="3"/>
        <v>371.80986852351123</v>
      </c>
      <c r="BW59" s="46">
        <f t="shared" si="8"/>
        <v>371.80986769559587</v>
      </c>
      <c r="BX59" s="46">
        <f t="shared" si="9"/>
        <v>2609.1920598141141</v>
      </c>
      <c r="BY59" s="46">
        <f t="shared" si="10"/>
        <v>31310.30471776937</v>
      </c>
      <c r="BZ59" s="49">
        <f>VLOOKUP($C59,[2]PARAMETROS!$A:$I,7,0)</f>
        <v>43101</v>
      </c>
      <c r="CA59" s="50">
        <f>VLOOKUP($C59,[2]PARAMETROS!$A:$I,8,0)</f>
        <v>0</v>
      </c>
      <c r="CB59" s="50">
        <f>VLOOKUP($C59,[2]PARAMETROS!$A:$I,9,0)</f>
        <v>0</v>
      </c>
    </row>
    <row r="60" spans="1:80">
      <c r="A60" s="42" t="s">
        <v>174</v>
      </c>
      <c r="B60" s="42" t="s">
        <v>73</v>
      </c>
      <c r="C60" s="42" t="s">
        <v>175</v>
      </c>
      <c r="D60" s="43" t="s">
        <v>176</v>
      </c>
      <c r="E60" s="44" t="s">
        <v>62</v>
      </c>
      <c r="F60" s="44" t="s">
        <v>63</v>
      </c>
      <c r="G60" s="44">
        <v>1</v>
      </c>
      <c r="H60" s="45">
        <v>1041.5999999999999</v>
      </c>
      <c r="I60" s="46">
        <v>1041.5999999999999</v>
      </c>
      <c r="J60" s="46"/>
      <c r="K60" s="46"/>
      <c r="L60" s="46"/>
      <c r="M60" s="46"/>
      <c r="N60" s="46"/>
      <c r="O60" s="46"/>
      <c r="P60" s="46"/>
      <c r="Q60" s="46">
        <v>1041.5999999999999</v>
      </c>
      <c r="R60" s="46">
        <v>208.32</v>
      </c>
      <c r="S60" s="46">
        <v>15.623999999999999</v>
      </c>
      <c r="T60" s="46">
        <v>10.415999999999999</v>
      </c>
      <c r="U60" s="46">
        <v>2.0831999999999997</v>
      </c>
      <c r="V60" s="46">
        <v>26.04</v>
      </c>
      <c r="W60" s="46">
        <v>83.327999999999989</v>
      </c>
      <c r="X60" s="46">
        <v>31.247999999999998</v>
      </c>
      <c r="Y60" s="46">
        <v>6.2495999999999992</v>
      </c>
      <c r="Z60" s="46">
        <v>383.30879999999996</v>
      </c>
      <c r="AA60" s="46">
        <v>86.799999999999983</v>
      </c>
      <c r="AB60" s="46">
        <v>115.73333333333332</v>
      </c>
      <c r="AC60" s="46">
        <v>74.532266666666672</v>
      </c>
      <c r="AD60" s="46">
        <v>277.06559999999996</v>
      </c>
      <c r="AE60" s="46">
        <v>99.504000000000005</v>
      </c>
      <c r="AF60" s="46">
        <v>397</v>
      </c>
      <c r="AG60" s="46">
        <v>0</v>
      </c>
      <c r="AH60" s="46">
        <v>0</v>
      </c>
      <c r="AI60" s="46">
        <v>0</v>
      </c>
      <c r="AJ60" s="46">
        <v>0</v>
      </c>
      <c r="AK60" s="46">
        <v>4.72</v>
      </c>
      <c r="AL60" s="46">
        <v>0</v>
      </c>
      <c r="AM60" s="46">
        <v>501.22400000000005</v>
      </c>
      <c r="AN60" s="46">
        <v>1161.5984000000001</v>
      </c>
      <c r="AO60" s="46">
        <v>5.2270879629629627</v>
      </c>
      <c r="AP60" s="46">
        <v>0.418167037037037</v>
      </c>
      <c r="AQ60" s="46">
        <v>0.2090835185185185</v>
      </c>
      <c r="AR60" s="46">
        <v>3.6456000000000004</v>
      </c>
      <c r="AS60" s="46">
        <v>1.3415808000000005</v>
      </c>
      <c r="AT60" s="46">
        <v>44.788799999999995</v>
      </c>
      <c r="AU60" s="46">
        <v>1.736</v>
      </c>
      <c r="AV60" s="46">
        <v>57.366319318518514</v>
      </c>
      <c r="AW60" s="46">
        <v>14.466666666666665</v>
      </c>
      <c r="AX60" s="46">
        <v>8.5642666666666667</v>
      </c>
      <c r="AY60" s="46">
        <v>0.21699999999999997</v>
      </c>
      <c r="AZ60" s="46">
        <v>3.472</v>
      </c>
      <c r="BA60" s="46">
        <v>1.350222222222222</v>
      </c>
      <c r="BB60" s="46">
        <v>10.329817244444445</v>
      </c>
      <c r="BC60" s="46">
        <v>38.3999728</v>
      </c>
      <c r="BD60" s="46"/>
      <c r="BE60" s="46">
        <v>0</v>
      </c>
      <c r="BF60" s="46">
        <v>38.3999728</v>
      </c>
      <c r="BG60" s="46">
        <v>43.567500000000003</v>
      </c>
      <c r="BH60" s="46"/>
      <c r="BI60" s="46">
        <v>0</v>
      </c>
      <c r="BJ60" s="46"/>
      <c r="BK60" s="46"/>
      <c r="BL60" s="46">
        <v>43.567500000000003</v>
      </c>
      <c r="BM60" s="46">
        <v>2342.5321921185187</v>
      </c>
      <c r="BN60" s="46">
        <f t="shared" si="0"/>
        <v>-4.8510664747140009E-7</v>
      </c>
      <c r="BO60" s="46">
        <f t="shared" si="1"/>
        <v>-3.4280869754645676E-7</v>
      </c>
      <c r="BP60" s="47">
        <f t="shared" si="4"/>
        <v>8.8629737609329435</v>
      </c>
      <c r="BQ60" s="47">
        <f t="shared" si="2"/>
        <v>1.9241982507288626</v>
      </c>
      <c r="BR60" s="48">
        <v>5</v>
      </c>
      <c r="BS60" s="47">
        <f t="shared" si="5"/>
        <v>5.8309037900874632</v>
      </c>
      <c r="BT60" s="47">
        <f t="shared" si="6"/>
        <v>14.25</v>
      </c>
      <c r="BU60" s="47">
        <f t="shared" si="7"/>
        <v>16.618075801749271</v>
      </c>
      <c r="BV60" s="46">
        <f t="shared" si="3"/>
        <v>389.28377522905066</v>
      </c>
      <c r="BW60" s="46">
        <f t="shared" si="8"/>
        <v>389.2837744011353</v>
      </c>
      <c r="BX60" s="46">
        <f t="shared" si="9"/>
        <v>2731.815966519654</v>
      </c>
      <c r="BY60" s="46">
        <f t="shared" si="10"/>
        <v>32781.791598235846</v>
      </c>
      <c r="BZ60" s="49">
        <f>VLOOKUP($C60,[2]PARAMETROS!$A:$I,7,0)</f>
        <v>43101</v>
      </c>
      <c r="CA60" s="50">
        <f>VLOOKUP($C60,[2]PARAMETROS!$A:$I,8,0)</f>
        <v>0</v>
      </c>
      <c r="CB60" s="50">
        <f>VLOOKUP($C60,[2]PARAMETROS!$A:$I,9,0)</f>
        <v>0</v>
      </c>
    </row>
    <row r="61" spans="1:80">
      <c r="A61" s="42" t="s">
        <v>177</v>
      </c>
      <c r="B61" s="42" t="s">
        <v>73</v>
      </c>
      <c r="C61" s="42" t="s">
        <v>178</v>
      </c>
      <c r="D61" s="43" t="s">
        <v>179</v>
      </c>
      <c r="E61" s="44" t="s">
        <v>62</v>
      </c>
      <c r="F61" s="44" t="s">
        <v>63</v>
      </c>
      <c r="G61" s="44">
        <v>2</v>
      </c>
      <c r="H61" s="45">
        <v>1041.5999999999999</v>
      </c>
      <c r="I61" s="46">
        <v>2083.1999999999998</v>
      </c>
      <c r="J61" s="46"/>
      <c r="K61" s="46"/>
      <c r="L61" s="46"/>
      <c r="M61" s="46"/>
      <c r="N61" s="46"/>
      <c r="O61" s="46"/>
      <c r="P61" s="46"/>
      <c r="Q61" s="46">
        <v>2083.1999999999998</v>
      </c>
      <c r="R61" s="46">
        <v>416.64</v>
      </c>
      <c r="S61" s="46">
        <v>31.247999999999998</v>
      </c>
      <c r="T61" s="46">
        <v>20.831999999999997</v>
      </c>
      <c r="U61" s="46">
        <v>4.1663999999999994</v>
      </c>
      <c r="V61" s="46">
        <v>52.08</v>
      </c>
      <c r="W61" s="46">
        <v>166.65599999999998</v>
      </c>
      <c r="X61" s="46">
        <v>62.495999999999995</v>
      </c>
      <c r="Y61" s="46">
        <v>12.499199999999998</v>
      </c>
      <c r="Z61" s="46">
        <v>766.61759999999992</v>
      </c>
      <c r="AA61" s="46">
        <v>173.59999999999997</v>
      </c>
      <c r="AB61" s="46">
        <v>231.46666666666664</v>
      </c>
      <c r="AC61" s="46">
        <v>149.06453333333334</v>
      </c>
      <c r="AD61" s="46">
        <v>554.13119999999992</v>
      </c>
      <c r="AE61" s="46">
        <v>199.00800000000001</v>
      </c>
      <c r="AF61" s="46">
        <v>794</v>
      </c>
      <c r="AG61" s="46">
        <v>0</v>
      </c>
      <c r="AH61" s="46">
        <v>65.239999999999995</v>
      </c>
      <c r="AI61" s="46">
        <v>0</v>
      </c>
      <c r="AJ61" s="46">
        <v>0</v>
      </c>
      <c r="AK61" s="46">
        <v>9.44</v>
      </c>
      <c r="AL61" s="46">
        <v>0</v>
      </c>
      <c r="AM61" s="46">
        <v>1067.6880000000001</v>
      </c>
      <c r="AN61" s="46">
        <v>2388.4367999999999</v>
      </c>
      <c r="AO61" s="46">
        <v>10.454175925925925</v>
      </c>
      <c r="AP61" s="46">
        <v>0.83633407407407401</v>
      </c>
      <c r="AQ61" s="46">
        <v>0.418167037037037</v>
      </c>
      <c r="AR61" s="46">
        <v>7.2912000000000008</v>
      </c>
      <c r="AS61" s="46">
        <v>2.6831616000000009</v>
      </c>
      <c r="AT61" s="46">
        <v>89.57759999999999</v>
      </c>
      <c r="AU61" s="46">
        <v>3.472</v>
      </c>
      <c r="AV61" s="46">
        <v>114.73263863703703</v>
      </c>
      <c r="AW61" s="46">
        <v>28.93333333333333</v>
      </c>
      <c r="AX61" s="46">
        <v>17.128533333333333</v>
      </c>
      <c r="AY61" s="46">
        <v>0.43399999999999994</v>
      </c>
      <c r="AZ61" s="46">
        <v>6.944</v>
      </c>
      <c r="BA61" s="46">
        <v>2.700444444444444</v>
      </c>
      <c r="BB61" s="46">
        <v>20.659634488888891</v>
      </c>
      <c r="BC61" s="46">
        <v>76.799945600000001</v>
      </c>
      <c r="BD61" s="46"/>
      <c r="BE61" s="46">
        <v>0</v>
      </c>
      <c r="BF61" s="46">
        <v>76.799945600000001</v>
      </c>
      <c r="BG61" s="46">
        <v>87.135000000000005</v>
      </c>
      <c r="BH61" s="46"/>
      <c r="BI61" s="46">
        <v>0</v>
      </c>
      <c r="BJ61" s="46"/>
      <c r="BK61" s="46"/>
      <c r="BL61" s="46">
        <v>87.135000000000005</v>
      </c>
      <c r="BM61" s="46">
        <v>4750.3043842370371</v>
      </c>
      <c r="BN61" s="46">
        <f t="shared" si="0"/>
        <v>-9.7021329494280017E-7</v>
      </c>
      <c r="BO61" s="46">
        <f t="shared" si="1"/>
        <v>-6.8561739509291353E-7</v>
      </c>
      <c r="BP61" s="47">
        <f t="shared" si="4"/>
        <v>8.6609686609686669</v>
      </c>
      <c r="BQ61" s="47">
        <f t="shared" si="2"/>
        <v>1.8803418803418819</v>
      </c>
      <c r="BR61" s="48">
        <v>3</v>
      </c>
      <c r="BS61" s="47">
        <f t="shared" si="5"/>
        <v>3.4188034188034218</v>
      </c>
      <c r="BT61" s="47">
        <f t="shared" si="6"/>
        <v>12.25</v>
      </c>
      <c r="BU61" s="47">
        <f t="shared" si="7"/>
        <v>13.960113960113972</v>
      </c>
      <c r="BV61" s="46">
        <f t="shared" si="3"/>
        <v>663.14790526062484</v>
      </c>
      <c r="BW61" s="46">
        <f t="shared" si="8"/>
        <v>663.14790360479412</v>
      </c>
      <c r="BX61" s="46">
        <f t="shared" si="9"/>
        <v>5413.4522878418311</v>
      </c>
      <c r="BY61" s="46">
        <f t="shared" si="10"/>
        <v>64961.427454101969</v>
      </c>
      <c r="BZ61" s="49">
        <f>VLOOKUP($C61,[2]PARAMETROS!$A:$I,7,0)</f>
        <v>43101</v>
      </c>
      <c r="CA61" s="50">
        <f>VLOOKUP($C61,[2]PARAMETROS!$A:$I,8,0)</f>
        <v>0</v>
      </c>
      <c r="CB61" s="50">
        <f>VLOOKUP($C61,[2]PARAMETROS!$A:$I,9,0)</f>
        <v>0</v>
      </c>
    </row>
    <row r="62" spans="1:80">
      <c r="A62" s="42" t="s">
        <v>177</v>
      </c>
      <c r="B62" s="42" t="s">
        <v>78</v>
      </c>
      <c r="C62" s="42" t="s">
        <v>180</v>
      </c>
      <c r="D62" s="43" t="s">
        <v>181</v>
      </c>
      <c r="E62" s="44" t="s">
        <v>62</v>
      </c>
      <c r="F62" s="44" t="s">
        <v>63</v>
      </c>
      <c r="G62" s="44">
        <v>1</v>
      </c>
      <c r="H62" s="45">
        <v>2973.68</v>
      </c>
      <c r="I62" s="46">
        <v>2973.68</v>
      </c>
      <c r="J62" s="46"/>
      <c r="K62" s="46"/>
      <c r="L62" s="46"/>
      <c r="M62" s="46"/>
      <c r="N62" s="46"/>
      <c r="O62" s="46"/>
      <c r="P62" s="46"/>
      <c r="Q62" s="46">
        <v>2973.68</v>
      </c>
      <c r="R62" s="46">
        <v>594.73599999999999</v>
      </c>
      <c r="S62" s="46">
        <v>44.605199999999996</v>
      </c>
      <c r="T62" s="46">
        <v>29.736799999999999</v>
      </c>
      <c r="U62" s="46">
        <v>5.9473599999999998</v>
      </c>
      <c r="V62" s="46">
        <v>74.341999999999999</v>
      </c>
      <c r="W62" s="46">
        <v>237.89439999999999</v>
      </c>
      <c r="X62" s="46">
        <v>89.210399999999993</v>
      </c>
      <c r="Y62" s="46">
        <v>17.842079999999999</v>
      </c>
      <c r="Z62" s="46">
        <v>1094.3142399999999</v>
      </c>
      <c r="AA62" s="46">
        <v>247.80666666666664</v>
      </c>
      <c r="AB62" s="46">
        <v>330.40888888888884</v>
      </c>
      <c r="AC62" s="46">
        <v>212.78332444444447</v>
      </c>
      <c r="AD62" s="46">
        <v>790.99887999999999</v>
      </c>
      <c r="AE62" s="46">
        <v>0</v>
      </c>
      <c r="AF62" s="46">
        <v>324.39999999999998</v>
      </c>
      <c r="AG62" s="46">
        <v>0</v>
      </c>
      <c r="AH62" s="46">
        <v>0</v>
      </c>
      <c r="AI62" s="46">
        <v>0</v>
      </c>
      <c r="AJ62" s="46">
        <v>0</v>
      </c>
      <c r="AK62" s="46">
        <v>4.72</v>
      </c>
      <c r="AL62" s="46">
        <v>293.88</v>
      </c>
      <c r="AM62" s="46">
        <v>623</v>
      </c>
      <c r="AN62" s="46">
        <v>2508.3131199999998</v>
      </c>
      <c r="AO62" s="46">
        <v>14.922894521604938</v>
      </c>
      <c r="AP62" s="46">
        <v>1.193831561728395</v>
      </c>
      <c r="AQ62" s="46">
        <v>0.5969157808641975</v>
      </c>
      <c r="AR62" s="46">
        <v>10.40788</v>
      </c>
      <c r="AS62" s="46">
        <v>3.8300998400000013</v>
      </c>
      <c r="AT62" s="46">
        <v>127.86823999999999</v>
      </c>
      <c r="AU62" s="46">
        <v>4.9561333333333337</v>
      </c>
      <c r="AV62" s="46">
        <v>163.77599503753086</v>
      </c>
      <c r="AW62" s="46">
        <v>41.301111111111105</v>
      </c>
      <c r="AX62" s="46">
        <v>24.450257777777779</v>
      </c>
      <c r="AY62" s="46">
        <v>0.6195166666666666</v>
      </c>
      <c r="AZ62" s="46">
        <v>9.9122666666666674</v>
      </c>
      <c r="BA62" s="46">
        <v>3.8547703703703702</v>
      </c>
      <c r="BB62" s="46">
        <v>29.490755514074078</v>
      </c>
      <c r="BC62" s="46">
        <v>109.62867810666668</v>
      </c>
      <c r="BD62" s="46"/>
      <c r="BE62" s="46">
        <v>0</v>
      </c>
      <c r="BF62" s="46">
        <v>109.62867810666668</v>
      </c>
      <c r="BG62" s="46">
        <v>94.380486111111111</v>
      </c>
      <c r="BH62" s="46"/>
      <c r="BI62" s="46">
        <v>0</v>
      </c>
      <c r="BJ62" s="46"/>
      <c r="BK62" s="46"/>
      <c r="BL62" s="46">
        <v>94.380486111111111</v>
      </c>
      <c r="BM62" s="46">
        <v>5849.778279255308</v>
      </c>
      <c r="BN62" s="46">
        <f t="shared" si="0"/>
        <v>-4.8510664747140009E-7</v>
      </c>
      <c r="BO62" s="46">
        <f t="shared" si="1"/>
        <v>-3.4280869754645676E-7</v>
      </c>
      <c r="BP62" s="47">
        <f t="shared" si="4"/>
        <v>8.6609686609686669</v>
      </c>
      <c r="BQ62" s="47">
        <f t="shared" si="2"/>
        <v>1.8803418803418819</v>
      </c>
      <c r="BR62" s="48">
        <v>3</v>
      </c>
      <c r="BS62" s="47">
        <f t="shared" si="5"/>
        <v>3.4188034188034218</v>
      </c>
      <c r="BT62" s="47">
        <f t="shared" si="6"/>
        <v>12.25</v>
      </c>
      <c r="BU62" s="47">
        <f t="shared" si="7"/>
        <v>13.960113960113972</v>
      </c>
      <c r="BV62" s="46">
        <f t="shared" si="3"/>
        <v>816.63571408245707</v>
      </c>
      <c r="BW62" s="46">
        <f t="shared" si="8"/>
        <v>816.63571325454177</v>
      </c>
      <c r="BX62" s="46">
        <f t="shared" si="9"/>
        <v>6666.4139925098498</v>
      </c>
      <c r="BY62" s="46">
        <f t="shared" si="10"/>
        <v>79996.967910118197</v>
      </c>
      <c r="BZ62" s="51">
        <f>VLOOKUP($C62,[2]PARAMETROS!$A:$I,7,0)</f>
        <v>42736</v>
      </c>
      <c r="CA62" s="50">
        <f>VLOOKUP($C62,[2]PARAMETROS!$A:$I,8,0)</f>
        <v>0</v>
      </c>
      <c r="CB62" s="50">
        <f>VLOOKUP($C62,[2]PARAMETROS!$A:$I,9,0)</f>
        <v>0</v>
      </c>
    </row>
    <row r="63" spans="1:80">
      <c r="A63" s="42" t="s">
        <v>182</v>
      </c>
      <c r="B63" s="42" t="s">
        <v>15</v>
      </c>
      <c r="C63" s="42" t="s">
        <v>183</v>
      </c>
      <c r="D63" s="43" t="s">
        <v>184</v>
      </c>
      <c r="E63" s="44" t="s">
        <v>62</v>
      </c>
      <c r="F63" s="44" t="s">
        <v>63</v>
      </c>
      <c r="G63" s="44">
        <v>2</v>
      </c>
      <c r="H63" s="45">
        <v>1281.1600000000001</v>
      </c>
      <c r="I63" s="46">
        <v>2562.3200000000002</v>
      </c>
      <c r="J63" s="46"/>
      <c r="K63" s="46"/>
      <c r="L63" s="46">
        <v>389.02728438095244</v>
      </c>
      <c r="M63" s="46"/>
      <c r="N63" s="46"/>
      <c r="O63" s="46"/>
      <c r="P63" s="46"/>
      <c r="Q63" s="46">
        <v>2951.3472843809527</v>
      </c>
      <c r="R63" s="46">
        <v>590.26945687619059</v>
      </c>
      <c r="S63" s="46">
        <v>44.270209265714286</v>
      </c>
      <c r="T63" s="46">
        <v>29.513472843809527</v>
      </c>
      <c r="U63" s="46">
        <v>5.9026945687619055</v>
      </c>
      <c r="V63" s="46">
        <v>73.783682109523824</v>
      </c>
      <c r="W63" s="46">
        <v>236.10778275047622</v>
      </c>
      <c r="X63" s="46">
        <v>88.540418531428571</v>
      </c>
      <c r="Y63" s="46">
        <v>17.708083706285716</v>
      </c>
      <c r="Z63" s="46">
        <v>1086.0958006521905</v>
      </c>
      <c r="AA63" s="46">
        <v>245.94560703174605</v>
      </c>
      <c r="AB63" s="46">
        <v>327.92747604232807</v>
      </c>
      <c r="AC63" s="46">
        <v>211.18529457125931</v>
      </c>
      <c r="AD63" s="46">
        <v>785.05837764533339</v>
      </c>
      <c r="AE63" s="46">
        <v>170.26079999999999</v>
      </c>
      <c r="AF63" s="46">
        <v>794</v>
      </c>
      <c r="AG63" s="46">
        <v>0</v>
      </c>
      <c r="AH63" s="46">
        <v>65.239999999999995</v>
      </c>
      <c r="AI63" s="46">
        <v>0</v>
      </c>
      <c r="AJ63" s="46">
        <v>0</v>
      </c>
      <c r="AK63" s="46">
        <v>9.44</v>
      </c>
      <c r="AL63" s="46">
        <v>0</v>
      </c>
      <c r="AM63" s="46">
        <v>1038.9408000000001</v>
      </c>
      <c r="AN63" s="46">
        <v>2910.094978297524</v>
      </c>
      <c r="AO63" s="46">
        <v>14.810821682710356</v>
      </c>
      <c r="AP63" s="46">
        <v>1.1848657346168285</v>
      </c>
      <c r="AQ63" s="46">
        <v>0.59243286730841427</v>
      </c>
      <c r="AR63" s="46">
        <v>10.329715495333335</v>
      </c>
      <c r="AS63" s="46">
        <v>3.8013353022826686</v>
      </c>
      <c r="AT63" s="46">
        <v>126.90793322838095</v>
      </c>
      <c r="AU63" s="46">
        <v>4.9189121406349212</v>
      </c>
      <c r="AV63" s="46">
        <v>162.54601645126746</v>
      </c>
      <c r="AW63" s="46">
        <v>40.990934505291008</v>
      </c>
      <c r="AX63" s="46">
        <v>24.266633227132278</v>
      </c>
      <c r="AY63" s="46">
        <v>0.61486401757936515</v>
      </c>
      <c r="AZ63" s="46">
        <v>9.8378242812698424</v>
      </c>
      <c r="BA63" s="46">
        <v>3.8258205538271608</v>
      </c>
      <c r="BB63" s="46">
        <v>29.269276183316681</v>
      </c>
      <c r="BC63" s="46">
        <v>108.80535276841633</v>
      </c>
      <c r="BD63" s="46">
        <v>326.75630648503403</v>
      </c>
      <c r="BE63" s="46">
        <v>326.75630648503403</v>
      </c>
      <c r="BF63" s="46">
        <v>435.56165925345033</v>
      </c>
      <c r="BG63" s="46">
        <v>132.23097222222222</v>
      </c>
      <c r="BH63" s="46"/>
      <c r="BI63" s="46">
        <v>0</v>
      </c>
      <c r="BJ63" s="46"/>
      <c r="BK63" s="46"/>
      <c r="BL63" s="46">
        <v>132.23097222222222</v>
      </c>
      <c r="BM63" s="46">
        <v>6591.7809106054174</v>
      </c>
      <c r="BN63" s="46">
        <f t="shared" si="0"/>
        <v>-9.7021329494280017E-7</v>
      </c>
      <c r="BO63" s="46">
        <f t="shared" si="1"/>
        <v>-6.8561739509291353E-7</v>
      </c>
      <c r="BP63" s="47">
        <f t="shared" si="4"/>
        <v>8.5633802816901436</v>
      </c>
      <c r="BQ63" s="47">
        <f t="shared" si="2"/>
        <v>1.8591549295774654</v>
      </c>
      <c r="BR63" s="48">
        <v>2</v>
      </c>
      <c r="BS63" s="47">
        <f t="shared" si="5"/>
        <v>2.2535211267605644</v>
      </c>
      <c r="BT63" s="47">
        <f t="shared" si="6"/>
        <v>11.25</v>
      </c>
      <c r="BU63" s="47">
        <f t="shared" si="7"/>
        <v>12.676056338028173</v>
      </c>
      <c r="BV63" s="46">
        <f t="shared" si="3"/>
        <v>835.57786169783515</v>
      </c>
      <c r="BW63" s="46">
        <f t="shared" si="8"/>
        <v>835.57786004200443</v>
      </c>
      <c r="BX63" s="46">
        <f t="shared" si="9"/>
        <v>7427.3587706474218</v>
      </c>
      <c r="BY63" s="46">
        <f t="shared" si="10"/>
        <v>89128.305247769065</v>
      </c>
      <c r="BZ63" s="49">
        <f>VLOOKUP($C63,[2]PARAMETROS!$A:$I,7,0)</f>
        <v>43101</v>
      </c>
      <c r="CA63" s="50">
        <f>VLOOKUP($C63,[2]PARAMETROS!$A:$I,8,0)</f>
        <v>0</v>
      </c>
      <c r="CB63" s="50">
        <f>VLOOKUP($C63,[2]PARAMETROS!$A:$I,9,0)</f>
        <v>0</v>
      </c>
    </row>
    <row r="64" spans="1:80">
      <c r="A64" s="42" t="s">
        <v>182</v>
      </c>
      <c r="B64" s="42" t="s">
        <v>66</v>
      </c>
      <c r="C64" s="42" t="s">
        <v>183</v>
      </c>
      <c r="D64" s="43" t="s">
        <v>185</v>
      </c>
      <c r="E64" s="44" t="s">
        <v>62</v>
      </c>
      <c r="F64" s="44" t="s">
        <v>63</v>
      </c>
      <c r="G64" s="44">
        <v>1</v>
      </c>
      <c r="H64" s="45">
        <v>1281.1600000000001</v>
      </c>
      <c r="I64" s="46">
        <v>1281.1600000000001</v>
      </c>
      <c r="J64" s="46"/>
      <c r="K64" s="46"/>
      <c r="L64" s="46"/>
      <c r="M64" s="46"/>
      <c r="N64" s="46"/>
      <c r="O64" s="46"/>
      <c r="P64" s="46"/>
      <c r="Q64" s="46">
        <v>1281.1600000000001</v>
      </c>
      <c r="R64" s="46">
        <v>256.23200000000003</v>
      </c>
      <c r="S64" s="46">
        <v>19.217400000000001</v>
      </c>
      <c r="T64" s="46">
        <v>12.8116</v>
      </c>
      <c r="U64" s="46">
        <v>2.5623200000000002</v>
      </c>
      <c r="V64" s="46">
        <v>32.029000000000003</v>
      </c>
      <c r="W64" s="46">
        <v>102.4928</v>
      </c>
      <c r="X64" s="46">
        <v>38.434800000000003</v>
      </c>
      <c r="Y64" s="46">
        <v>7.6869600000000009</v>
      </c>
      <c r="Z64" s="46">
        <v>471.46688</v>
      </c>
      <c r="AA64" s="46">
        <v>106.76333333333334</v>
      </c>
      <c r="AB64" s="46">
        <v>142.35111111111112</v>
      </c>
      <c r="AC64" s="46">
        <v>91.674115555555574</v>
      </c>
      <c r="AD64" s="46">
        <v>340.78856000000007</v>
      </c>
      <c r="AE64" s="46">
        <v>85.130399999999995</v>
      </c>
      <c r="AF64" s="46">
        <v>397</v>
      </c>
      <c r="AG64" s="46">
        <v>0</v>
      </c>
      <c r="AH64" s="46">
        <v>32.619999999999997</v>
      </c>
      <c r="AI64" s="46">
        <v>0</v>
      </c>
      <c r="AJ64" s="46">
        <v>0</v>
      </c>
      <c r="AK64" s="46">
        <v>4.72</v>
      </c>
      <c r="AL64" s="46">
        <v>0</v>
      </c>
      <c r="AM64" s="46">
        <v>519.47040000000004</v>
      </c>
      <c r="AN64" s="46">
        <v>1331.7258400000001</v>
      </c>
      <c r="AO64" s="46">
        <v>6.4292780478395075</v>
      </c>
      <c r="AP64" s="46">
        <v>0.51434224382716054</v>
      </c>
      <c r="AQ64" s="46">
        <v>0.25717112191358027</v>
      </c>
      <c r="AR64" s="46">
        <v>4.4840600000000013</v>
      </c>
      <c r="AS64" s="46">
        <v>1.6501340800000008</v>
      </c>
      <c r="AT64" s="46">
        <v>55.089880000000001</v>
      </c>
      <c r="AU64" s="46">
        <v>2.1352666666666669</v>
      </c>
      <c r="AV64" s="46">
        <v>70.560132160246923</v>
      </c>
      <c r="AW64" s="46">
        <v>17.79388888888889</v>
      </c>
      <c r="AX64" s="46">
        <v>10.533982222222223</v>
      </c>
      <c r="AY64" s="46">
        <v>0.26690833333333336</v>
      </c>
      <c r="AZ64" s="46">
        <v>4.2705333333333337</v>
      </c>
      <c r="BA64" s="46">
        <v>1.660762962962963</v>
      </c>
      <c r="BB64" s="46">
        <v>12.705595872592596</v>
      </c>
      <c r="BC64" s="46">
        <v>47.23167161333334</v>
      </c>
      <c r="BD64" s="46">
        <v>174.70363636363635</v>
      </c>
      <c r="BE64" s="46">
        <v>174.70363636363635</v>
      </c>
      <c r="BF64" s="46">
        <v>221.93530797696968</v>
      </c>
      <c r="BG64" s="46">
        <v>66.11548611111111</v>
      </c>
      <c r="BH64" s="46"/>
      <c r="BI64" s="46">
        <v>0</v>
      </c>
      <c r="BJ64" s="46"/>
      <c r="BK64" s="46"/>
      <c r="BL64" s="46">
        <v>66.11548611111111</v>
      </c>
      <c r="BM64" s="46">
        <v>2971.4967662483282</v>
      </c>
      <c r="BN64" s="46">
        <f t="shared" si="0"/>
        <v>-4.8510664747140009E-7</v>
      </c>
      <c r="BO64" s="46">
        <f t="shared" si="1"/>
        <v>-3.4280869754645676E-7</v>
      </c>
      <c r="BP64" s="47">
        <f t="shared" si="4"/>
        <v>8.5633802816901436</v>
      </c>
      <c r="BQ64" s="47">
        <f t="shared" si="2"/>
        <v>1.8591549295774654</v>
      </c>
      <c r="BR64" s="48">
        <v>2</v>
      </c>
      <c r="BS64" s="47">
        <f t="shared" si="5"/>
        <v>2.2535211267605644</v>
      </c>
      <c r="BT64" s="47">
        <f t="shared" si="6"/>
        <v>11.25</v>
      </c>
      <c r="BU64" s="47">
        <f t="shared" si="7"/>
        <v>12.676056338028173</v>
      </c>
      <c r="BV64" s="46">
        <f t="shared" si="3"/>
        <v>376.66860406737646</v>
      </c>
      <c r="BW64" s="46">
        <f t="shared" si="8"/>
        <v>376.66860323946111</v>
      </c>
      <c r="BX64" s="46">
        <f t="shared" si="9"/>
        <v>3348.1653694877891</v>
      </c>
      <c r="BY64" s="46">
        <f t="shared" si="10"/>
        <v>40177.984433853468</v>
      </c>
      <c r="BZ64" s="49">
        <f>VLOOKUP($C64,[2]PARAMETROS!$A:$I,7,0)</f>
        <v>43101</v>
      </c>
      <c r="CA64" s="50">
        <f>VLOOKUP($C64,[2]PARAMETROS!$A:$I,8,0)</f>
        <v>0</v>
      </c>
      <c r="CB64" s="50">
        <f>VLOOKUP($C64,[2]PARAMETROS!$A:$I,9,0)</f>
        <v>0</v>
      </c>
    </row>
    <row r="65" spans="1:80">
      <c r="A65" s="42" t="s">
        <v>186</v>
      </c>
      <c r="B65" s="42" t="s">
        <v>78</v>
      </c>
      <c r="C65" s="42" t="s">
        <v>187</v>
      </c>
      <c r="D65" s="43" t="s">
        <v>188</v>
      </c>
      <c r="E65" s="44" t="s">
        <v>62</v>
      </c>
      <c r="F65" s="44" t="s">
        <v>63</v>
      </c>
      <c r="G65" s="44">
        <v>1</v>
      </c>
      <c r="H65" s="45">
        <v>3035.23</v>
      </c>
      <c r="I65" s="46">
        <v>3035.23</v>
      </c>
      <c r="J65" s="46"/>
      <c r="K65" s="46"/>
      <c r="L65" s="46"/>
      <c r="M65" s="46"/>
      <c r="N65" s="46"/>
      <c r="O65" s="46"/>
      <c r="P65" s="46"/>
      <c r="Q65" s="46">
        <v>3035.23</v>
      </c>
      <c r="R65" s="46">
        <v>607.04600000000005</v>
      </c>
      <c r="S65" s="46">
        <v>45.528449999999999</v>
      </c>
      <c r="T65" s="46">
        <v>30.3523</v>
      </c>
      <c r="U65" s="46">
        <v>6.0704599999999997</v>
      </c>
      <c r="V65" s="46">
        <v>75.880750000000006</v>
      </c>
      <c r="W65" s="46">
        <v>242.8184</v>
      </c>
      <c r="X65" s="46">
        <v>91.056899999999999</v>
      </c>
      <c r="Y65" s="46">
        <v>18.211380000000002</v>
      </c>
      <c r="Z65" s="46">
        <v>1116.9646400000001</v>
      </c>
      <c r="AA65" s="46">
        <v>252.93583333333333</v>
      </c>
      <c r="AB65" s="46">
        <v>337.24777777777774</v>
      </c>
      <c r="AC65" s="46">
        <v>217.18756888888893</v>
      </c>
      <c r="AD65" s="46">
        <v>807.37117999999998</v>
      </c>
      <c r="AE65" s="46">
        <v>0</v>
      </c>
      <c r="AF65" s="46">
        <v>397</v>
      </c>
      <c r="AG65" s="46">
        <v>0</v>
      </c>
      <c r="AH65" s="46">
        <v>15</v>
      </c>
      <c r="AI65" s="46">
        <v>0</v>
      </c>
      <c r="AJ65" s="46">
        <v>0</v>
      </c>
      <c r="AK65" s="46">
        <v>4.72</v>
      </c>
      <c r="AL65" s="46">
        <v>293.88</v>
      </c>
      <c r="AM65" s="46">
        <v>710.6</v>
      </c>
      <c r="AN65" s="46">
        <v>2634.9358200000001</v>
      </c>
      <c r="AO65" s="46">
        <v>15.231772463348767</v>
      </c>
      <c r="AP65" s="46">
        <v>1.2185417970679013</v>
      </c>
      <c r="AQ65" s="46">
        <v>0.60927089853395067</v>
      </c>
      <c r="AR65" s="46">
        <v>10.623305000000002</v>
      </c>
      <c r="AS65" s="46">
        <v>3.9093762400000016</v>
      </c>
      <c r="AT65" s="46">
        <v>130.51488999999998</v>
      </c>
      <c r="AU65" s="46">
        <v>5.0587166666666672</v>
      </c>
      <c r="AV65" s="46">
        <v>167.16587306561726</v>
      </c>
      <c r="AW65" s="46">
        <v>42.155972222222218</v>
      </c>
      <c r="AX65" s="46">
        <v>24.956335555555558</v>
      </c>
      <c r="AY65" s="46">
        <v>0.63233958333333329</v>
      </c>
      <c r="AZ65" s="46">
        <v>10.117433333333334</v>
      </c>
      <c r="BA65" s="46">
        <v>3.9345574074074072</v>
      </c>
      <c r="BB65" s="46">
        <v>30.101162821481488</v>
      </c>
      <c r="BC65" s="46">
        <v>111.89780092333334</v>
      </c>
      <c r="BD65" s="46"/>
      <c r="BE65" s="46">
        <v>0</v>
      </c>
      <c r="BF65" s="46">
        <v>111.89780092333334</v>
      </c>
      <c r="BG65" s="46">
        <v>94.380486111111111</v>
      </c>
      <c r="BH65" s="46"/>
      <c r="BI65" s="46">
        <v>0</v>
      </c>
      <c r="BJ65" s="46"/>
      <c r="BK65" s="46"/>
      <c r="BL65" s="46">
        <v>94.380486111111111</v>
      </c>
      <c r="BM65" s="46">
        <v>6043.6099801000619</v>
      </c>
      <c r="BN65" s="46">
        <f t="shared" si="0"/>
        <v>-4.8510664747140009E-7</v>
      </c>
      <c r="BO65" s="46">
        <f t="shared" si="1"/>
        <v>-3.4280869754645676E-7</v>
      </c>
      <c r="BP65" s="47">
        <f t="shared" si="4"/>
        <v>8.7608069164265068</v>
      </c>
      <c r="BQ65" s="47">
        <f t="shared" si="2"/>
        <v>1.9020172910662811</v>
      </c>
      <c r="BR65" s="48">
        <v>4</v>
      </c>
      <c r="BS65" s="47">
        <f t="shared" si="5"/>
        <v>4.6109510086455305</v>
      </c>
      <c r="BT65" s="47">
        <f t="shared" si="6"/>
        <v>13.25</v>
      </c>
      <c r="BU65" s="47">
        <f t="shared" si="7"/>
        <v>15.273775216138318</v>
      </c>
      <c r="BV65" s="46">
        <f t="shared" si="3"/>
        <v>923.08740317413117</v>
      </c>
      <c r="BW65" s="46">
        <f t="shared" si="8"/>
        <v>923.08740234621587</v>
      </c>
      <c r="BX65" s="46">
        <f t="shared" si="9"/>
        <v>6966.6973824462775</v>
      </c>
      <c r="BY65" s="46">
        <f t="shared" si="10"/>
        <v>83600.368589355334</v>
      </c>
      <c r="BZ65" s="49">
        <f>VLOOKUP($C65,[2]PARAMETROS!$A:$I,7,0)</f>
        <v>43101</v>
      </c>
      <c r="CA65" s="50">
        <f>VLOOKUP($C65,[2]PARAMETROS!$A:$I,8,0)</f>
        <v>0</v>
      </c>
      <c r="CB65" s="50">
        <f>VLOOKUP($C65,[2]PARAMETROS!$A:$I,9,0)</f>
        <v>0</v>
      </c>
    </row>
    <row r="66" spans="1:80">
      <c r="A66" s="42" t="s">
        <v>186</v>
      </c>
      <c r="B66" s="42" t="s">
        <v>14</v>
      </c>
      <c r="C66" s="42" t="s">
        <v>189</v>
      </c>
      <c r="D66" s="43" t="s">
        <v>190</v>
      </c>
      <c r="E66" s="44" t="s">
        <v>62</v>
      </c>
      <c r="F66" s="44" t="s">
        <v>63</v>
      </c>
      <c r="G66" s="44">
        <v>2</v>
      </c>
      <c r="H66" s="45">
        <v>1281.1600000000001</v>
      </c>
      <c r="I66" s="46">
        <v>2562.3200000000002</v>
      </c>
      <c r="J66" s="46"/>
      <c r="K66" s="46"/>
      <c r="L66" s="46"/>
      <c r="M66" s="46"/>
      <c r="N66" s="46"/>
      <c r="O66" s="46"/>
      <c r="P66" s="46"/>
      <c r="Q66" s="46">
        <v>2562.3200000000002</v>
      </c>
      <c r="R66" s="46">
        <v>512.46400000000006</v>
      </c>
      <c r="S66" s="46">
        <v>38.434800000000003</v>
      </c>
      <c r="T66" s="46">
        <v>25.623200000000001</v>
      </c>
      <c r="U66" s="46">
        <v>5.1246400000000003</v>
      </c>
      <c r="V66" s="46">
        <v>64.058000000000007</v>
      </c>
      <c r="W66" s="46">
        <v>204.98560000000001</v>
      </c>
      <c r="X66" s="46">
        <v>76.869600000000005</v>
      </c>
      <c r="Y66" s="46">
        <v>15.373920000000002</v>
      </c>
      <c r="Z66" s="46">
        <v>942.93376000000001</v>
      </c>
      <c r="AA66" s="46">
        <v>213.52666666666667</v>
      </c>
      <c r="AB66" s="46">
        <v>284.70222222222225</v>
      </c>
      <c r="AC66" s="46">
        <v>183.34823111111115</v>
      </c>
      <c r="AD66" s="46">
        <v>681.57712000000015</v>
      </c>
      <c r="AE66" s="46">
        <v>170.26079999999999</v>
      </c>
      <c r="AF66" s="46">
        <v>794</v>
      </c>
      <c r="AG66" s="46">
        <v>0</v>
      </c>
      <c r="AH66" s="46">
        <v>0</v>
      </c>
      <c r="AI66" s="46">
        <v>0</v>
      </c>
      <c r="AJ66" s="46">
        <v>0</v>
      </c>
      <c r="AK66" s="46">
        <v>9.44</v>
      </c>
      <c r="AL66" s="46">
        <v>0</v>
      </c>
      <c r="AM66" s="46">
        <v>973.70080000000007</v>
      </c>
      <c r="AN66" s="46">
        <v>2598.2116800000003</v>
      </c>
      <c r="AO66" s="46">
        <v>12.858556095679015</v>
      </c>
      <c r="AP66" s="46">
        <v>1.0286844876543211</v>
      </c>
      <c r="AQ66" s="46">
        <v>0.51434224382716054</v>
      </c>
      <c r="AR66" s="46">
        <v>8.9681200000000025</v>
      </c>
      <c r="AS66" s="46">
        <v>3.3002681600000017</v>
      </c>
      <c r="AT66" s="46">
        <v>110.17976</v>
      </c>
      <c r="AU66" s="46">
        <v>4.2705333333333337</v>
      </c>
      <c r="AV66" s="46">
        <v>141.12026432049385</v>
      </c>
      <c r="AW66" s="46">
        <v>35.587777777777781</v>
      </c>
      <c r="AX66" s="46">
        <v>21.067964444444446</v>
      </c>
      <c r="AY66" s="46">
        <v>0.53381666666666672</v>
      </c>
      <c r="AZ66" s="46">
        <v>8.5410666666666675</v>
      </c>
      <c r="BA66" s="46">
        <v>3.321525925925926</v>
      </c>
      <c r="BB66" s="46">
        <v>25.411191745185192</v>
      </c>
      <c r="BC66" s="46">
        <v>94.46334322666668</v>
      </c>
      <c r="BD66" s="46">
        <v>283.68542857142859</v>
      </c>
      <c r="BE66" s="46">
        <v>283.68542857142859</v>
      </c>
      <c r="BF66" s="46">
        <v>378.14877179809525</v>
      </c>
      <c r="BG66" s="46">
        <v>132.23097222222222</v>
      </c>
      <c r="BH66" s="46"/>
      <c r="BI66" s="46">
        <v>0</v>
      </c>
      <c r="BJ66" s="46"/>
      <c r="BK66" s="46"/>
      <c r="BL66" s="46">
        <v>132.23097222222222</v>
      </c>
      <c r="BM66" s="46">
        <v>5812.0316883408123</v>
      </c>
      <c r="BN66" s="46">
        <f t="shared" si="0"/>
        <v>-9.7021329494280017E-7</v>
      </c>
      <c r="BO66" s="46">
        <f t="shared" si="1"/>
        <v>-6.8561739509291353E-7</v>
      </c>
      <c r="BP66" s="47">
        <f t="shared" si="4"/>
        <v>8.7608069164265068</v>
      </c>
      <c r="BQ66" s="47">
        <f t="shared" si="2"/>
        <v>1.9020172910662811</v>
      </c>
      <c r="BR66" s="48">
        <v>4</v>
      </c>
      <c r="BS66" s="47">
        <f t="shared" si="5"/>
        <v>4.6109510086455305</v>
      </c>
      <c r="BT66" s="47">
        <f t="shared" si="6"/>
        <v>13.25</v>
      </c>
      <c r="BU66" s="47">
        <f t="shared" si="7"/>
        <v>15.273775216138318</v>
      </c>
      <c r="BV66" s="46">
        <f t="shared" si="3"/>
        <v>887.71665531499661</v>
      </c>
      <c r="BW66" s="46">
        <f t="shared" si="8"/>
        <v>887.7166536591659</v>
      </c>
      <c r="BX66" s="46">
        <f t="shared" si="9"/>
        <v>6699.748341999978</v>
      </c>
      <c r="BY66" s="46">
        <f t="shared" si="10"/>
        <v>80396.98010399974</v>
      </c>
      <c r="BZ66" s="49">
        <f>VLOOKUP($C66,[2]PARAMETROS!$A:$I,7,0)</f>
        <v>43101</v>
      </c>
      <c r="CA66" s="50">
        <f>VLOOKUP($C66,[2]PARAMETROS!$A:$I,8,0)</f>
        <v>0</v>
      </c>
      <c r="CB66" s="50">
        <f>VLOOKUP($C66,[2]PARAMETROS!$A:$I,9,0)</f>
        <v>0</v>
      </c>
    </row>
    <row r="67" spans="1:80">
      <c r="A67" s="42" t="s">
        <v>186</v>
      </c>
      <c r="B67" s="42" t="s">
        <v>15</v>
      </c>
      <c r="C67" s="42" t="s">
        <v>189</v>
      </c>
      <c r="D67" s="43" t="s">
        <v>191</v>
      </c>
      <c r="E67" s="44" t="s">
        <v>62</v>
      </c>
      <c r="F67" s="44" t="s">
        <v>63</v>
      </c>
      <c r="G67" s="44">
        <v>2</v>
      </c>
      <c r="H67" s="45">
        <v>1281.1600000000001</v>
      </c>
      <c r="I67" s="46">
        <v>2562.3200000000002</v>
      </c>
      <c r="J67" s="46"/>
      <c r="K67" s="46"/>
      <c r="L67" s="46">
        <v>389.02728438095244</v>
      </c>
      <c r="M67" s="46"/>
      <c r="N67" s="46"/>
      <c r="O67" s="46"/>
      <c r="P67" s="46"/>
      <c r="Q67" s="46">
        <v>2951.3472843809527</v>
      </c>
      <c r="R67" s="46">
        <v>590.26945687619059</v>
      </c>
      <c r="S67" s="46">
        <v>44.270209265714286</v>
      </c>
      <c r="T67" s="46">
        <v>29.513472843809527</v>
      </c>
      <c r="U67" s="46">
        <v>5.9026945687619055</v>
      </c>
      <c r="V67" s="46">
        <v>73.783682109523824</v>
      </c>
      <c r="W67" s="46">
        <v>236.10778275047622</v>
      </c>
      <c r="X67" s="46">
        <v>88.540418531428571</v>
      </c>
      <c r="Y67" s="46">
        <v>17.708083706285716</v>
      </c>
      <c r="Z67" s="46">
        <v>1086.0958006521905</v>
      </c>
      <c r="AA67" s="46">
        <v>245.94560703174605</v>
      </c>
      <c r="AB67" s="46">
        <v>327.92747604232807</v>
      </c>
      <c r="AC67" s="46">
        <v>211.18529457125931</v>
      </c>
      <c r="AD67" s="46">
        <v>785.05837764533339</v>
      </c>
      <c r="AE67" s="46">
        <v>170.26079999999999</v>
      </c>
      <c r="AF67" s="46">
        <v>794</v>
      </c>
      <c r="AG67" s="46">
        <v>0</v>
      </c>
      <c r="AH67" s="46">
        <v>0</v>
      </c>
      <c r="AI67" s="46">
        <v>0</v>
      </c>
      <c r="AJ67" s="46">
        <v>0</v>
      </c>
      <c r="AK67" s="46">
        <v>9.44</v>
      </c>
      <c r="AL67" s="46">
        <v>0</v>
      </c>
      <c r="AM67" s="46">
        <v>973.70080000000007</v>
      </c>
      <c r="AN67" s="46">
        <v>2844.8549782975242</v>
      </c>
      <c r="AO67" s="46">
        <v>14.810821682710356</v>
      </c>
      <c r="AP67" s="46">
        <v>1.1848657346168285</v>
      </c>
      <c r="AQ67" s="46">
        <v>0.59243286730841427</v>
      </c>
      <c r="AR67" s="46">
        <v>10.329715495333335</v>
      </c>
      <c r="AS67" s="46">
        <v>3.8013353022826686</v>
      </c>
      <c r="AT67" s="46">
        <v>126.90793322838095</v>
      </c>
      <c r="AU67" s="46">
        <v>4.9189121406349212</v>
      </c>
      <c r="AV67" s="46">
        <v>162.54601645126746</v>
      </c>
      <c r="AW67" s="46">
        <v>40.990934505291008</v>
      </c>
      <c r="AX67" s="46">
        <v>24.266633227132278</v>
      </c>
      <c r="AY67" s="46">
        <v>0.61486401757936515</v>
      </c>
      <c r="AZ67" s="46">
        <v>9.8378242812698424</v>
      </c>
      <c r="BA67" s="46">
        <v>3.8258205538271608</v>
      </c>
      <c r="BB67" s="46">
        <v>29.269276183316681</v>
      </c>
      <c r="BC67" s="46">
        <v>108.80535276841633</v>
      </c>
      <c r="BD67" s="46">
        <v>326.75630648503403</v>
      </c>
      <c r="BE67" s="46">
        <v>326.75630648503403</v>
      </c>
      <c r="BF67" s="46">
        <v>435.56165925345033</v>
      </c>
      <c r="BG67" s="46">
        <v>132.23097222222222</v>
      </c>
      <c r="BH67" s="46"/>
      <c r="BI67" s="46">
        <v>0</v>
      </c>
      <c r="BJ67" s="46"/>
      <c r="BK67" s="46"/>
      <c r="BL67" s="46">
        <v>132.23097222222222</v>
      </c>
      <c r="BM67" s="46">
        <v>6526.5409106054176</v>
      </c>
      <c r="BN67" s="46">
        <f t="shared" si="0"/>
        <v>-9.7021329494280017E-7</v>
      </c>
      <c r="BO67" s="46">
        <f t="shared" si="1"/>
        <v>-6.8561739509291353E-7</v>
      </c>
      <c r="BP67" s="47">
        <f t="shared" si="4"/>
        <v>8.7608069164265068</v>
      </c>
      <c r="BQ67" s="47">
        <f t="shared" si="2"/>
        <v>1.9020172910662811</v>
      </c>
      <c r="BR67" s="48">
        <v>4</v>
      </c>
      <c r="BS67" s="47">
        <f t="shared" si="5"/>
        <v>4.6109510086455305</v>
      </c>
      <c r="BT67" s="47">
        <f t="shared" si="6"/>
        <v>13.25</v>
      </c>
      <c r="BU67" s="47">
        <f t="shared" si="7"/>
        <v>15.273775216138318</v>
      </c>
      <c r="BV67" s="46">
        <f t="shared" si="3"/>
        <v>996.84918782227066</v>
      </c>
      <c r="BW67" s="46">
        <f t="shared" si="8"/>
        <v>996.84918616643995</v>
      </c>
      <c r="BX67" s="46">
        <f t="shared" si="9"/>
        <v>7523.3900967718573</v>
      </c>
      <c r="BY67" s="46">
        <f t="shared" si="10"/>
        <v>90280.681161262284</v>
      </c>
      <c r="BZ67" s="49">
        <f>VLOOKUP($C67,[2]PARAMETROS!$A:$I,7,0)</f>
        <v>43101</v>
      </c>
      <c r="CA67" s="50">
        <f>VLOOKUP($C67,[2]PARAMETROS!$A:$I,8,0)</f>
        <v>0</v>
      </c>
      <c r="CB67" s="50">
        <f>VLOOKUP($C67,[2]PARAMETROS!$A:$I,9,0)</f>
        <v>0</v>
      </c>
    </row>
    <row r="68" spans="1:80">
      <c r="A68" s="42" t="s">
        <v>186</v>
      </c>
      <c r="B68" s="42" t="s">
        <v>16</v>
      </c>
      <c r="C68" s="42" t="s">
        <v>189</v>
      </c>
      <c r="D68" s="43" t="s">
        <v>192</v>
      </c>
      <c r="E68" s="44" t="s">
        <v>62</v>
      </c>
      <c r="F68" s="44" t="s">
        <v>63</v>
      </c>
      <c r="G68" s="44">
        <v>1</v>
      </c>
      <c r="H68" s="45">
        <v>2216.69</v>
      </c>
      <c r="I68" s="46">
        <v>2216.69</v>
      </c>
      <c r="J68" s="46"/>
      <c r="K68" s="46"/>
      <c r="L68" s="46"/>
      <c r="M68" s="46"/>
      <c r="N68" s="46"/>
      <c r="O68" s="46"/>
      <c r="P68" s="46"/>
      <c r="Q68" s="46">
        <v>2216.69</v>
      </c>
      <c r="R68" s="46">
        <v>443.33800000000002</v>
      </c>
      <c r="S68" s="46">
        <v>33.250349999999997</v>
      </c>
      <c r="T68" s="46">
        <v>22.166900000000002</v>
      </c>
      <c r="U68" s="46">
        <v>4.4333800000000005</v>
      </c>
      <c r="V68" s="46">
        <v>55.417250000000003</v>
      </c>
      <c r="W68" s="46">
        <v>177.33520000000001</v>
      </c>
      <c r="X68" s="46">
        <v>66.500699999999995</v>
      </c>
      <c r="Y68" s="46">
        <v>13.300140000000001</v>
      </c>
      <c r="Z68" s="46">
        <v>815.74191999999994</v>
      </c>
      <c r="AA68" s="46">
        <v>184.72416666666666</v>
      </c>
      <c r="AB68" s="46">
        <v>246.29888888888888</v>
      </c>
      <c r="AC68" s="46">
        <v>158.61648444444447</v>
      </c>
      <c r="AD68" s="46">
        <v>589.63954000000001</v>
      </c>
      <c r="AE68" s="46">
        <v>28.99860000000001</v>
      </c>
      <c r="AF68" s="46">
        <v>397</v>
      </c>
      <c r="AG68" s="46">
        <v>0</v>
      </c>
      <c r="AH68" s="46">
        <v>0</v>
      </c>
      <c r="AI68" s="46">
        <v>0</v>
      </c>
      <c r="AJ68" s="46">
        <v>0</v>
      </c>
      <c r="AK68" s="46">
        <v>4.72</v>
      </c>
      <c r="AL68" s="46">
        <v>0</v>
      </c>
      <c r="AM68" s="46">
        <v>430.71860000000004</v>
      </c>
      <c r="AN68" s="46">
        <v>1836.10006</v>
      </c>
      <c r="AO68" s="46">
        <v>11.124072212577161</v>
      </c>
      <c r="AP68" s="46">
        <v>0.88992577700617292</v>
      </c>
      <c r="AQ68" s="46">
        <v>0.44496288850308646</v>
      </c>
      <c r="AR68" s="46">
        <v>7.7584150000000012</v>
      </c>
      <c r="AS68" s="46">
        <v>2.855096720000001</v>
      </c>
      <c r="AT68" s="46">
        <v>95.317669999999993</v>
      </c>
      <c r="AU68" s="46">
        <v>3.6944833333333338</v>
      </c>
      <c r="AV68" s="46">
        <v>122.08462593141975</v>
      </c>
      <c r="AW68" s="46">
        <v>30.78736111111111</v>
      </c>
      <c r="AX68" s="46">
        <v>18.22611777777778</v>
      </c>
      <c r="AY68" s="46">
        <v>0.46181041666666667</v>
      </c>
      <c r="AZ68" s="46">
        <v>7.3889666666666676</v>
      </c>
      <c r="BA68" s="46">
        <v>2.8734870370370369</v>
      </c>
      <c r="BB68" s="46">
        <v>21.983489427407413</v>
      </c>
      <c r="BC68" s="46">
        <v>81.721232436666668</v>
      </c>
      <c r="BD68" s="46"/>
      <c r="BE68" s="46">
        <v>0</v>
      </c>
      <c r="BF68" s="46">
        <v>81.721232436666668</v>
      </c>
      <c r="BG68" s="46">
        <v>66.11548611111111</v>
      </c>
      <c r="BH68" s="46"/>
      <c r="BI68" s="46">
        <v>0</v>
      </c>
      <c r="BJ68" s="46"/>
      <c r="BK68" s="46"/>
      <c r="BL68" s="46">
        <v>66.11548611111111</v>
      </c>
      <c r="BM68" s="46">
        <v>4322.711404479197</v>
      </c>
      <c r="BN68" s="46">
        <f t="shared" si="0"/>
        <v>-4.8510664747140009E-7</v>
      </c>
      <c r="BO68" s="46">
        <f t="shared" si="1"/>
        <v>-3.4280869754645676E-7</v>
      </c>
      <c r="BP68" s="47">
        <f t="shared" si="4"/>
        <v>8.7608069164265068</v>
      </c>
      <c r="BQ68" s="47">
        <f t="shared" si="2"/>
        <v>1.9020172910662811</v>
      </c>
      <c r="BR68" s="48">
        <v>4</v>
      </c>
      <c r="BS68" s="47">
        <f t="shared" si="5"/>
        <v>4.6109510086455305</v>
      </c>
      <c r="BT68" s="47">
        <f t="shared" si="6"/>
        <v>13.25</v>
      </c>
      <c r="BU68" s="47">
        <f t="shared" si="7"/>
        <v>15.273775216138318</v>
      </c>
      <c r="BV68" s="46">
        <f t="shared" si="3"/>
        <v>660.24122303607419</v>
      </c>
      <c r="BW68" s="46">
        <f t="shared" si="8"/>
        <v>660.24122220815889</v>
      </c>
      <c r="BX68" s="46">
        <f t="shared" si="9"/>
        <v>4982.9526266873563</v>
      </c>
      <c r="BY68" s="46">
        <f t="shared" si="10"/>
        <v>59795.431520248276</v>
      </c>
      <c r="BZ68" s="49">
        <f>VLOOKUP($C68,[2]PARAMETROS!$A:$I,7,0)</f>
        <v>43101</v>
      </c>
      <c r="CA68" s="50">
        <f>VLOOKUP($C68,[2]PARAMETROS!$A:$I,8,0)</f>
        <v>0</v>
      </c>
      <c r="CB68" s="50">
        <f>VLOOKUP($C68,[2]PARAMETROS!$A:$I,9,0)</f>
        <v>0</v>
      </c>
    </row>
    <row r="69" spans="1:80">
      <c r="A69" s="42" t="s">
        <v>193</v>
      </c>
      <c r="B69" s="42" t="s">
        <v>66</v>
      </c>
      <c r="C69" s="42" t="s">
        <v>67</v>
      </c>
      <c r="D69" s="43" t="s">
        <v>194</v>
      </c>
      <c r="E69" s="44" t="s">
        <v>62</v>
      </c>
      <c r="F69" s="44" t="s">
        <v>63</v>
      </c>
      <c r="G69" s="44">
        <v>1</v>
      </c>
      <c r="H69" s="45">
        <v>1281.1600000000001</v>
      </c>
      <c r="I69" s="46">
        <v>1281.1600000000001</v>
      </c>
      <c r="J69" s="46"/>
      <c r="K69" s="46"/>
      <c r="L69" s="46"/>
      <c r="M69" s="46"/>
      <c r="N69" s="46"/>
      <c r="O69" s="46"/>
      <c r="P69" s="46"/>
      <c r="Q69" s="46">
        <v>1281.1600000000001</v>
      </c>
      <c r="R69" s="46">
        <v>256.23200000000003</v>
      </c>
      <c r="S69" s="46">
        <v>19.217400000000001</v>
      </c>
      <c r="T69" s="46">
        <v>12.8116</v>
      </c>
      <c r="U69" s="46">
        <v>2.5623200000000002</v>
      </c>
      <c r="V69" s="46">
        <v>32.029000000000003</v>
      </c>
      <c r="W69" s="46">
        <v>102.4928</v>
      </c>
      <c r="X69" s="46">
        <v>38.434800000000003</v>
      </c>
      <c r="Y69" s="46">
        <v>7.6869600000000009</v>
      </c>
      <c r="Z69" s="46">
        <v>471.46688</v>
      </c>
      <c r="AA69" s="46">
        <v>106.76333333333334</v>
      </c>
      <c r="AB69" s="46">
        <v>142.35111111111112</v>
      </c>
      <c r="AC69" s="46">
        <v>91.674115555555574</v>
      </c>
      <c r="AD69" s="46">
        <v>340.78856000000007</v>
      </c>
      <c r="AE69" s="46">
        <v>85.130399999999995</v>
      </c>
      <c r="AF69" s="46">
        <v>397</v>
      </c>
      <c r="AG69" s="46">
        <v>0</v>
      </c>
      <c r="AH69" s="46">
        <v>0</v>
      </c>
      <c r="AI69" s="46">
        <v>9.84</v>
      </c>
      <c r="AJ69" s="46">
        <v>0</v>
      </c>
      <c r="AK69" s="46">
        <v>4.72</v>
      </c>
      <c r="AL69" s="46">
        <v>0</v>
      </c>
      <c r="AM69" s="46">
        <v>496.69040000000001</v>
      </c>
      <c r="AN69" s="46">
        <v>1308.9458400000001</v>
      </c>
      <c r="AO69" s="46">
        <v>6.4292780478395075</v>
      </c>
      <c r="AP69" s="46">
        <v>0.51434224382716054</v>
      </c>
      <c r="AQ69" s="46">
        <v>0.25717112191358027</v>
      </c>
      <c r="AR69" s="46">
        <v>4.4840600000000013</v>
      </c>
      <c r="AS69" s="46">
        <v>1.6501340800000008</v>
      </c>
      <c r="AT69" s="46">
        <v>55.089880000000001</v>
      </c>
      <c r="AU69" s="46">
        <v>2.1352666666666669</v>
      </c>
      <c r="AV69" s="46">
        <v>70.560132160246923</v>
      </c>
      <c r="AW69" s="46">
        <v>17.79388888888889</v>
      </c>
      <c r="AX69" s="46">
        <v>10.533982222222223</v>
      </c>
      <c r="AY69" s="46">
        <v>0.26690833333333336</v>
      </c>
      <c r="AZ69" s="46">
        <v>4.2705333333333337</v>
      </c>
      <c r="BA69" s="46">
        <v>1.660762962962963</v>
      </c>
      <c r="BB69" s="46">
        <v>12.705595872592596</v>
      </c>
      <c r="BC69" s="46">
        <v>47.23167161333334</v>
      </c>
      <c r="BD69" s="46">
        <v>174.70363636363635</v>
      </c>
      <c r="BE69" s="46">
        <v>174.70363636363635</v>
      </c>
      <c r="BF69" s="46">
        <v>221.93530797696968</v>
      </c>
      <c r="BG69" s="46">
        <v>66.11548611111111</v>
      </c>
      <c r="BH69" s="46"/>
      <c r="BI69" s="46">
        <v>0</v>
      </c>
      <c r="BJ69" s="46"/>
      <c r="BK69" s="46"/>
      <c r="BL69" s="46">
        <v>66.11548611111111</v>
      </c>
      <c r="BM69" s="46">
        <v>2948.7167662483284</v>
      </c>
      <c r="BN69" s="46">
        <f t="shared" si="0"/>
        <v>-4.8510664747140009E-7</v>
      </c>
      <c r="BO69" s="46">
        <f t="shared" si="1"/>
        <v>-3.4280869754645676E-7</v>
      </c>
      <c r="BP69" s="47">
        <f t="shared" si="4"/>
        <v>8.6609686609686669</v>
      </c>
      <c r="BQ69" s="47">
        <f t="shared" si="2"/>
        <v>1.8803418803418819</v>
      </c>
      <c r="BR69" s="48">
        <v>3</v>
      </c>
      <c r="BS69" s="47">
        <f t="shared" si="5"/>
        <v>3.4188034188034218</v>
      </c>
      <c r="BT69" s="47">
        <f t="shared" si="6"/>
        <v>12.25</v>
      </c>
      <c r="BU69" s="47">
        <f t="shared" si="7"/>
        <v>13.960113960113972</v>
      </c>
      <c r="BV69" s="46">
        <f t="shared" si="3"/>
        <v>411.64422081367627</v>
      </c>
      <c r="BW69" s="46">
        <f t="shared" si="8"/>
        <v>411.64421998576091</v>
      </c>
      <c r="BX69" s="46">
        <f t="shared" si="9"/>
        <v>3360.3609862340895</v>
      </c>
      <c r="BY69" s="46">
        <f t="shared" si="10"/>
        <v>40324.331834809076</v>
      </c>
      <c r="BZ69" s="49">
        <f>VLOOKUP($C69,[2]PARAMETROS!$A:$I,7,0)</f>
        <v>43101</v>
      </c>
      <c r="CA69" s="50">
        <f>VLOOKUP($C69,[2]PARAMETROS!$A:$I,8,0)</f>
        <v>0</v>
      </c>
      <c r="CB69" s="50">
        <f>VLOOKUP($C69,[2]PARAMETROS!$A:$I,9,0)</f>
        <v>0</v>
      </c>
    </row>
    <row r="70" spans="1:80">
      <c r="A70" s="42" t="s">
        <v>195</v>
      </c>
      <c r="B70" s="42" t="s">
        <v>73</v>
      </c>
      <c r="C70" s="42" t="s">
        <v>161</v>
      </c>
      <c r="D70" s="43" t="s">
        <v>196</v>
      </c>
      <c r="E70" s="44" t="s">
        <v>62</v>
      </c>
      <c r="F70" s="44" t="s">
        <v>63</v>
      </c>
      <c r="G70" s="44">
        <v>5</v>
      </c>
      <c r="H70" s="45">
        <v>1076.08</v>
      </c>
      <c r="I70" s="46">
        <v>5380.4</v>
      </c>
      <c r="J70" s="46"/>
      <c r="K70" s="46"/>
      <c r="L70" s="46"/>
      <c r="M70" s="46"/>
      <c r="N70" s="46"/>
      <c r="O70" s="46"/>
      <c r="P70" s="46"/>
      <c r="Q70" s="46">
        <v>5380.4</v>
      </c>
      <c r="R70" s="46">
        <v>1076.08</v>
      </c>
      <c r="S70" s="46">
        <v>80.705999999999989</v>
      </c>
      <c r="T70" s="46">
        <v>53.803999999999995</v>
      </c>
      <c r="U70" s="46">
        <v>10.7608</v>
      </c>
      <c r="V70" s="46">
        <v>134.51</v>
      </c>
      <c r="W70" s="46">
        <v>430.43199999999996</v>
      </c>
      <c r="X70" s="46">
        <v>161.41199999999998</v>
      </c>
      <c r="Y70" s="46">
        <v>32.282399999999996</v>
      </c>
      <c r="Z70" s="46">
        <v>1979.9872</v>
      </c>
      <c r="AA70" s="46">
        <v>448.36666666666662</v>
      </c>
      <c r="AB70" s="46">
        <v>597.82222222222219</v>
      </c>
      <c r="AC70" s="46">
        <v>384.99751111111112</v>
      </c>
      <c r="AD70" s="46">
        <v>1431.1864</v>
      </c>
      <c r="AE70" s="46">
        <v>487.17600000000004</v>
      </c>
      <c r="AF70" s="46">
        <v>1985</v>
      </c>
      <c r="AG70" s="46">
        <v>0</v>
      </c>
      <c r="AH70" s="46">
        <v>242.89999999999998</v>
      </c>
      <c r="AI70" s="46">
        <v>47.75</v>
      </c>
      <c r="AJ70" s="46">
        <v>0</v>
      </c>
      <c r="AK70" s="46">
        <v>23.599999999999998</v>
      </c>
      <c r="AL70" s="46">
        <v>0</v>
      </c>
      <c r="AM70" s="46">
        <v>2786.4259999999999</v>
      </c>
      <c r="AN70" s="46">
        <v>6197.5995999999996</v>
      </c>
      <c r="AO70" s="46">
        <v>27.000599151234567</v>
      </c>
      <c r="AP70" s="46">
        <v>2.1600479320987653</v>
      </c>
      <c r="AQ70" s="46">
        <v>1.0800239660493827</v>
      </c>
      <c r="AR70" s="46">
        <v>18.831400000000002</v>
      </c>
      <c r="AS70" s="46">
        <v>6.929955200000002</v>
      </c>
      <c r="AT70" s="46">
        <v>231.35719999999998</v>
      </c>
      <c r="AU70" s="46">
        <v>8.9673333333333325</v>
      </c>
      <c r="AV70" s="46">
        <v>296.32655958271602</v>
      </c>
      <c r="AW70" s="46">
        <v>74.727777777777774</v>
      </c>
      <c r="AX70" s="46">
        <v>44.238844444444446</v>
      </c>
      <c r="AY70" s="46">
        <v>1.1209166666666666</v>
      </c>
      <c r="AZ70" s="46">
        <v>17.934666666666665</v>
      </c>
      <c r="BA70" s="46">
        <v>6.9745925925925922</v>
      </c>
      <c r="BB70" s="46">
        <v>53.358821718518527</v>
      </c>
      <c r="BC70" s="46">
        <v>198.35561986666667</v>
      </c>
      <c r="BD70" s="46"/>
      <c r="BE70" s="46">
        <v>0</v>
      </c>
      <c r="BF70" s="46">
        <v>198.35561986666667</v>
      </c>
      <c r="BG70" s="46">
        <v>217.83750000000001</v>
      </c>
      <c r="BH70" s="46"/>
      <c r="BI70" s="46">
        <v>0</v>
      </c>
      <c r="BJ70" s="46"/>
      <c r="BK70" s="46"/>
      <c r="BL70" s="46">
        <v>217.83750000000001</v>
      </c>
      <c r="BM70" s="46">
        <v>12290.519279449381</v>
      </c>
      <c r="BN70" s="46">
        <f t="shared" ref="BN70:BN133" si="11">$BN$5*G70</f>
        <v>-2.4255332373570003E-6</v>
      </c>
      <c r="BO70" s="46">
        <f t="shared" ref="BO70:BO133" si="12">$BO$5*G70</f>
        <v>-1.7140434877322838E-6</v>
      </c>
      <c r="BP70" s="47">
        <f t="shared" si="4"/>
        <v>8.6609686609686669</v>
      </c>
      <c r="BQ70" s="47">
        <f t="shared" ref="BQ70:BQ133" si="13">((100/((100-$BT70)%)-100)*$BQ$5)/$BT70</f>
        <v>1.8803418803418819</v>
      </c>
      <c r="BR70" s="48">
        <v>3</v>
      </c>
      <c r="BS70" s="47">
        <f t="shared" si="5"/>
        <v>3.4188034188034218</v>
      </c>
      <c r="BT70" s="47">
        <f t="shared" si="6"/>
        <v>12.25</v>
      </c>
      <c r="BU70" s="47">
        <f t="shared" si="7"/>
        <v>13.960113960113972</v>
      </c>
      <c r="BV70" s="46">
        <f t="shared" ref="BV70:BV133" si="14">((BO70+BN70+BM70)*BU70)%</f>
        <v>1715.7704971230228</v>
      </c>
      <c r="BW70" s="46">
        <f t="shared" si="8"/>
        <v>1715.770492983446</v>
      </c>
      <c r="BX70" s="46">
        <f t="shared" si="9"/>
        <v>14006.289772432827</v>
      </c>
      <c r="BY70" s="46">
        <f t="shared" si="10"/>
        <v>168075.47726919391</v>
      </c>
      <c r="BZ70" s="49">
        <f>VLOOKUP($C70,[2]PARAMETROS!$A:$I,7,0)</f>
        <v>43101</v>
      </c>
      <c r="CA70" s="50">
        <f>VLOOKUP($C70,[2]PARAMETROS!$A:$I,8,0)</f>
        <v>0</v>
      </c>
      <c r="CB70" s="50">
        <f>VLOOKUP($C70,[2]PARAMETROS!$A:$I,9,0)</f>
        <v>0</v>
      </c>
    </row>
    <row r="71" spans="1:80">
      <c r="A71" s="42" t="s">
        <v>195</v>
      </c>
      <c r="B71" s="42" t="s">
        <v>110</v>
      </c>
      <c r="C71" s="42" t="s">
        <v>161</v>
      </c>
      <c r="D71" s="43" t="s">
        <v>197</v>
      </c>
      <c r="E71" s="44" t="s">
        <v>62</v>
      </c>
      <c r="F71" s="44" t="s">
        <v>63</v>
      </c>
      <c r="G71" s="44">
        <v>1</v>
      </c>
      <c r="H71" s="45">
        <v>1076.08</v>
      </c>
      <c r="I71" s="46">
        <v>1076.08</v>
      </c>
      <c r="J71" s="46"/>
      <c r="K71" s="46"/>
      <c r="L71" s="46"/>
      <c r="M71" s="46"/>
      <c r="N71" s="46"/>
      <c r="O71" s="46"/>
      <c r="P71" s="46"/>
      <c r="Q71" s="46">
        <v>1076.08</v>
      </c>
      <c r="R71" s="46">
        <v>215.21600000000001</v>
      </c>
      <c r="S71" s="46">
        <v>16.141199999999998</v>
      </c>
      <c r="T71" s="46">
        <v>10.7608</v>
      </c>
      <c r="U71" s="46">
        <v>2.1521599999999999</v>
      </c>
      <c r="V71" s="46">
        <v>26.902000000000001</v>
      </c>
      <c r="W71" s="46">
        <v>86.086399999999998</v>
      </c>
      <c r="X71" s="46">
        <v>32.282399999999996</v>
      </c>
      <c r="Y71" s="46">
        <v>6.45648</v>
      </c>
      <c r="Z71" s="46">
        <v>395.99743999999998</v>
      </c>
      <c r="AA71" s="46">
        <v>89.673333333333318</v>
      </c>
      <c r="AB71" s="46">
        <v>119.56444444444443</v>
      </c>
      <c r="AC71" s="46">
        <v>76.999502222222233</v>
      </c>
      <c r="AD71" s="46">
        <v>286.23728</v>
      </c>
      <c r="AE71" s="46">
        <v>97.435200000000009</v>
      </c>
      <c r="AF71" s="46">
        <v>397</v>
      </c>
      <c r="AG71" s="46">
        <v>0</v>
      </c>
      <c r="AH71" s="46">
        <v>48.58</v>
      </c>
      <c r="AI71" s="46">
        <v>9.5500000000000007</v>
      </c>
      <c r="AJ71" s="46">
        <v>0</v>
      </c>
      <c r="AK71" s="46">
        <v>4.72</v>
      </c>
      <c r="AL71" s="46">
        <v>0</v>
      </c>
      <c r="AM71" s="46">
        <v>557.28520000000003</v>
      </c>
      <c r="AN71" s="46">
        <v>1239.5199200000002</v>
      </c>
      <c r="AO71" s="46">
        <v>5.400119830246914</v>
      </c>
      <c r="AP71" s="46">
        <v>0.43200958641975307</v>
      </c>
      <c r="AQ71" s="46">
        <v>0.21600479320987653</v>
      </c>
      <c r="AR71" s="46">
        <v>3.7662800000000001</v>
      </c>
      <c r="AS71" s="46">
        <v>1.3859910400000004</v>
      </c>
      <c r="AT71" s="46">
        <v>46.271439999999991</v>
      </c>
      <c r="AU71" s="46">
        <v>1.7934666666666668</v>
      </c>
      <c r="AV71" s="46">
        <v>59.265311916543205</v>
      </c>
      <c r="AW71" s="46">
        <v>14.945555555555554</v>
      </c>
      <c r="AX71" s="46">
        <v>8.8477688888888881</v>
      </c>
      <c r="AY71" s="46">
        <v>0.22418333333333329</v>
      </c>
      <c r="AZ71" s="46">
        <v>3.5869333333333335</v>
      </c>
      <c r="BA71" s="46">
        <v>1.3949185185185184</v>
      </c>
      <c r="BB71" s="46">
        <v>10.671764343703705</v>
      </c>
      <c r="BC71" s="46">
        <v>39.671123973333337</v>
      </c>
      <c r="BD71" s="46"/>
      <c r="BE71" s="46">
        <v>0</v>
      </c>
      <c r="BF71" s="46">
        <v>39.671123973333337</v>
      </c>
      <c r="BG71" s="46">
        <v>60.842605555555558</v>
      </c>
      <c r="BH71" s="46"/>
      <c r="BI71" s="46">
        <v>0</v>
      </c>
      <c r="BJ71" s="46"/>
      <c r="BK71" s="46"/>
      <c r="BL71" s="46">
        <v>60.842605555555558</v>
      </c>
      <c r="BM71" s="46">
        <v>2475.3789614454322</v>
      </c>
      <c r="BN71" s="46">
        <f t="shared" si="11"/>
        <v>-4.8510664747140009E-7</v>
      </c>
      <c r="BO71" s="46">
        <f t="shared" si="12"/>
        <v>-3.4280869754645676E-7</v>
      </c>
      <c r="BP71" s="47">
        <f t="shared" ref="BP71:BP134" si="15">((100/((100-$BT71)%)-100)*$BP$5)/$BT71</f>
        <v>8.6609686609686669</v>
      </c>
      <c r="BQ71" s="47">
        <f t="shared" si="13"/>
        <v>1.8803418803418819</v>
      </c>
      <c r="BR71" s="48">
        <v>3</v>
      </c>
      <c r="BS71" s="47">
        <f t="shared" ref="BS71:BS134" si="16">((100/((100-$BT71)%)-100)*BR71)/$BT71</f>
        <v>3.4188034188034218</v>
      </c>
      <c r="BT71" s="47">
        <f t="shared" ref="BT71:BT134" si="17">$BP$5+$BQ$5+BR71</f>
        <v>12.25</v>
      </c>
      <c r="BU71" s="47">
        <f t="shared" ref="BU71:BU134" si="18">BP71+BQ71+BS71</f>
        <v>13.960113960113972</v>
      </c>
      <c r="BV71" s="46">
        <f t="shared" si="14"/>
        <v>345.56572384689008</v>
      </c>
      <c r="BW71" s="46">
        <f t="shared" ref="BW71:BW134" si="19">BN71+BO71+BV71</f>
        <v>345.56572301897472</v>
      </c>
      <c r="BX71" s="46">
        <f t="shared" ref="BX71:BX134" si="20">BM71+BW71</f>
        <v>2820.9446844644071</v>
      </c>
      <c r="BY71" s="46">
        <f t="shared" ref="BY71:BY134" si="21">BX71*12</f>
        <v>33851.336213572882</v>
      </c>
      <c r="BZ71" s="49">
        <f>VLOOKUP($C71,[2]PARAMETROS!$A:$I,7,0)</f>
        <v>43101</v>
      </c>
      <c r="CA71" s="50">
        <f>VLOOKUP($C71,[2]PARAMETROS!$A:$I,8,0)</f>
        <v>0</v>
      </c>
      <c r="CB71" s="50">
        <f>VLOOKUP($C71,[2]PARAMETROS!$A:$I,9,0)</f>
        <v>0</v>
      </c>
    </row>
    <row r="72" spans="1:80">
      <c r="A72" s="42" t="s">
        <v>195</v>
      </c>
      <c r="B72" s="42" t="s">
        <v>78</v>
      </c>
      <c r="C72" s="42" t="s">
        <v>198</v>
      </c>
      <c r="D72" s="43" t="s">
        <v>199</v>
      </c>
      <c r="E72" s="44" t="s">
        <v>62</v>
      </c>
      <c r="F72" s="44" t="s">
        <v>63</v>
      </c>
      <c r="G72" s="44">
        <v>3</v>
      </c>
      <c r="H72" s="45">
        <v>3062.89</v>
      </c>
      <c r="I72" s="46">
        <v>9188.67</v>
      </c>
      <c r="J72" s="46"/>
      <c r="K72" s="46"/>
      <c r="L72" s="46"/>
      <c r="M72" s="46"/>
      <c r="N72" s="46"/>
      <c r="O72" s="46"/>
      <c r="P72" s="46"/>
      <c r="Q72" s="46">
        <v>9188.67</v>
      </c>
      <c r="R72" s="46">
        <v>1837.7340000000002</v>
      </c>
      <c r="S72" s="46">
        <v>137.83005</v>
      </c>
      <c r="T72" s="46">
        <v>91.886700000000005</v>
      </c>
      <c r="U72" s="46">
        <v>18.37734</v>
      </c>
      <c r="V72" s="46">
        <v>229.71675000000002</v>
      </c>
      <c r="W72" s="46">
        <v>735.09360000000004</v>
      </c>
      <c r="X72" s="46">
        <v>275.6601</v>
      </c>
      <c r="Y72" s="46">
        <v>55.132020000000004</v>
      </c>
      <c r="Z72" s="46">
        <v>3381.4305600000002</v>
      </c>
      <c r="AA72" s="46">
        <v>765.72249999999997</v>
      </c>
      <c r="AB72" s="46">
        <v>1020.9633333333333</v>
      </c>
      <c r="AC72" s="46">
        <v>657.50038666666683</v>
      </c>
      <c r="AD72" s="46">
        <v>2444.18622</v>
      </c>
      <c r="AE72" s="46">
        <v>0</v>
      </c>
      <c r="AF72" s="46">
        <v>1191</v>
      </c>
      <c r="AG72" s="46">
        <v>0</v>
      </c>
      <c r="AH72" s="46">
        <v>0</v>
      </c>
      <c r="AI72" s="46">
        <v>0</v>
      </c>
      <c r="AJ72" s="46">
        <v>0</v>
      </c>
      <c r="AK72" s="46">
        <v>14.16</v>
      </c>
      <c r="AL72" s="46">
        <v>881.64</v>
      </c>
      <c r="AM72" s="46">
        <v>2086.8000000000002</v>
      </c>
      <c r="AN72" s="46">
        <v>7912.4167800000014</v>
      </c>
      <c r="AO72" s="46">
        <v>46.111738049768526</v>
      </c>
      <c r="AP72" s="46">
        <v>3.688939043981482</v>
      </c>
      <c r="AQ72" s="46">
        <v>1.844469521990741</v>
      </c>
      <c r="AR72" s="46">
        <v>32.160345000000007</v>
      </c>
      <c r="AS72" s="46">
        <v>11.835006960000005</v>
      </c>
      <c r="AT72" s="46">
        <v>395.11280999999997</v>
      </c>
      <c r="AU72" s="46">
        <v>15.314450000000001</v>
      </c>
      <c r="AV72" s="46">
        <v>506.06775857574075</v>
      </c>
      <c r="AW72" s="46">
        <v>127.62041666666666</v>
      </c>
      <c r="AX72" s="46">
        <v>75.55128666666667</v>
      </c>
      <c r="AY72" s="46">
        <v>1.9143062499999999</v>
      </c>
      <c r="AZ72" s="46">
        <v>30.628900000000002</v>
      </c>
      <c r="BA72" s="46">
        <v>11.911238888888889</v>
      </c>
      <c r="BB72" s="46">
        <v>91.126422637777793</v>
      </c>
      <c r="BC72" s="46">
        <v>338.75257111000002</v>
      </c>
      <c r="BD72" s="46"/>
      <c r="BE72" s="46">
        <v>0</v>
      </c>
      <c r="BF72" s="46">
        <v>338.75257111000002</v>
      </c>
      <c r="BG72" s="46">
        <v>283.14145833333333</v>
      </c>
      <c r="BH72" s="46"/>
      <c r="BI72" s="46">
        <v>0</v>
      </c>
      <c r="BJ72" s="46"/>
      <c r="BK72" s="46"/>
      <c r="BL72" s="46">
        <v>283.14145833333333</v>
      </c>
      <c r="BM72" s="46">
        <v>18229.048568019072</v>
      </c>
      <c r="BN72" s="46">
        <f t="shared" si="11"/>
        <v>-1.4553199424142004E-6</v>
      </c>
      <c r="BO72" s="46">
        <f t="shared" si="12"/>
        <v>-1.0284260926393703E-6</v>
      </c>
      <c r="BP72" s="47">
        <f t="shared" si="15"/>
        <v>8.6609686609686669</v>
      </c>
      <c r="BQ72" s="47">
        <f t="shared" si="13"/>
        <v>1.8803418803418819</v>
      </c>
      <c r="BR72" s="48">
        <v>3</v>
      </c>
      <c r="BS72" s="47">
        <f t="shared" si="16"/>
        <v>3.4188034188034218</v>
      </c>
      <c r="BT72" s="47">
        <f t="shared" si="17"/>
        <v>12.25</v>
      </c>
      <c r="BU72" s="47">
        <f t="shared" si="18"/>
        <v>13.960113960113972</v>
      </c>
      <c r="BV72" s="46">
        <f t="shared" si="14"/>
        <v>2544.7959535932528</v>
      </c>
      <c r="BW72" s="46">
        <f t="shared" si="19"/>
        <v>2544.7959511095069</v>
      </c>
      <c r="BX72" s="46">
        <f t="shared" si="20"/>
        <v>20773.844519128579</v>
      </c>
      <c r="BY72" s="46">
        <f t="shared" si="21"/>
        <v>249286.13422954295</v>
      </c>
      <c r="BZ72" s="49">
        <f>VLOOKUP($C72,[2]PARAMETROS!$A:$I,7,0)</f>
        <v>43101</v>
      </c>
      <c r="CA72" s="50">
        <f>VLOOKUP($C72,[2]PARAMETROS!$A:$I,8,0)</f>
        <v>0</v>
      </c>
      <c r="CB72" s="50">
        <f>VLOOKUP($C72,[2]PARAMETROS!$A:$I,9,0)</f>
        <v>0</v>
      </c>
    </row>
    <row r="73" spans="1:80">
      <c r="A73" s="42" t="s">
        <v>195</v>
      </c>
      <c r="B73" s="42" t="s">
        <v>78</v>
      </c>
      <c r="C73" s="42" t="s">
        <v>198</v>
      </c>
      <c r="D73" s="43" t="s">
        <v>200</v>
      </c>
      <c r="E73" s="44" t="s">
        <v>62</v>
      </c>
      <c r="F73" s="44" t="s">
        <v>64</v>
      </c>
      <c r="G73" s="44">
        <v>1</v>
      </c>
      <c r="H73" s="45">
        <v>3062.89</v>
      </c>
      <c r="I73" s="46">
        <v>3062.89</v>
      </c>
      <c r="J73" s="46"/>
      <c r="K73" s="46"/>
      <c r="L73" s="46"/>
      <c r="M73" s="46"/>
      <c r="N73" s="46"/>
      <c r="O73" s="46"/>
      <c r="P73" s="46"/>
      <c r="Q73" s="46">
        <v>3062.89</v>
      </c>
      <c r="R73" s="46">
        <v>612.57799999999997</v>
      </c>
      <c r="S73" s="46">
        <v>45.943349999999995</v>
      </c>
      <c r="T73" s="46">
        <v>30.628899999999998</v>
      </c>
      <c r="U73" s="46">
        <v>6.1257799999999998</v>
      </c>
      <c r="V73" s="46">
        <v>76.572249999999997</v>
      </c>
      <c r="W73" s="46">
        <v>245.03119999999998</v>
      </c>
      <c r="X73" s="46">
        <v>91.88669999999999</v>
      </c>
      <c r="Y73" s="46">
        <v>18.37734</v>
      </c>
      <c r="Z73" s="46">
        <v>1127.1435199999999</v>
      </c>
      <c r="AA73" s="46">
        <v>255.24083333333331</v>
      </c>
      <c r="AB73" s="46">
        <v>340.32111111111107</v>
      </c>
      <c r="AC73" s="46">
        <v>219.16679555555558</v>
      </c>
      <c r="AD73" s="46">
        <v>814.72874000000002</v>
      </c>
      <c r="AE73" s="46">
        <v>0</v>
      </c>
      <c r="AF73" s="46">
        <v>397</v>
      </c>
      <c r="AG73" s="46">
        <v>0</v>
      </c>
      <c r="AH73" s="46">
        <v>0</v>
      </c>
      <c r="AI73" s="46">
        <v>0</v>
      </c>
      <c r="AJ73" s="46">
        <v>0</v>
      </c>
      <c r="AK73" s="46">
        <v>4.72</v>
      </c>
      <c r="AL73" s="46">
        <v>293.88</v>
      </c>
      <c r="AM73" s="46">
        <v>695.6</v>
      </c>
      <c r="AN73" s="46">
        <v>2637.4722599999996</v>
      </c>
      <c r="AO73" s="46">
        <v>15.37057934992284</v>
      </c>
      <c r="AP73" s="46">
        <v>1.2296463479938271</v>
      </c>
      <c r="AQ73" s="46">
        <v>0.61482317399691355</v>
      </c>
      <c r="AR73" s="46">
        <v>10.720115000000002</v>
      </c>
      <c r="AS73" s="46">
        <v>3.9450023200000013</v>
      </c>
      <c r="AT73" s="46">
        <v>131.70426999999998</v>
      </c>
      <c r="AU73" s="46">
        <v>5.1048166666666672</v>
      </c>
      <c r="AV73" s="46">
        <v>168.68925285858023</v>
      </c>
      <c r="AW73" s="46">
        <v>42.540138888888883</v>
      </c>
      <c r="AX73" s="46">
        <v>25.183762222222224</v>
      </c>
      <c r="AY73" s="46">
        <v>0.63810208333333329</v>
      </c>
      <c r="AZ73" s="46">
        <v>10.209633333333334</v>
      </c>
      <c r="BA73" s="46">
        <v>3.9704129629629628</v>
      </c>
      <c r="BB73" s="46">
        <v>30.375474212592597</v>
      </c>
      <c r="BC73" s="46">
        <v>112.91752370333333</v>
      </c>
      <c r="BD73" s="46"/>
      <c r="BE73" s="46">
        <v>0</v>
      </c>
      <c r="BF73" s="46">
        <v>112.91752370333333</v>
      </c>
      <c r="BG73" s="46">
        <v>94.380486111111111</v>
      </c>
      <c r="BH73" s="46"/>
      <c r="BI73" s="46">
        <v>0</v>
      </c>
      <c r="BJ73" s="46"/>
      <c r="BK73" s="46"/>
      <c r="BL73" s="46">
        <v>94.380486111111111</v>
      </c>
      <c r="BM73" s="46">
        <v>6076.3495226730247</v>
      </c>
      <c r="BN73" s="46">
        <f t="shared" si="11"/>
        <v>-4.8510664747140009E-7</v>
      </c>
      <c r="BO73" s="46">
        <f t="shared" si="12"/>
        <v>-3.4280869754645676E-7</v>
      </c>
      <c r="BP73" s="47">
        <f t="shared" si="15"/>
        <v>8.6609686609686669</v>
      </c>
      <c r="BQ73" s="47">
        <f t="shared" si="13"/>
        <v>1.8803418803418819</v>
      </c>
      <c r="BR73" s="48">
        <v>3</v>
      </c>
      <c r="BS73" s="47">
        <f t="shared" si="16"/>
        <v>3.4188034188034218</v>
      </c>
      <c r="BT73" s="47">
        <f t="shared" si="17"/>
        <v>12.25</v>
      </c>
      <c r="BU73" s="47">
        <f t="shared" si="18"/>
        <v>13.960113960113972</v>
      </c>
      <c r="BV73" s="46">
        <f t="shared" si="14"/>
        <v>848.26531786441763</v>
      </c>
      <c r="BW73" s="46">
        <f t="shared" si="19"/>
        <v>848.26531703650232</v>
      </c>
      <c r="BX73" s="46">
        <f t="shared" si="20"/>
        <v>6924.6148397095267</v>
      </c>
      <c r="BY73" s="46">
        <f t="shared" si="21"/>
        <v>83095.378076514316</v>
      </c>
      <c r="BZ73" s="49">
        <f>VLOOKUP($C73,[2]PARAMETROS!$A:$I,7,0)</f>
        <v>43101</v>
      </c>
      <c r="CA73" s="50">
        <f>VLOOKUP($C73,[2]PARAMETROS!$A:$I,8,0)</f>
        <v>0</v>
      </c>
      <c r="CB73" s="50">
        <f>VLOOKUP($C73,[2]PARAMETROS!$A:$I,9,0)</f>
        <v>0</v>
      </c>
    </row>
    <row r="74" spans="1:80">
      <c r="A74" s="42" t="s">
        <v>195</v>
      </c>
      <c r="B74" s="42" t="s">
        <v>16</v>
      </c>
      <c r="C74" s="42" t="s">
        <v>161</v>
      </c>
      <c r="D74" s="43" t="s">
        <v>201</v>
      </c>
      <c r="E74" s="44" t="s">
        <v>62</v>
      </c>
      <c r="F74" s="44" t="s">
        <v>63</v>
      </c>
      <c r="G74" s="44">
        <v>3</v>
      </c>
      <c r="H74" s="45">
        <v>2216.69</v>
      </c>
      <c r="I74" s="46">
        <v>6650.07</v>
      </c>
      <c r="J74" s="46"/>
      <c r="K74" s="46"/>
      <c r="L74" s="46"/>
      <c r="M74" s="46"/>
      <c r="N74" s="46"/>
      <c r="O74" s="46"/>
      <c r="P74" s="46"/>
      <c r="Q74" s="46">
        <v>6650.07</v>
      </c>
      <c r="R74" s="46">
        <v>1330.0140000000001</v>
      </c>
      <c r="S74" s="46">
        <v>99.751049999999992</v>
      </c>
      <c r="T74" s="46">
        <v>66.500699999999995</v>
      </c>
      <c r="U74" s="46">
        <v>13.300139999999999</v>
      </c>
      <c r="V74" s="46">
        <v>166.25175000000002</v>
      </c>
      <c r="W74" s="46">
        <v>532.00559999999996</v>
      </c>
      <c r="X74" s="46">
        <v>199.50209999999998</v>
      </c>
      <c r="Y74" s="46">
        <v>39.900419999999997</v>
      </c>
      <c r="Z74" s="46">
        <v>2447.2257600000003</v>
      </c>
      <c r="AA74" s="46">
        <v>554.1724999999999</v>
      </c>
      <c r="AB74" s="46">
        <v>738.89666666666665</v>
      </c>
      <c r="AC74" s="46">
        <v>475.84945333333337</v>
      </c>
      <c r="AD74" s="46">
        <v>1768.9186199999999</v>
      </c>
      <c r="AE74" s="46">
        <v>86.995800000000031</v>
      </c>
      <c r="AF74" s="46">
        <v>1191</v>
      </c>
      <c r="AG74" s="46">
        <v>0</v>
      </c>
      <c r="AH74" s="46">
        <v>145.74</v>
      </c>
      <c r="AI74" s="46">
        <v>28.650000000000002</v>
      </c>
      <c r="AJ74" s="46">
        <v>0</v>
      </c>
      <c r="AK74" s="46">
        <v>14.16</v>
      </c>
      <c r="AL74" s="46">
        <v>0</v>
      </c>
      <c r="AM74" s="46">
        <v>1466.5458000000003</v>
      </c>
      <c r="AN74" s="46">
        <v>5682.6901800000005</v>
      </c>
      <c r="AO74" s="46">
        <v>33.372216637731484</v>
      </c>
      <c r="AP74" s="46">
        <v>2.6697773310185187</v>
      </c>
      <c r="AQ74" s="46">
        <v>1.3348886655092593</v>
      </c>
      <c r="AR74" s="46">
        <v>23.275245000000002</v>
      </c>
      <c r="AS74" s="46">
        <v>8.5652901600000035</v>
      </c>
      <c r="AT74" s="46">
        <v>285.95300999999995</v>
      </c>
      <c r="AU74" s="46">
        <v>11.083450000000001</v>
      </c>
      <c r="AV74" s="46">
        <v>366.25387779425927</v>
      </c>
      <c r="AW74" s="46">
        <v>92.362083333333331</v>
      </c>
      <c r="AX74" s="46">
        <v>54.678353333333334</v>
      </c>
      <c r="AY74" s="46">
        <v>1.3854312499999999</v>
      </c>
      <c r="AZ74" s="46">
        <v>22.166900000000002</v>
      </c>
      <c r="BA74" s="46">
        <v>8.6204611111111102</v>
      </c>
      <c r="BB74" s="46">
        <v>65.950468282222232</v>
      </c>
      <c r="BC74" s="46">
        <v>245.16369731</v>
      </c>
      <c r="BD74" s="46"/>
      <c r="BE74" s="46">
        <v>0</v>
      </c>
      <c r="BF74" s="46">
        <v>245.16369731</v>
      </c>
      <c r="BG74" s="46">
        <v>198.34645833333332</v>
      </c>
      <c r="BH74" s="46"/>
      <c r="BI74" s="46">
        <v>0</v>
      </c>
      <c r="BJ74" s="46"/>
      <c r="BK74" s="46"/>
      <c r="BL74" s="46">
        <v>198.34645833333332</v>
      </c>
      <c r="BM74" s="46">
        <v>13142.524213437593</v>
      </c>
      <c r="BN74" s="46">
        <f t="shared" si="11"/>
        <v>-1.4553199424142004E-6</v>
      </c>
      <c r="BO74" s="46">
        <f t="shared" si="12"/>
        <v>-1.0284260926393703E-6</v>
      </c>
      <c r="BP74" s="47">
        <f t="shared" si="15"/>
        <v>8.6609686609686669</v>
      </c>
      <c r="BQ74" s="47">
        <f t="shared" si="13"/>
        <v>1.8803418803418819</v>
      </c>
      <c r="BR74" s="48">
        <v>3</v>
      </c>
      <c r="BS74" s="47">
        <f t="shared" si="16"/>
        <v>3.4188034188034218</v>
      </c>
      <c r="BT74" s="47">
        <f t="shared" si="17"/>
        <v>12.25</v>
      </c>
      <c r="BU74" s="47">
        <f t="shared" si="18"/>
        <v>13.960113960113972</v>
      </c>
      <c r="BV74" s="46">
        <f t="shared" si="14"/>
        <v>1834.7113570847266</v>
      </c>
      <c r="BW74" s="46">
        <f t="shared" si="19"/>
        <v>1834.7113546009805</v>
      </c>
      <c r="BX74" s="46">
        <f t="shared" si="20"/>
        <v>14977.235568038574</v>
      </c>
      <c r="BY74" s="46">
        <f t="shared" si="21"/>
        <v>179726.82681646288</v>
      </c>
      <c r="BZ74" s="49">
        <f>VLOOKUP($C74,[2]PARAMETROS!$A:$I,7,0)</f>
        <v>43101</v>
      </c>
      <c r="CA74" s="50">
        <f>VLOOKUP($C74,[2]PARAMETROS!$A:$I,8,0)</f>
        <v>0</v>
      </c>
      <c r="CB74" s="50">
        <f>VLOOKUP($C74,[2]PARAMETROS!$A:$I,9,0)</f>
        <v>0</v>
      </c>
    </row>
    <row r="75" spans="1:80">
      <c r="A75" s="42" t="s">
        <v>202</v>
      </c>
      <c r="B75" s="42" t="s">
        <v>73</v>
      </c>
      <c r="C75" s="42" t="s">
        <v>178</v>
      </c>
      <c r="D75" s="43" t="s">
        <v>203</v>
      </c>
      <c r="E75" s="44" t="s">
        <v>62</v>
      </c>
      <c r="F75" s="44" t="s">
        <v>63</v>
      </c>
      <c r="G75" s="44">
        <v>1</v>
      </c>
      <c r="H75" s="45">
        <v>1041.5999999999999</v>
      </c>
      <c r="I75" s="46">
        <v>1041.5999999999999</v>
      </c>
      <c r="J75" s="46"/>
      <c r="K75" s="46"/>
      <c r="L75" s="46"/>
      <c r="M75" s="46"/>
      <c r="N75" s="46"/>
      <c r="O75" s="46"/>
      <c r="P75" s="46"/>
      <c r="Q75" s="46">
        <v>1041.5999999999999</v>
      </c>
      <c r="R75" s="46">
        <v>208.32</v>
      </c>
      <c r="S75" s="46">
        <v>15.623999999999999</v>
      </c>
      <c r="T75" s="46">
        <v>10.415999999999999</v>
      </c>
      <c r="U75" s="46">
        <v>2.0831999999999997</v>
      </c>
      <c r="V75" s="46">
        <v>26.04</v>
      </c>
      <c r="W75" s="46">
        <v>83.327999999999989</v>
      </c>
      <c r="X75" s="46">
        <v>31.247999999999998</v>
      </c>
      <c r="Y75" s="46">
        <v>6.2495999999999992</v>
      </c>
      <c r="Z75" s="46">
        <v>383.30879999999996</v>
      </c>
      <c r="AA75" s="46">
        <v>86.799999999999983</v>
      </c>
      <c r="AB75" s="46">
        <v>115.73333333333332</v>
      </c>
      <c r="AC75" s="46">
        <v>74.532266666666672</v>
      </c>
      <c r="AD75" s="46">
        <v>277.06559999999996</v>
      </c>
      <c r="AE75" s="46">
        <v>99.504000000000005</v>
      </c>
      <c r="AF75" s="46">
        <v>397</v>
      </c>
      <c r="AG75" s="46">
        <v>0</v>
      </c>
      <c r="AH75" s="46">
        <v>32.619999999999997</v>
      </c>
      <c r="AI75" s="46">
        <v>0</v>
      </c>
      <c r="AJ75" s="46">
        <v>0</v>
      </c>
      <c r="AK75" s="46">
        <v>4.72</v>
      </c>
      <c r="AL75" s="46">
        <v>0</v>
      </c>
      <c r="AM75" s="46">
        <v>533.84400000000005</v>
      </c>
      <c r="AN75" s="46">
        <v>1194.2184</v>
      </c>
      <c r="AO75" s="46">
        <v>5.2270879629629627</v>
      </c>
      <c r="AP75" s="46">
        <v>0.418167037037037</v>
      </c>
      <c r="AQ75" s="46">
        <v>0.2090835185185185</v>
      </c>
      <c r="AR75" s="46">
        <v>3.6456000000000004</v>
      </c>
      <c r="AS75" s="46">
        <v>1.3415808000000005</v>
      </c>
      <c r="AT75" s="46">
        <v>44.788799999999995</v>
      </c>
      <c r="AU75" s="46">
        <v>1.736</v>
      </c>
      <c r="AV75" s="46">
        <v>57.366319318518514</v>
      </c>
      <c r="AW75" s="46">
        <v>14.466666666666665</v>
      </c>
      <c r="AX75" s="46">
        <v>8.5642666666666667</v>
      </c>
      <c r="AY75" s="46">
        <v>0.21699999999999997</v>
      </c>
      <c r="AZ75" s="46">
        <v>3.472</v>
      </c>
      <c r="BA75" s="46">
        <v>1.350222222222222</v>
      </c>
      <c r="BB75" s="46">
        <v>10.329817244444445</v>
      </c>
      <c r="BC75" s="46">
        <v>38.3999728</v>
      </c>
      <c r="BD75" s="46"/>
      <c r="BE75" s="46">
        <v>0</v>
      </c>
      <c r="BF75" s="46">
        <v>38.3999728</v>
      </c>
      <c r="BG75" s="46">
        <v>43.567500000000003</v>
      </c>
      <c r="BH75" s="46"/>
      <c r="BI75" s="46">
        <v>0</v>
      </c>
      <c r="BJ75" s="46"/>
      <c r="BK75" s="46"/>
      <c r="BL75" s="46">
        <v>43.567500000000003</v>
      </c>
      <c r="BM75" s="46">
        <v>2375.1521921185185</v>
      </c>
      <c r="BN75" s="46">
        <f t="shared" si="11"/>
        <v>-4.8510664747140009E-7</v>
      </c>
      <c r="BO75" s="46">
        <f t="shared" si="12"/>
        <v>-3.4280869754645676E-7</v>
      </c>
      <c r="BP75" s="47">
        <f t="shared" si="15"/>
        <v>8.8629737609329435</v>
      </c>
      <c r="BQ75" s="47">
        <f t="shared" si="13"/>
        <v>1.9241982507288626</v>
      </c>
      <c r="BR75" s="48">
        <v>5</v>
      </c>
      <c r="BS75" s="47">
        <f t="shared" si="16"/>
        <v>5.8309037900874632</v>
      </c>
      <c r="BT75" s="47">
        <f t="shared" si="17"/>
        <v>14.25</v>
      </c>
      <c r="BU75" s="47">
        <f t="shared" si="18"/>
        <v>16.618075801749271</v>
      </c>
      <c r="BV75" s="46">
        <f t="shared" si="14"/>
        <v>394.70459155558126</v>
      </c>
      <c r="BW75" s="46">
        <f t="shared" si="19"/>
        <v>394.7045907276659</v>
      </c>
      <c r="BX75" s="46">
        <f t="shared" si="20"/>
        <v>2769.8567828461846</v>
      </c>
      <c r="BY75" s="46">
        <f t="shared" si="21"/>
        <v>33238.281394154212</v>
      </c>
      <c r="BZ75" s="49">
        <f>VLOOKUP($C75,[2]PARAMETROS!$A:$I,7,0)</f>
        <v>43101</v>
      </c>
      <c r="CA75" s="50">
        <f>VLOOKUP($C75,[2]PARAMETROS!$A:$I,8,0)</f>
        <v>0</v>
      </c>
      <c r="CB75" s="50">
        <f>VLOOKUP($C75,[2]PARAMETROS!$A:$I,9,0)</f>
        <v>0</v>
      </c>
    </row>
    <row r="76" spans="1:80">
      <c r="A76" s="42" t="s">
        <v>204</v>
      </c>
      <c r="B76" s="42" t="s">
        <v>78</v>
      </c>
      <c r="C76" s="42" t="s">
        <v>205</v>
      </c>
      <c r="D76" s="43" t="s">
        <v>206</v>
      </c>
      <c r="E76" s="44" t="s">
        <v>62</v>
      </c>
      <c r="F76" s="44" t="s">
        <v>63</v>
      </c>
      <c r="G76" s="44">
        <v>1</v>
      </c>
      <c r="H76" s="45">
        <v>3062.89</v>
      </c>
      <c r="I76" s="46">
        <v>3062.89</v>
      </c>
      <c r="J76" s="46"/>
      <c r="K76" s="46"/>
      <c r="L76" s="46"/>
      <c r="M76" s="46"/>
      <c r="N76" s="46"/>
      <c r="O76" s="46"/>
      <c r="P76" s="46"/>
      <c r="Q76" s="46">
        <v>3062.89</v>
      </c>
      <c r="R76" s="46">
        <v>612.57799999999997</v>
      </c>
      <c r="S76" s="46">
        <v>45.943349999999995</v>
      </c>
      <c r="T76" s="46">
        <v>30.628899999999998</v>
      </c>
      <c r="U76" s="46">
        <v>6.1257799999999998</v>
      </c>
      <c r="V76" s="46">
        <v>76.572249999999997</v>
      </c>
      <c r="W76" s="46">
        <v>245.03119999999998</v>
      </c>
      <c r="X76" s="46">
        <v>91.88669999999999</v>
      </c>
      <c r="Y76" s="46">
        <v>18.37734</v>
      </c>
      <c r="Z76" s="46">
        <v>1127.1435199999999</v>
      </c>
      <c r="AA76" s="46">
        <v>255.24083333333331</v>
      </c>
      <c r="AB76" s="46">
        <v>340.32111111111107</v>
      </c>
      <c r="AC76" s="46">
        <v>219.16679555555558</v>
      </c>
      <c r="AD76" s="46">
        <v>814.72874000000002</v>
      </c>
      <c r="AE76" s="46">
        <v>0</v>
      </c>
      <c r="AF76" s="46">
        <v>397</v>
      </c>
      <c r="AG76" s="46">
        <v>0</v>
      </c>
      <c r="AH76" s="46">
        <v>0</v>
      </c>
      <c r="AI76" s="46">
        <v>0</v>
      </c>
      <c r="AJ76" s="46">
        <v>0</v>
      </c>
      <c r="AK76" s="46">
        <v>4.72</v>
      </c>
      <c r="AL76" s="46">
        <v>293.88</v>
      </c>
      <c r="AM76" s="46">
        <v>695.6</v>
      </c>
      <c r="AN76" s="46">
        <v>2637.4722599999996</v>
      </c>
      <c r="AO76" s="46">
        <v>15.37057934992284</v>
      </c>
      <c r="AP76" s="46">
        <v>1.2296463479938271</v>
      </c>
      <c r="AQ76" s="46">
        <v>0.61482317399691355</v>
      </c>
      <c r="AR76" s="46">
        <v>10.720115000000002</v>
      </c>
      <c r="AS76" s="46">
        <v>3.9450023200000013</v>
      </c>
      <c r="AT76" s="46">
        <v>131.70426999999998</v>
      </c>
      <c r="AU76" s="46">
        <v>5.1048166666666672</v>
      </c>
      <c r="AV76" s="46">
        <v>168.68925285858023</v>
      </c>
      <c r="AW76" s="46">
        <v>42.540138888888883</v>
      </c>
      <c r="AX76" s="46">
        <v>25.183762222222224</v>
      </c>
      <c r="AY76" s="46">
        <v>0.63810208333333329</v>
      </c>
      <c r="AZ76" s="46">
        <v>10.209633333333334</v>
      </c>
      <c r="BA76" s="46">
        <v>3.9704129629629628</v>
      </c>
      <c r="BB76" s="46">
        <v>30.375474212592597</v>
      </c>
      <c r="BC76" s="46">
        <v>112.91752370333333</v>
      </c>
      <c r="BD76" s="46"/>
      <c r="BE76" s="46">
        <v>0</v>
      </c>
      <c r="BF76" s="46">
        <v>112.91752370333333</v>
      </c>
      <c r="BG76" s="46">
        <v>94.380486111111111</v>
      </c>
      <c r="BH76" s="46"/>
      <c r="BI76" s="46">
        <v>0</v>
      </c>
      <c r="BJ76" s="46"/>
      <c r="BK76" s="46"/>
      <c r="BL76" s="46">
        <v>94.380486111111111</v>
      </c>
      <c r="BM76" s="46">
        <v>6076.3495226730247</v>
      </c>
      <c r="BN76" s="46">
        <f t="shared" si="11"/>
        <v>-4.8510664747140009E-7</v>
      </c>
      <c r="BO76" s="46">
        <f t="shared" si="12"/>
        <v>-3.4280869754645676E-7</v>
      </c>
      <c r="BP76" s="47">
        <f t="shared" si="15"/>
        <v>8.8629737609329435</v>
      </c>
      <c r="BQ76" s="47">
        <f t="shared" si="13"/>
        <v>1.9241982507288626</v>
      </c>
      <c r="BR76" s="48">
        <v>5</v>
      </c>
      <c r="BS76" s="47">
        <f t="shared" si="16"/>
        <v>5.8309037900874632</v>
      </c>
      <c r="BT76" s="47">
        <f t="shared" si="17"/>
        <v>14.25</v>
      </c>
      <c r="BU76" s="47">
        <f t="shared" si="18"/>
        <v>16.618075801749271</v>
      </c>
      <c r="BV76" s="46">
        <f t="shared" si="14"/>
        <v>1009.7723695194495</v>
      </c>
      <c r="BW76" s="46">
        <f t="shared" si="19"/>
        <v>1009.7723686915342</v>
      </c>
      <c r="BX76" s="46">
        <f t="shared" si="20"/>
        <v>7086.1218913645589</v>
      </c>
      <c r="BY76" s="46">
        <f t="shared" si="21"/>
        <v>85033.462696374714</v>
      </c>
      <c r="BZ76" s="49">
        <f>VLOOKUP($C76,[2]PARAMETROS!$A:$I,7,0)</f>
        <v>43101</v>
      </c>
      <c r="CA76" s="50">
        <f>VLOOKUP($C76,[2]PARAMETROS!$A:$I,8,0)</f>
        <v>0</v>
      </c>
      <c r="CB76" s="50">
        <f>VLOOKUP($C76,[2]PARAMETROS!$A:$I,9,0)</f>
        <v>0</v>
      </c>
    </row>
    <row r="77" spans="1:80">
      <c r="A77" s="42" t="s">
        <v>204</v>
      </c>
      <c r="B77" s="42" t="s">
        <v>14</v>
      </c>
      <c r="C77" s="42" t="s">
        <v>207</v>
      </c>
      <c r="D77" s="43" t="s">
        <v>208</v>
      </c>
      <c r="E77" s="44" t="s">
        <v>62</v>
      </c>
      <c r="F77" s="44" t="s">
        <v>63</v>
      </c>
      <c r="G77" s="44">
        <v>2</v>
      </c>
      <c r="H77" s="45">
        <v>1281.1600000000001</v>
      </c>
      <c r="I77" s="46">
        <v>2562.3200000000002</v>
      </c>
      <c r="J77" s="46"/>
      <c r="K77" s="46"/>
      <c r="L77" s="46"/>
      <c r="M77" s="46"/>
      <c r="N77" s="46"/>
      <c r="O77" s="46"/>
      <c r="P77" s="46"/>
      <c r="Q77" s="46">
        <v>2562.3200000000002</v>
      </c>
      <c r="R77" s="46">
        <v>512.46400000000006</v>
      </c>
      <c r="S77" s="46">
        <v>38.434800000000003</v>
      </c>
      <c r="T77" s="46">
        <v>25.623200000000001</v>
      </c>
      <c r="U77" s="46">
        <v>5.1246400000000003</v>
      </c>
      <c r="V77" s="46">
        <v>64.058000000000007</v>
      </c>
      <c r="W77" s="46">
        <v>204.98560000000001</v>
      </c>
      <c r="X77" s="46">
        <v>76.869600000000005</v>
      </c>
      <c r="Y77" s="46">
        <v>15.373920000000002</v>
      </c>
      <c r="Z77" s="46">
        <v>942.93376000000001</v>
      </c>
      <c r="AA77" s="46">
        <v>213.52666666666667</v>
      </c>
      <c r="AB77" s="46">
        <v>284.70222222222225</v>
      </c>
      <c r="AC77" s="46">
        <v>183.34823111111115</v>
      </c>
      <c r="AD77" s="46">
        <v>681.57712000000015</v>
      </c>
      <c r="AE77" s="46">
        <v>170.26079999999999</v>
      </c>
      <c r="AF77" s="46">
        <v>794</v>
      </c>
      <c r="AG77" s="46">
        <v>0</v>
      </c>
      <c r="AH77" s="46">
        <v>65.08</v>
      </c>
      <c r="AI77" s="46">
        <v>0</v>
      </c>
      <c r="AJ77" s="46">
        <v>0</v>
      </c>
      <c r="AK77" s="46">
        <v>9.44</v>
      </c>
      <c r="AL77" s="46">
        <v>0</v>
      </c>
      <c r="AM77" s="46">
        <v>1038.7808</v>
      </c>
      <c r="AN77" s="46">
        <v>2663.2916800000003</v>
      </c>
      <c r="AO77" s="46">
        <v>12.858556095679015</v>
      </c>
      <c r="AP77" s="46">
        <v>1.0286844876543211</v>
      </c>
      <c r="AQ77" s="46">
        <v>0.51434224382716054</v>
      </c>
      <c r="AR77" s="46">
        <v>8.9681200000000025</v>
      </c>
      <c r="AS77" s="46">
        <v>3.3002681600000017</v>
      </c>
      <c r="AT77" s="46">
        <v>110.17976</v>
      </c>
      <c r="AU77" s="46">
        <v>4.2705333333333337</v>
      </c>
      <c r="AV77" s="46">
        <v>141.12026432049385</v>
      </c>
      <c r="AW77" s="46">
        <v>35.587777777777781</v>
      </c>
      <c r="AX77" s="46">
        <v>21.067964444444446</v>
      </c>
      <c r="AY77" s="46">
        <v>0.53381666666666672</v>
      </c>
      <c r="AZ77" s="46">
        <v>8.5410666666666675</v>
      </c>
      <c r="BA77" s="46">
        <v>3.321525925925926</v>
      </c>
      <c r="BB77" s="46">
        <v>25.411191745185192</v>
      </c>
      <c r="BC77" s="46">
        <v>94.46334322666668</v>
      </c>
      <c r="BD77" s="46">
        <v>283.68542857142859</v>
      </c>
      <c r="BE77" s="46">
        <v>283.68542857142859</v>
      </c>
      <c r="BF77" s="46">
        <v>378.14877179809525</v>
      </c>
      <c r="BG77" s="46">
        <v>132.23097222222222</v>
      </c>
      <c r="BH77" s="46"/>
      <c r="BI77" s="46">
        <v>0</v>
      </c>
      <c r="BJ77" s="46"/>
      <c r="BK77" s="46"/>
      <c r="BL77" s="46">
        <v>132.23097222222222</v>
      </c>
      <c r="BM77" s="46">
        <v>5877.1116883408122</v>
      </c>
      <c r="BN77" s="46">
        <f t="shared" si="11"/>
        <v>-9.7021329494280017E-7</v>
      </c>
      <c r="BO77" s="46">
        <f t="shared" si="12"/>
        <v>-6.8561739509291353E-7</v>
      </c>
      <c r="BP77" s="47">
        <f t="shared" si="15"/>
        <v>8.8629737609329435</v>
      </c>
      <c r="BQ77" s="47">
        <f t="shared" si="13"/>
        <v>1.9241982507288626</v>
      </c>
      <c r="BR77" s="48">
        <v>5</v>
      </c>
      <c r="BS77" s="47">
        <f t="shared" si="16"/>
        <v>5.8309037900874632</v>
      </c>
      <c r="BT77" s="47">
        <f t="shared" si="17"/>
        <v>14.25</v>
      </c>
      <c r="BU77" s="47">
        <f t="shared" si="18"/>
        <v>16.618075801749271</v>
      </c>
      <c r="BV77" s="46">
        <f t="shared" si="14"/>
        <v>976.6628750467753</v>
      </c>
      <c r="BW77" s="46">
        <f t="shared" si="19"/>
        <v>976.66287339094458</v>
      </c>
      <c r="BX77" s="46">
        <f t="shared" si="20"/>
        <v>6853.7745617317569</v>
      </c>
      <c r="BY77" s="46">
        <f t="shared" si="21"/>
        <v>82245.294740781086</v>
      </c>
      <c r="BZ77" s="49">
        <f>VLOOKUP($C77,[2]PARAMETROS!$A:$I,7,0)</f>
        <v>43101</v>
      </c>
      <c r="CA77" s="50">
        <f>VLOOKUP($C77,[2]PARAMETROS!$A:$I,8,0)</f>
        <v>0</v>
      </c>
      <c r="CB77" s="50">
        <f>VLOOKUP($C77,[2]PARAMETROS!$A:$I,9,0)</f>
        <v>0</v>
      </c>
    </row>
    <row r="78" spans="1:80">
      <c r="A78" s="42" t="s">
        <v>204</v>
      </c>
      <c r="B78" s="42" t="s">
        <v>15</v>
      </c>
      <c r="C78" s="42" t="s">
        <v>207</v>
      </c>
      <c r="D78" s="43" t="s">
        <v>209</v>
      </c>
      <c r="E78" s="44" t="s">
        <v>62</v>
      </c>
      <c r="F78" s="44" t="s">
        <v>63</v>
      </c>
      <c r="G78" s="44">
        <v>2</v>
      </c>
      <c r="H78" s="45">
        <v>1281.1600000000001</v>
      </c>
      <c r="I78" s="46">
        <v>2562.3200000000002</v>
      </c>
      <c r="J78" s="46"/>
      <c r="K78" s="46"/>
      <c r="L78" s="46">
        <v>389.02728438095244</v>
      </c>
      <c r="M78" s="46"/>
      <c r="N78" s="46"/>
      <c r="O78" s="46"/>
      <c r="P78" s="46"/>
      <c r="Q78" s="46">
        <v>2951.3472843809527</v>
      </c>
      <c r="R78" s="46">
        <v>590.26945687619059</v>
      </c>
      <c r="S78" s="46">
        <v>44.270209265714286</v>
      </c>
      <c r="T78" s="46">
        <v>29.513472843809527</v>
      </c>
      <c r="U78" s="46">
        <v>5.9026945687619055</v>
      </c>
      <c r="V78" s="46">
        <v>73.783682109523824</v>
      </c>
      <c r="W78" s="46">
        <v>236.10778275047622</v>
      </c>
      <c r="X78" s="46">
        <v>88.540418531428571</v>
      </c>
      <c r="Y78" s="46">
        <v>17.708083706285716</v>
      </c>
      <c r="Z78" s="46">
        <v>1086.0958006521905</v>
      </c>
      <c r="AA78" s="46">
        <v>245.94560703174605</v>
      </c>
      <c r="AB78" s="46">
        <v>327.92747604232807</v>
      </c>
      <c r="AC78" s="46">
        <v>211.18529457125931</v>
      </c>
      <c r="AD78" s="46">
        <v>785.05837764533339</v>
      </c>
      <c r="AE78" s="46">
        <v>170.26079999999999</v>
      </c>
      <c r="AF78" s="46">
        <v>794</v>
      </c>
      <c r="AG78" s="46">
        <v>0</v>
      </c>
      <c r="AH78" s="46">
        <v>65.08</v>
      </c>
      <c r="AI78" s="46">
        <v>0</v>
      </c>
      <c r="AJ78" s="46">
        <v>0</v>
      </c>
      <c r="AK78" s="46">
        <v>9.44</v>
      </c>
      <c r="AL78" s="46">
        <v>0</v>
      </c>
      <c r="AM78" s="46">
        <v>1038.7808</v>
      </c>
      <c r="AN78" s="46">
        <v>2909.9349782975241</v>
      </c>
      <c r="AO78" s="46">
        <v>14.810821682710356</v>
      </c>
      <c r="AP78" s="46">
        <v>1.1848657346168285</v>
      </c>
      <c r="AQ78" s="46">
        <v>0.59243286730841427</v>
      </c>
      <c r="AR78" s="46">
        <v>10.329715495333335</v>
      </c>
      <c r="AS78" s="46">
        <v>3.8013353022826686</v>
      </c>
      <c r="AT78" s="46">
        <v>126.90793322838095</v>
      </c>
      <c r="AU78" s="46">
        <v>4.9189121406349212</v>
      </c>
      <c r="AV78" s="46">
        <v>162.54601645126746</v>
      </c>
      <c r="AW78" s="46">
        <v>40.990934505291008</v>
      </c>
      <c r="AX78" s="46">
        <v>24.266633227132278</v>
      </c>
      <c r="AY78" s="46">
        <v>0.61486401757936515</v>
      </c>
      <c r="AZ78" s="46">
        <v>9.8378242812698424</v>
      </c>
      <c r="BA78" s="46">
        <v>3.8258205538271608</v>
      </c>
      <c r="BB78" s="46">
        <v>29.269276183316681</v>
      </c>
      <c r="BC78" s="46">
        <v>108.80535276841633</v>
      </c>
      <c r="BD78" s="46">
        <v>326.75630648503403</v>
      </c>
      <c r="BE78" s="46">
        <v>326.75630648503403</v>
      </c>
      <c r="BF78" s="46">
        <v>435.56165925345033</v>
      </c>
      <c r="BG78" s="46">
        <v>132.23097222222222</v>
      </c>
      <c r="BH78" s="46"/>
      <c r="BI78" s="46">
        <v>0</v>
      </c>
      <c r="BJ78" s="46"/>
      <c r="BK78" s="46"/>
      <c r="BL78" s="46">
        <v>132.23097222222222</v>
      </c>
      <c r="BM78" s="46">
        <v>6591.6209106054175</v>
      </c>
      <c r="BN78" s="46">
        <f t="shared" si="11"/>
        <v>-9.7021329494280017E-7</v>
      </c>
      <c r="BO78" s="46">
        <f t="shared" si="12"/>
        <v>-6.8561739509291353E-7</v>
      </c>
      <c r="BP78" s="47">
        <f t="shared" si="15"/>
        <v>8.8629737609329435</v>
      </c>
      <c r="BQ78" s="47">
        <f t="shared" si="13"/>
        <v>1.9241982507288626</v>
      </c>
      <c r="BR78" s="48">
        <v>5</v>
      </c>
      <c r="BS78" s="47">
        <f t="shared" si="16"/>
        <v>5.8309037900874632</v>
      </c>
      <c r="BT78" s="47">
        <f t="shared" si="17"/>
        <v>14.25</v>
      </c>
      <c r="BU78" s="47">
        <f t="shared" si="18"/>
        <v>16.618075801749271</v>
      </c>
      <c r="BV78" s="46">
        <f t="shared" si="14"/>
        <v>1095.4005592131966</v>
      </c>
      <c r="BW78" s="46">
        <f t="shared" si="19"/>
        <v>1095.400557557366</v>
      </c>
      <c r="BX78" s="46">
        <f t="shared" si="20"/>
        <v>7687.021468162784</v>
      </c>
      <c r="BY78" s="46">
        <f t="shared" si="21"/>
        <v>92244.257617953408</v>
      </c>
      <c r="BZ78" s="49">
        <f>VLOOKUP($C78,[2]PARAMETROS!$A:$I,7,0)</f>
        <v>43101</v>
      </c>
      <c r="CA78" s="50">
        <f>VLOOKUP($C78,[2]PARAMETROS!$A:$I,8,0)</f>
        <v>0</v>
      </c>
      <c r="CB78" s="50">
        <f>VLOOKUP($C78,[2]PARAMETROS!$A:$I,9,0)</f>
        <v>0</v>
      </c>
    </row>
    <row r="79" spans="1:80">
      <c r="A79" s="42" t="s">
        <v>210</v>
      </c>
      <c r="B79" s="42" t="s">
        <v>78</v>
      </c>
      <c r="C79" s="42" t="s">
        <v>211</v>
      </c>
      <c r="D79" s="43" t="s">
        <v>212</v>
      </c>
      <c r="E79" s="44" t="s">
        <v>62</v>
      </c>
      <c r="F79" s="44" t="s">
        <v>63</v>
      </c>
      <c r="G79" s="44">
        <v>2</v>
      </c>
      <c r="H79" s="45">
        <v>2973.68</v>
      </c>
      <c r="I79" s="46">
        <v>5947.36</v>
      </c>
      <c r="J79" s="46"/>
      <c r="K79" s="46"/>
      <c r="L79" s="46"/>
      <c r="M79" s="46"/>
      <c r="N79" s="46"/>
      <c r="O79" s="46"/>
      <c r="P79" s="46"/>
      <c r="Q79" s="46">
        <v>5947.36</v>
      </c>
      <c r="R79" s="46">
        <v>1189.472</v>
      </c>
      <c r="S79" s="46">
        <v>89.210399999999993</v>
      </c>
      <c r="T79" s="46">
        <v>59.473599999999998</v>
      </c>
      <c r="U79" s="46">
        <v>11.89472</v>
      </c>
      <c r="V79" s="46">
        <v>148.684</v>
      </c>
      <c r="W79" s="46">
        <v>475.78879999999998</v>
      </c>
      <c r="X79" s="46">
        <v>178.42079999999999</v>
      </c>
      <c r="Y79" s="46">
        <v>35.684159999999999</v>
      </c>
      <c r="Z79" s="46">
        <v>2188.6284799999999</v>
      </c>
      <c r="AA79" s="46">
        <v>495.61333333333329</v>
      </c>
      <c r="AB79" s="46">
        <v>660.81777777777768</v>
      </c>
      <c r="AC79" s="46">
        <v>425.56664888888895</v>
      </c>
      <c r="AD79" s="46">
        <v>1581.99776</v>
      </c>
      <c r="AE79" s="46">
        <v>0</v>
      </c>
      <c r="AF79" s="46">
        <v>648.79999999999995</v>
      </c>
      <c r="AG79" s="46">
        <v>0</v>
      </c>
      <c r="AH79" s="46">
        <v>0</v>
      </c>
      <c r="AI79" s="46">
        <v>0</v>
      </c>
      <c r="AJ79" s="46">
        <v>0</v>
      </c>
      <c r="AK79" s="46">
        <v>9.44</v>
      </c>
      <c r="AL79" s="46">
        <v>587.76</v>
      </c>
      <c r="AM79" s="46">
        <v>1246</v>
      </c>
      <c r="AN79" s="46">
        <v>5016.6262399999996</v>
      </c>
      <c r="AO79" s="46">
        <v>29.845789043209876</v>
      </c>
      <c r="AP79" s="46">
        <v>2.38766312345679</v>
      </c>
      <c r="AQ79" s="46">
        <v>1.193831561728395</v>
      </c>
      <c r="AR79" s="46">
        <v>20.815760000000001</v>
      </c>
      <c r="AS79" s="46">
        <v>7.6601996800000025</v>
      </c>
      <c r="AT79" s="46">
        <v>255.73647999999997</v>
      </c>
      <c r="AU79" s="46">
        <v>9.9122666666666674</v>
      </c>
      <c r="AV79" s="46">
        <v>327.55199007506172</v>
      </c>
      <c r="AW79" s="46">
        <v>82.60222222222221</v>
      </c>
      <c r="AX79" s="46">
        <v>48.900515555555558</v>
      </c>
      <c r="AY79" s="46">
        <v>1.2390333333333332</v>
      </c>
      <c r="AZ79" s="46">
        <v>19.824533333333335</v>
      </c>
      <c r="BA79" s="46">
        <v>7.7095407407407404</v>
      </c>
      <c r="BB79" s="46">
        <v>58.981511028148155</v>
      </c>
      <c r="BC79" s="46">
        <v>219.25735621333337</v>
      </c>
      <c r="BD79" s="46"/>
      <c r="BE79" s="46">
        <v>0</v>
      </c>
      <c r="BF79" s="46">
        <v>219.25735621333337</v>
      </c>
      <c r="BG79" s="46">
        <v>188.76097222222222</v>
      </c>
      <c r="BH79" s="46"/>
      <c r="BI79" s="46">
        <v>0</v>
      </c>
      <c r="BJ79" s="46"/>
      <c r="BK79" s="46"/>
      <c r="BL79" s="46">
        <v>188.76097222222222</v>
      </c>
      <c r="BM79" s="46">
        <v>11699.556558510616</v>
      </c>
      <c r="BN79" s="46">
        <f t="shared" si="11"/>
        <v>-9.7021329494280017E-7</v>
      </c>
      <c r="BO79" s="46">
        <f t="shared" si="12"/>
        <v>-6.8561739509291353E-7</v>
      </c>
      <c r="BP79" s="47">
        <f t="shared" si="15"/>
        <v>8.5633802816901436</v>
      </c>
      <c r="BQ79" s="47">
        <f t="shared" si="13"/>
        <v>1.8591549295774654</v>
      </c>
      <c r="BR79" s="48">
        <v>2</v>
      </c>
      <c r="BS79" s="47">
        <f t="shared" si="16"/>
        <v>2.2535211267605644</v>
      </c>
      <c r="BT79" s="47">
        <f t="shared" si="17"/>
        <v>11.25</v>
      </c>
      <c r="BU79" s="47">
        <f t="shared" si="18"/>
        <v>12.676056338028173</v>
      </c>
      <c r="BV79" s="46">
        <f t="shared" si="14"/>
        <v>1483.0423804463817</v>
      </c>
      <c r="BW79" s="46">
        <f t="shared" si="19"/>
        <v>1483.0423787905511</v>
      </c>
      <c r="BX79" s="46">
        <f t="shared" si="20"/>
        <v>13182.598937301167</v>
      </c>
      <c r="BY79" s="46">
        <f t="shared" si="21"/>
        <v>158191.187247614</v>
      </c>
      <c r="BZ79" s="51">
        <f>VLOOKUP($C79,[2]PARAMETROS!$A:$I,7,0)</f>
        <v>42736</v>
      </c>
      <c r="CA79" s="50">
        <f>VLOOKUP($C79,[2]PARAMETROS!$A:$I,8,0)</f>
        <v>0</v>
      </c>
      <c r="CB79" s="50">
        <f>VLOOKUP($C79,[2]PARAMETROS!$A:$I,9,0)</f>
        <v>0</v>
      </c>
    </row>
    <row r="80" spans="1:80">
      <c r="A80" s="42" t="s">
        <v>210</v>
      </c>
      <c r="B80" s="42" t="s">
        <v>78</v>
      </c>
      <c r="C80" s="42" t="s">
        <v>211</v>
      </c>
      <c r="D80" s="43" t="s">
        <v>213</v>
      </c>
      <c r="E80" s="44" t="s">
        <v>62</v>
      </c>
      <c r="F80" s="44" t="s">
        <v>64</v>
      </c>
      <c r="G80" s="44">
        <v>1</v>
      </c>
      <c r="H80" s="45">
        <v>2973.68</v>
      </c>
      <c r="I80" s="46">
        <v>2973.68</v>
      </c>
      <c r="J80" s="46"/>
      <c r="K80" s="46"/>
      <c r="L80" s="46"/>
      <c r="M80" s="46"/>
      <c r="N80" s="46"/>
      <c r="O80" s="46"/>
      <c r="P80" s="46"/>
      <c r="Q80" s="46">
        <v>2973.68</v>
      </c>
      <c r="R80" s="46">
        <v>594.73599999999999</v>
      </c>
      <c r="S80" s="46">
        <v>44.605199999999996</v>
      </c>
      <c r="T80" s="46">
        <v>29.736799999999999</v>
      </c>
      <c r="U80" s="46">
        <v>5.9473599999999998</v>
      </c>
      <c r="V80" s="46">
        <v>74.341999999999999</v>
      </c>
      <c r="W80" s="46">
        <v>237.89439999999999</v>
      </c>
      <c r="X80" s="46">
        <v>89.210399999999993</v>
      </c>
      <c r="Y80" s="46">
        <v>17.842079999999999</v>
      </c>
      <c r="Z80" s="46">
        <v>1094.3142399999999</v>
      </c>
      <c r="AA80" s="46">
        <v>247.80666666666664</v>
      </c>
      <c r="AB80" s="46">
        <v>330.40888888888884</v>
      </c>
      <c r="AC80" s="46">
        <v>212.78332444444447</v>
      </c>
      <c r="AD80" s="46">
        <v>790.99887999999999</v>
      </c>
      <c r="AE80" s="46">
        <v>0</v>
      </c>
      <c r="AF80" s="46">
        <v>324.39999999999998</v>
      </c>
      <c r="AG80" s="46">
        <v>0</v>
      </c>
      <c r="AH80" s="46">
        <v>0</v>
      </c>
      <c r="AI80" s="46">
        <v>0</v>
      </c>
      <c r="AJ80" s="46">
        <v>0</v>
      </c>
      <c r="AK80" s="46">
        <v>4.72</v>
      </c>
      <c r="AL80" s="46">
        <v>293.88</v>
      </c>
      <c r="AM80" s="46">
        <v>623</v>
      </c>
      <c r="AN80" s="46">
        <v>2508.3131199999998</v>
      </c>
      <c r="AO80" s="46">
        <v>14.922894521604938</v>
      </c>
      <c r="AP80" s="46">
        <v>1.193831561728395</v>
      </c>
      <c r="AQ80" s="46">
        <v>0.5969157808641975</v>
      </c>
      <c r="AR80" s="46">
        <v>10.40788</v>
      </c>
      <c r="AS80" s="46">
        <v>3.8300998400000013</v>
      </c>
      <c r="AT80" s="46">
        <v>127.86823999999999</v>
      </c>
      <c r="AU80" s="46">
        <v>4.9561333333333337</v>
      </c>
      <c r="AV80" s="46">
        <v>163.77599503753086</v>
      </c>
      <c r="AW80" s="46">
        <v>41.301111111111105</v>
      </c>
      <c r="AX80" s="46">
        <v>24.450257777777779</v>
      </c>
      <c r="AY80" s="46">
        <v>0.6195166666666666</v>
      </c>
      <c r="AZ80" s="46">
        <v>9.9122666666666674</v>
      </c>
      <c r="BA80" s="46">
        <v>3.8547703703703702</v>
      </c>
      <c r="BB80" s="46">
        <v>29.490755514074078</v>
      </c>
      <c r="BC80" s="46">
        <v>109.62867810666668</v>
      </c>
      <c r="BD80" s="46"/>
      <c r="BE80" s="46">
        <v>0</v>
      </c>
      <c r="BF80" s="46">
        <v>109.62867810666668</v>
      </c>
      <c r="BG80" s="46">
        <v>94.380486111111111</v>
      </c>
      <c r="BH80" s="46"/>
      <c r="BI80" s="46">
        <v>0</v>
      </c>
      <c r="BJ80" s="46"/>
      <c r="BK80" s="46"/>
      <c r="BL80" s="46">
        <v>94.380486111111111</v>
      </c>
      <c r="BM80" s="46">
        <v>5849.778279255308</v>
      </c>
      <c r="BN80" s="46">
        <f t="shared" si="11"/>
        <v>-4.8510664747140009E-7</v>
      </c>
      <c r="BO80" s="46">
        <f t="shared" si="12"/>
        <v>-3.4280869754645676E-7</v>
      </c>
      <c r="BP80" s="47">
        <f t="shared" si="15"/>
        <v>8.5633802816901436</v>
      </c>
      <c r="BQ80" s="47">
        <f t="shared" si="13"/>
        <v>1.8591549295774654</v>
      </c>
      <c r="BR80" s="48">
        <v>2</v>
      </c>
      <c r="BS80" s="47">
        <f t="shared" si="16"/>
        <v>2.2535211267605644</v>
      </c>
      <c r="BT80" s="47">
        <f t="shared" si="17"/>
        <v>11.25</v>
      </c>
      <c r="BU80" s="47">
        <f t="shared" si="18"/>
        <v>12.676056338028173</v>
      </c>
      <c r="BV80" s="46">
        <f t="shared" si="14"/>
        <v>741.52119022319084</v>
      </c>
      <c r="BW80" s="46">
        <f t="shared" si="19"/>
        <v>741.52118939527554</v>
      </c>
      <c r="BX80" s="46">
        <f t="shared" si="20"/>
        <v>6591.2994686505835</v>
      </c>
      <c r="BY80" s="46">
        <f t="shared" si="21"/>
        <v>79095.593623806999</v>
      </c>
      <c r="BZ80" s="51">
        <f>VLOOKUP($C80,[2]PARAMETROS!$A:$I,7,0)</f>
        <v>42736</v>
      </c>
      <c r="CA80" s="50">
        <f>VLOOKUP($C80,[2]PARAMETROS!$A:$I,8,0)</f>
        <v>0</v>
      </c>
      <c r="CB80" s="50">
        <f>VLOOKUP($C80,[2]PARAMETROS!$A:$I,9,0)</f>
        <v>0</v>
      </c>
    </row>
    <row r="81" spans="1:80">
      <c r="A81" s="42" t="s">
        <v>210</v>
      </c>
      <c r="B81" s="42" t="s">
        <v>17</v>
      </c>
      <c r="C81" s="42" t="s">
        <v>210</v>
      </c>
      <c r="D81" s="43" t="s">
        <v>214</v>
      </c>
      <c r="E81" s="44" t="s">
        <v>62</v>
      </c>
      <c r="F81" s="44" t="s">
        <v>63</v>
      </c>
      <c r="G81" s="44">
        <v>1</v>
      </c>
      <c r="H81" s="45">
        <v>1511.38</v>
      </c>
      <c r="I81" s="46">
        <v>1511.38</v>
      </c>
      <c r="J81" s="46"/>
      <c r="K81" s="46"/>
      <c r="L81" s="46"/>
      <c r="M81" s="46"/>
      <c r="N81" s="46"/>
      <c r="O81" s="46"/>
      <c r="P81" s="46"/>
      <c r="Q81" s="46">
        <v>1511.38</v>
      </c>
      <c r="R81" s="46">
        <v>302.27600000000001</v>
      </c>
      <c r="S81" s="46">
        <v>22.6707</v>
      </c>
      <c r="T81" s="46">
        <v>15.113800000000001</v>
      </c>
      <c r="U81" s="46">
        <v>3.0227600000000003</v>
      </c>
      <c r="V81" s="46">
        <v>37.784500000000001</v>
      </c>
      <c r="W81" s="46">
        <v>120.91040000000001</v>
      </c>
      <c r="X81" s="46">
        <v>45.3414</v>
      </c>
      <c r="Y81" s="46">
        <v>9.0682800000000015</v>
      </c>
      <c r="Z81" s="46">
        <v>556.18784000000005</v>
      </c>
      <c r="AA81" s="46">
        <v>125.94833333333334</v>
      </c>
      <c r="AB81" s="46">
        <v>167.93111111111111</v>
      </c>
      <c r="AC81" s="46">
        <v>108.14763555555558</v>
      </c>
      <c r="AD81" s="46">
        <v>402.02708000000007</v>
      </c>
      <c r="AE81" s="46">
        <v>71.3172</v>
      </c>
      <c r="AF81" s="46">
        <v>397</v>
      </c>
      <c r="AG81" s="46">
        <v>0</v>
      </c>
      <c r="AH81" s="46">
        <v>32.619999999999997</v>
      </c>
      <c r="AI81" s="46">
        <v>0</v>
      </c>
      <c r="AJ81" s="46">
        <v>0</v>
      </c>
      <c r="AK81" s="46">
        <v>4.72</v>
      </c>
      <c r="AL81" s="46">
        <v>0</v>
      </c>
      <c r="AM81" s="46">
        <v>505.65720000000005</v>
      </c>
      <c r="AN81" s="46">
        <v>1463.8721200000002</v>
      </c>
      <c r="AO81" s="46">
        <v>7.584596971450619</v>
      </c>
      <c r="AP81" s="46">
        <v>0.60676775771604952</v>
      </c>
      <c r="AQ81" s="46">
        <v>0.30338387885802476</v>
      </c>
      <c r="AR81" s="46">
        <v>5.2898300000000011</v>
      </c>
      <c r="AS81" s="46">
        <v>1.946657440000001</v>
      </c>
      <c r="AT81" s="46">
        <v>64.989339999999999</v>
      </c>
      <c r="AU81" s="46">
        <v>2.518966666666667</v>
      </c>
      <c r="AV81" s="46">
        <v>83.239542714691368</v>
      </c>
      <c r="AW81" s="46">
        <v>20.991388888888888</v>
      </c>
      <c r="AX81" s="46">
        <v>12.426902222222225</v>
      </c>
      <c r="AY81" s="46">
        <v>0.31487083333333332</v>
      </c>
      <c r="AZ81" s="46">
        <v>5.037933333333334</v>
      </c>
      <c r="BA81" s="46">
        <v>1.9591962962962963</v>
      </c>
      <c r="BB81" s="46">
        <v>14.988747299259263</v>
      </c>
      <c r="BC81" s="46">
        <v>55.719038873333346</v>
      </c>
      <c r="BD81" s="46"/>
      <c r="BE81" s="46">
        <v>0</v>
      </c>
      <c r="BF81" s="46">
        <v>55.719038873333346</v>
      </c>
      <c r="BG81" s="46">
        <v>66.11548611111111</v>
      </c>
      <c r="BH81" s="46"/>
      <c r="BI81" s="46">
        <v>0</v>
      </c>
      <c r="BJ81" s="46"/>
      <c r="BK81" s="46"/>
      <c r="BL81" s="46">
        <v>66.11548611111111</v>
      </c>
      <c r="BM81" s="46">
        <v>3180.326187699136</v>
      </c>
      <c r="BN81" s="46">
        <f t="shared" si="11"/>
        <v>-4.8510664747140009E-7</v>
      </c>
      <c r="BO81" s="46">
        <f t="shared" si="12"/>
        <v>-3.4280869754645676E-7</v>
      </c>
      <c r="BP81" s="47">
        <f t="shared" si="15"/>
        <v>8.5633802816901436</v>
      </c>
      <c r="BQ81" s="47">
        <f t="shared" si="13"/>
        <v>1.8591549295774654</v>
      </c>
      <c r="BR81" s="48">
        <v>2</v>
      </c>
      <c r="BS81" s="47">
        <f t="shared" si="16"/>
        <v>2.2535211267605644</v>
      </c>
      <c r="BT81" s="47">
        <f t="shared" si="17"/>
        <v>11.25</v>
      </c>
      <c r="BU81" s="47">
        <f t="shared" si="18"/>
        <v>12.676056338028173</v>
      </c>
      <c r="BV81" s="46">
        <f t="shared" si="14"/>
        <v>403.13993918085907</v>
      </c>
      <c r="BW81" s="46">
        <f t="shared" si="19"/>
        <v>403.13993835294372</v>
      </c>
      <c r="BX81" s="46">
        <f t="shared" si="20"/>
        <v>3583.4661260520797</v>
      </c>
      <c r="BY81" s="46">
        <f t="shared" si="21"/>
        <v>43001.593512624953</v>
      </c>
      <c r="BZ81" s="49">
        <f>VLOOKUP($C81,[2]PARAMETROS!$A:$I,7,0)</f>
        <v>43101</v>
      </c>
      <c r="CA81" s="50">
        <f>VLOOKUP($C81,[2]PARAMETROS!$A:$I,8,0)</f>
        <v>0</v>
      </c>
      <c r="CB81" s="50">
        <f>VLOOKUP($C81,[2]PARAMETROS!$A:$I,9,0)</f>
        <v>0</v>
      </c>
    </row>
    <row r="82" spans="1:80">
      <c r="A82" s="42" t="s">
        <v>210</v>
      </c>
      <c r="B82" s="42" t="s">
        <v>16</v>
      </c>
      <c r="C82" s="42" t="s">
        <v>210</v>
      </c>
      <c r="D82" s="43" t="s">
        <v>215</v>
      </c>
      <c r="E82" s="44" t="s">
        <v>62</v>
      </c>
      <c r="F82" s="44" t="s">
        <v>63</v>
      </c>
      <c r="G82" s="44">
        <v>1</v>
      </c>
      <c r="H82" s="45">
        <v>2216.69</v>
      </c>
      <c r="I82" s="46">
        <v>2216.69</v>
      </c>
      <c r="J82" s="46"/>
      <c r="K82" s="46"/>
      <c r="L82" s="46"/>
      <c r="M82" s="46"/>
      <c r="N82" s="46"/>
      <c r="O82" s="46"/>
      <c r="P82" s="46"/>
      <c r="Q82" s="46">
        <v>2216.69</v>
      </c>
      <c r="R82" s="46">
        <v>443.33800000000002</v>
      </c>
      <c r="S82" s="46">
        <v>33.250349999999997</v>
      </c>
      <c r="T82" s="46">
        <v>22.166900000000002</v>
      </c>
      <c r="U82" s="46">
        <v>4.4333800000000005</v>
      </c>
      <c r="V82" s="46">
        <v>55.417250000000003</v>
      </c>
      <c r="W82" s="46">
        <v>177.33520000000001</v>
      </c>
      <c r="X82" s="46">
        <v>66.500699999999995</v>
      </c>
      <c r="Y82" s="46">
        <v>13.300140000000001</v>
      </c>
      <c r="Z82" s="46">
        <v>815.74191999999994</v>
      </c>
      <c r="AA82" s="46">
        <v>184.72416666666666</v>
      </c>
      <c r="AB82" s="46">
        <v>246.29888888888888</v>
      </c>
      <c r="AC82" s="46">
        <v>158.61648444444447</v>
      </c>
      <c r="AD82" s="46">
        <v>589.63954000000001</v>
      </c>
      <c r="AE82" s="46">
        <v>28.99860000000001</v>
      </c>
      <c r="AF82" s="46">
        <v>397</v>
      </c>
      <c r="AG82" s="46">
        <v>0</v>
      </c>
      <c r="AH82" s="46">
        <v>32.619999999999997</v>
      </c>
      <c r="AI82" s="46">
        <v>0</v>
      </c>
      <c r="AJ82" s="46">
        <v>0</v>
      </c>
      <c r="AK82" s="46">
        <v>4.72</v>
      </c>
      <c r="AL82" s="46">
        <v>0</v>
      </c>
      <c r="AM82" s="46">
        <v>463.33860000000004</v>
      </c>
      <c r="AN82" s="46">
        <v>1868.7200600000001</v>
      </c>
      <c r="AO82" s="46">
        <v>11.124072212577161</v>
      </c>
      <c r="AP82" s="46">
        <v>0.88992577700617292</v>
      </c>
      <c r="AQ82" s="46">
        <v>0.44496288850308646</v>
      </c>
      <c r="AR82" s="46">
        <v>7.7584150000000012</v>
      </c>
      <c r="AS82" s="46">
        <v>2.855096720000001</v>
      </c>
      <c r="AT82" s="46">
        <v>95.317669999999993</v>
      </c>
      <c r="AU82" s="46">
        <v>3.6944833333333338</v>
      </c>
      <c r="AV82" s="46">
        <v>122.08462593141975</v>
      </c>
      <c r="AW82" s="46">
        <v>30.78736111111111</v>
      </c>
      <c r="AX82" s="46">
        <v>18.22611777777778</v>
      </c>
      <c r="AY82" s="46">
        <v>0.46181041666666667</v>
      </c>
      <c r="AZ82" s="46">
        <v>7.3889666666666676</v>
      </c>
      <c r="BA82" s="46">
        <v>2.8734870370370369</v>
      </c>
      <c r="BB82" s="46">
        <v>21.983489427407413</v>
      </c>
      <c r="BC82" s="46">
        <v>81.721232436666668</v>
      </c>
      <c r="BD82" s="46"/>
      <c r="BE82" s="46">
        <v>0</v>
      </c>
      <c r="BF82" s="46">
        <v>81.721232436666668</v>
      </c>
      <c r="BG82" s="46">
        <v>66.11548611111111</v>
      </c>
      <c r="BH82" s="46"/>
      <c r="BI82" s="46">
        <v>0</v>
      </c>
      <c r="BJ82" s="46"/>
      <c r="BK82" s="46"/>
      <c r="BL82" s="46">
        <v>66.11548611111111</v>
      </c>
      <c r="BM82" s="46">
        <v>4355.3314044791969</v>
      </c>
      <c r="BN82" s="46">
        <f t="shared" si="11"/>
        <v>-4.8510664747140009E-7</v>
      </c>
      <c r="BO82" s="46">
        <f t="shared" si="12"/>
        <v>-3.4280869754645676E-7</v>
      </c>
      <c r="BP82" s="47">
        <f t="shared" si="15"/>
        <v>8.5633802816901436</v>
      </c>
      <c r="BQ82" s="47">
        <f t="shared" si="13"/>
        <v>1.8591549295774654</v>
      </c>
      <c r="BR82" s="48">
        <v>2</v>
      </c>
      <c r="BS82" s="47">
        <f t="shared" si="16"/>
        <v>2.2535211267605644</v>
      </c>
      <c r="BT82" s="47">
        <f t="shared" si="17"/>
        <v>11.25</v>
      </c>
      <c r="BU82" s="47">
        <f t="shared" si="18"/>
        <v>12.676056338028173</v>
      </c>
      <c r="BV82" s="46">
        <f t="shared" si="14"/>
        <v>552.08426243466965</v>
      </c>
      <c r="BW82" s="46">
        <f t="shared" si="19"/>
        <v>552.08426160675435</v>
      </c>
      <c r="BX82" s="46">
        <f t="shared" si="20"/>
        <v>4907.4156660859517</v>
      </c>
      <c r="BY82" s="46">
        <f t="shared" si="21"/>
        <v>58888.98799303142</v>
      </c>
      <c r="BZ82" s="49">
        <f>VLOOKUP($C82,[2]PARAMETROS!$A:$I,7,0)</f>
        <v>43101</v>
      </c>
      <c r="CA82" s="50">
        <f>VLOOKUP($C82,[2]PARAMETROS!$A:$I,8,0)</f>
        <v>0</v>
      </c>
      <c r="CB82" s="50">
        <f>VLOOKUP($C82,[2]PARAMETROS!$A:$I,9,0)</f>
        <v>0</v>
      </c>
    </row>
    <row r="83" spans="1:80">
      <c r="A83" s="42" t="s">
        <v>216</v>
      </c>
      <c r="B83" s="42" t="s">
        <v>73</v>
      </c>
      <c r="C83" s="42" t="s">
        <v>217</v>
      </c>
      <c r="D83" s="43" t="s">
        <v>218</v>
      </c>
      <c r="E83" s="44" t="s">
        <v>62</v>
      </c>
      <c r="F83" s="44" t="s">
        <v>63</v>
      </c>
      <c r="G83" s="44">
        <v>1</v>
      </c>
      <c r="H83" s="45">
        <v>1044.73</v>
      </c>
      <c r="I83" s="46">
        <v>1044.73</v>
      </c>
      <c r="J83" s="46"/>
      <c r="K83" s="46"/>
      <c r="L83" s="46"/>
      <c r="M83" s="46"/>
      <c r="N83" s="46"/>
      <c r="O83" s="46"/>
      <c r="P83" s="46"/>
      <c r="Q83" s="46">
        <v>1044.73</v>
      </c>
      <c r="R83" s="46">
        <v>208.94600000000003</v>
      </c>
      <c r="S83" s="46">
        <v>15.670949999999999</v>
      </c>
      <c r="T83" s="46">
        <v>10.4473</v>
      </c>
      <c r="U83" s="46">
        <v>2.0894599999999999</v>
      </c>
      <c r="V83" s="46">
        <v>26.118250000000003</v>
      </c>
      <c r="W83" s="46">
        <v>83.578400000000002</v>
      </c>
      <c r="X83" s="46">
        <v>31.341899999999999</v>
      </c>
      <c r="Y83" s="46">
        <v>6.2683800000000005</v>
      </c>
      <c r="Z83" s="46">
        <v>384.46064000000001</v>
      </c>
      <c r="AA83" s="46">
        <v>87.060833333333335</v>
      </c>
      <c r="AB83" s="46">
        <v>116.08111111111111</v>
      </c>
      <c r="AC83" s="46">
        <v>74.756235555555563</v>
      </c>
      <c r="AD83" s="46">
        <v>277.89818000000002</v>
      </c>
      <c r="AE83" s="46">
        <v>99.316200000000009</v>
      </c>
      <c r="AF83" s="46">
        <v>327.8</v>
      </c>
      <c r="AG83" s="46">
        <v>0</v>
      </c>
      <c r="AH83" s="46">
        <v>33.39</v>
      </c>
      <c r="AI83" s="46">
        <v>0</v>
      </c>
      <c r="AJ83" s="46">
        <v>0</v>
      </c>
      <c r="AK83" s="46">
        <v>4.72</v>
      </c>
      <c r="AL83" s="46">
        <v>0</v>
      </c>
      <c r="AM83" s="46">
        <v>465.22620000000006</v>
      </c>
      <c r="AN83" s="46">
        <v>1127.58502</v>
      </c>
      <c r="AO83" s="46">
        <v>5.2427953221450627</v>
      </c>
      <c r="AP83" s="46">
        <v>0.41942362577160497</v>
      </c>
      <c r="AQ83" s="46">
        <v>0.20971181288580248</v>
      </c>
      <c r="AR83" s="46">
        <v>3.6565550000000004</v>
      </c>
      <c r="AS83" s="46">
        <v>1.3456122400000006</v>
      </c>
      <c r="AT83" s="46">
        <v>44.923389999999998</v>
      </c>
      <c r="AU83" s="46">
        <v>1.7412166666666669</v>
      </c>
      <c r="AV83" s="46">
        <v>57.53870466746914</v>
      </c>
      <c r="AW83" s="46">
        <v>14.510138888888889</v>
      </c>
      <c r="AX83" s="46">
        <v>8.590002222222223</v>
      </c>
      <c r="AY83" s="46">
        <v>0.21765208333333333</v>
      </c>
      <c r="AZ83" s="46">
        <v>3.4824333333333337</v>
      </c>
      <c r="BA83" s="46">
        <v>1.3542796296296296</v>
      </c>
      <c r="BB83" s="46">
        <v>10.360858265925929</v>
      </c>
      <c r="BC83" s="46">
        <v>38.515364423333338</v>
      </c>
      <c r="BD83" s="46"/>
      <c r="BE83" s="46">
        <v>0</v>
      </c>
      <c r="BF83" s="46">
        <v>38.515364423333338</v>
      </c>
      <c r="BG83" s="46">
        <v>43.567500000000003</v>
      </c>
      <c r="BH83" s="46"/>
      <c r="BI83" s="46">
        <v>0</v>
      </c>
      <c r="BJ83" s="46"/>
      <c r="BK83" s="46"/>
      <c r="BL83" s="46">
        <v>43.567500000000003</v>
      </c>
      <c r="BM83" s="46">
        <v>2311.9365890908025</v>
      </c>
      <c r="BN83" s="46">
        <f t="shared" si="11"/>
        <v>-4.8510664747140009E-7</v>
      </c>
      <c r="BO83" s="46">
        <f t="shared" si="12"/>
        <v>-3.4280869754645676E-7</v>
      </c>
      <c r="BP83" s="47">
        <f t="shared" si="15"/>
        <v>8.8629737609329435</v>
      </c>
      <c r="BQ83" s="47">
        <f t="shared" si="13"/>
        <v>1.9241982507288626</v>
      </c>
      <c r="BR83" s="48">
        <v>5</v>
      </c>
      <c r="BS83" s="47">
        <f t="shared" si="16"/>
        <v>5.8309037900874632</v>
      </c>
      <c r="BT83" s="47">
        <f t="shared" si="17"/>
        <v>14.25</v>
      </c>
      <c r="BU83" s="47">
        <f t="shared" si="18"/>
        <v>16.618075801749271</v>
      </c>
      <c r="BV83" s="46">
        <f t="shared" si="14"/>
        <v>384.19937472590254</v>
      </c>
      <c r="BW83" s="46">
        <f t="shared" si="19"/>
        <v>384.19937389798719</v>
      </c>
      <c r="BX83" s="46">
        <f t="shared" si="20"/>
        <v>2696.1359629887897</v>
      </c>
      <c r="BY83" s="46">
        <f t="shared" si="21"/>
        <v>32353.631555865475</v>
      </c>
      <c r="BZ83" s="51">
        <f>VLOOKUP($C83,[2]PARAMETROS!$A:$I,7,0)</f>
        <v>42736</v>
      </c>
      <c r="CA83" s="50">
        <f>VLOOKUP($C83,[2]PARAMETROS!$A:$I,8,0)</f>
        <v>0</v>
      </c>
      <c r="CB83" s="50">
        <f>VLOOKUP($C83,[2]PARAMETROS!$A:$I,9,0)</f>
        <v>0</v>
      </c>
    </row>
    <row r="84" spans="1:80">
      <c r="A84" s="42" t="s">
        <v>216</v>
      </c>
      <c r="B84" s="42" t="s">
        <v>78</v>
      </c>
      <c r="C84" s="42" t="s">
        <v>219</v>
      </c>
      <c r="D84" s="43" t="s">
        <v>220</v>
      </c>
      <c r="E84" s="44" t="s">
        <v>62</v>
      </c>
      <c r="F84" s="44" t="s">
        <v>63</v>
      </c>
      <c r="G84" s="44">
        <v>3</v>
      </c>
      <c r="H84" s="45">
        <v>3062.89</v>
      </c>
      <c r="I84" s="46">
        <v>9188.67</v>
      </c>
      <c r="J84" s="46"/>
      <c r="K84" s="46"/>
      <c r="L84" s="46"/>
      <c r="M84" s="46"/>
      <c r="N84" s="46"/>
      <c r="O84" s="46"/>
      <c r="P84" s="46"/>
      <c r="Q84" s="46">
        <v>9188.67</v>
      </c>
      <c r="R84" s="46">
        <v>1837.7340000000002</v>
      </c>
      <c r="S84" s="46">
        <v>137.83005</v>
      </c>
      <c r="T84" s="46">
        <v>91.886700000000005</v>
      </c>
      <c r="U84" s="46">
        <v>18.37734</v>
      </c>
      <c r="V84" s="46">
        <v>229.71675000000002</v>
      </c>
      <c r="W84" s="46">
        <v>735.09360000000004</v>
      </c>
      <c r="X84" s="46">
        <v>275.6601</v>
      </c>
      <c r="Y84" s="46">
        <v>55.132020000000004</v>
      </c>
      <c r="Z84" s="46">
        <v>3381.4305600000002</v>
      </c>
      <c r="AA84" s="46">
        <v>765.72249999999997</v>
      </c>
      <c r="AB84" s="46">
        <v>1020.9633333333333</v>
      </c>
      <c r="AC84" s="46">
        <v>657.50038666666683</v>
      </c>
      <c r="AD84" s="46">
        <v>2444.18622</v>
      </c>
      <c r="AE84" s="46">
        <v>0</v>
      </c>
      <c r="AF84" s="46">
        <v>1191</v>
      </c>
      <c r="AG84" s="46">
        <v>0</v>
      </c>
      <c r="AH84" s="46">
        <v>0</v>
      </c>
      <c r="AI84" s="46">
        <v>0</v>
      </c>
      <c r="AJ84" s="46">
        <v>0</v>
      </c>
      <c r="AK84" s="46">
        <v>14.16</v>
      </c>
      <c r="AL84" s="46">
        <v>881.64</v>
      </c>
      <c r="AM84" s="46">
        <v>2086.8000000000002</v>
      </c>
      <c r="AN84" s="46">
        <v>7912.4167800000014</v>
      </c>
      <c r="AO84" s="46">
        <v>46.111738049768526</v>
      </c>
      <c r="AP84" s="46">
        <v>3.688939043981482</v>
      </c>
      <c r="AQ84" s="46">
        <v>1.844469521990741</v>
      </c>
      <c r="AR84" s="46">
        <v>32.160345000000007</v>
      </c>
      <c r="AS84" s="46">
        <v>11.835006960000005</v>
      </c>
      <c r="AT84" s="46">
        <v>395.11280999999997</v>
      </c>
      <c r="AU84" s="46">
        <v>15.314450000000001</v>
      </c>
      <c r="AV84" s="46">
        <v>506.06775857574075</v>
      </c>
      <c r="AW84" s="46">
        <v>127.62041666666666</v>
      </c>
      <c r="AX84" s="46">
        <v>75.55128666666667</v>
      </c>
      <c r="AY84" s="46">
        <v>1.9143062499999999</v>
      </c>
      <c r="AZ84" s="46">
        <v>30.628900000000002</v>
      </c>
      <c r="BA84" s="46">
        <v>11.911238888888889</v>
      </c>
      <c r="BB84" s="46">
        <v>91.126422637777793</v>
      </c>
      <c r="BC84" s="46">
        <v>338.75257111000002</v>
      </c>
      <c r="BD84" s="46"/>
      <c r="BE84" s="46">
        <v>0</v>
      </c>
      <c r="BF84" s="46">
        <v>338.75257111000002</v>
      </c>
      <c r="BG84" s="46">
        <v>283.14145833333333</v>
      </c>
      <c r="BH84" s="46"/>
      <c r="BI84" s="46">
        <v>0</v>
      </c>
      <c r="BJ84" s="46"/>
      <c r="BK84" s="46"/>
      <c r="BL84" s="46">
        <v>283.14145833333333</v>
      </c>
      <c r="BM84" s="46">
        <v>18229.048568019072</v>
      </c>
      <c r="BN84" s="46">
        <f t="shared" si="11"/>
        <v>-1.4553199424142004E-6</v>
      </c>
      <c r="BO84" s="46">
        <f t="shared" si="12"/>
        <v>-1.0284260926393703E-6</v>
      </c>
      <c r="BP84" s="47">
        <f t="shared" si="15"/>
        <v>8.8629737609329435</v>
      </c>
      <c r="BQ84" s="47">
        <f t="shared" si="13"/>
        <v>1.9241982507288626</v>
      </c>
      <c r="BR84" s="48">
        <v>5</v>
      </c>
      <c r="BS84" s="47">
        <f t="shared" si="16"/>
        <v>5.8309037900874632</v>
      </c>
      <c r="BT84" s="47">
        <f t="shared" si="17"/>
        <v>14.25</v>
      </c>
      <c r="BU84" s="47">
        <f t="shared" si="18"/>
        <v>16.618075801749271</v>
      </c>
      <c r="BV84" s="46">
        <f t="shared" si="14"/>
        <v>3029.3171085583481</v>
      </c>
      <c r="BW84" s="46">
        <f t="shared" si="19"/>
        <v>3029.3171060746022</v>
      </c>
      <c r="BX84" s="46">
        <f t="shared" si="20"/>
        <v>21258.365674093675</v>
      </c>
      <c r="BY84" s="46">
        <f t="shared" si="21"/>
        <v>255100.38808912411</v>
      </c>
      <c r="BZ84" s="49">
        <f>VLOOKUP($C84,[2]PARAMETROS!$A:$I,7,0)</f>
        <v>43101</v>
      </c>
      <c r="CA84" s="50">
        <f>VLOOKUP($C84,[2]PARAMETROS!$A:$I,8,0)</f>
        <v>0</v>
      </c>
      <c r="CB84" s="50">
        <f>VLOOKUP($C84,[2]PARAMETROS!$A:$I,9,0)</f>
        <v>0</v>
      </c>
    </row>
    <row r="85" spans="1:80">
      <c r="A85" s="42" t="s">
        <v>216</v>
      </c>
      <c r="B85" s="42" t="s">
        <v>66</v>
      </c>
      <c r="C85" s="42" t="s">
        <v>217</v>
      </c>
      <c r="D85" s="43" t="s">
        <v>221</v>
      </c>
      <c r="E85" s="44" t="s">
        <v>62</v>
      </c>
      <c r="F85" s="44" t="s">
        <v>63</v>
      </c>
      <c r="G85" s="44">
        <v>3</v>
      </c>
      <c r="H85" s="45">
        <v>1352.34</v>
      </c>
      <c r="I85" s="46">
        <v>4057.0199999999995</v>
      </c>
      <c r="J85" s="46"/>
      <c r="K85" s="46"/>
      <c r="L85" s="46"/>
      <c r="M85" s="46"/>
      <c r="N85" s="46"/>
      <c r="O85" s="46"/>
      <c r="P85" s="46"/>
      <c r="Q85" s="46">
        <v>4057.0199999999995</v>
      </c>
      <c r="R85" s="46">
        <v>811.404</v>
      </c>
      <c r="S85" s="46">
        <v>60.855299999999993</v>
      </c>
      <c r="T85" s="46">
        <v>40.570199999999993</v>
      </c>
      <c r="U85" s="46">
        <v>8.1140399999999993</v>
      </c>
      <c r="V85" s="46">
        <v>101.4255</v>
      </c>
      <c r="W85" s="46">
        <v>324.56159999999994</v>
      </c>
      <c r="X85" s="46">
        <v>121.71059999999999</v>
      </c>
      <c r="Y85" s="46">
        <v>24.342119999999998</v>
      </c>
      <c r="Z85" s="46">
        <v>1492.9833599999999</v>
      </c>
      <c r="AA85" s="46">
        <v>338.08499999999992</v>
      </c>
      <c r="AB85" s="46">
        <v>450.77999999999992</v>
      </c>
      <c r="AC85" s="46">
        <v>290.30232000000001</v>
      </c>
      <c r="AD85" s="46">
        <v>1079.1673199999998</v>
      </c>
      <c r="AE85" s="46">
        <v>242.57880000000003</v>
      </c>
      <c r="AF85" s="46">
        <v>983.40000000000009</v>
      </c>
      <c r="AG85" s="46">
        <v>0</v>
      </c>
      <c r="AH85" s="46">
        <v>100.17</v>
      </c>
      <c r="AI85" s="46">
        <v>0</v>
      </c>
      <c r="AJ85" s="46">
        <v>0</v>
      </c>
      <c r="AK85" s="46">
        <v>14.16</v>
      </c>
      <c r="AL85" s="46">
        <v>0</v>
      </c>
      <c r="AM85" s="46">
        <v>1340.3088000000002</v>
      </c>
      <c r="AN85" s="46">
        <v>3912.4594800000004</v>
      </c>
      <c r="AO85" s="46">
        <v>20.359447395833332</v>
      </c>
      <c r="AP85" s="46">
        <v>1.6287557916666666</v>
      </c>
      <c r="AQ85" s="46">
        <v>0.81437789583333331</v>
      </c>
      <c r="AR85" s="46">
        <v>14.19957</v>
      </c>
      <c r="AS85" s="46">
        <v>5.2254417600000016</v>
      </c>
      <c r="AT85" s="46">
        <v>174.45185999999995</v>
      </c>
      <c r="AU85" s="46">
        <v>6.7616999999999994</v>
      </c>
      <c r="AV85" s="46">
        <v>223.44115284333327</v>
      </c>
      <c r="AW85" s="46">
        <v>56.347499999999989</v>
      </c>
      <c r="AX85" s="46">
        <v>33.35772</v>
      </c>
      <c r="AY85" s="46">
        <v>0.84521249999999981</v>
      </c>
      <c r="AZ85" s="46">
        <v>13.523399999999999</v>
      </c>
      <c r="BA85" s="46">
        <v>5.2590999999999992</v>
      </c>
      <c r="BB85" s="46">
        <v>40.234519160000005</v>
      </c>
      <c r="BC85" s="46">
        <v>149.56745166000002</v>
      </c>
      <c r="BD85" s="46">
        <v>553.2299999999999</v>
      </c>
      <c r="BE85" s="46">
        <v>553.2299999999999</v>
      </c>
      <c r="BF85" s="46">
        <v>702.79745165999998</v>
      </c>
      <c r="BG85" s="46">
        <v>198.34645833333332</v>
      </c>
      <c r="BH85" s="46"/>
      <c r="BI85" s="46">
        <v>0</v>
      </c>
      <c r="BJ85" s="46"/>
      <c r="BK85" s="46"/>
      <c r="BL85" s="46">
        <v>198.34645833333332</v>
      </c>
      <c r="BM85" s="46">
        <v>9094.0645428366679</v>
      </c>
      <c r="BN85" s="46">
        <f t="shared" si="11"/>
        <v>-1.4553199424142004E-6</v>
      </c>
      <c r="BO85" s="46">
        <f t="shared" si="12"/>
        <v>-1.0284260926393703E-6</v>
      </c>
      <c r="BP85" s="47">
        <f t="shared" si="15"/>
        <v>8.8629737609329435</v>
      </c>
      <c r="BQ85" s="47">
        <f t="shared" si="13"/>
        <v>1.9241982507288626</v>
      </c>
      <c r="BR85" s="48">
        <v>5</v>
      </c>
      <c r="BS85" s="47">
        <f t="shared" si="16"/>
        <v>5.8309037900874632</v>
      </c>
      <c r="BT85" s="47">
        <f t="shared" si="17"/>
        <v>14.25</v>
      </c>
      <c r="BU85" s="47">
        <f t="shared" si="18"/>
        <v>16.618075801749271</v>
      </c>
      <c r="BV85" s="46">
        <f t="shared" si="14"/>
        <v>1511.25853877585</v>
      </c>
      <c r="BW85" s="46">
        <f t="shared" si="19"/>
        <v>1511.2585362921038</v>
      </c>
      <c r="BX85" s="46">
        <f t="shared" si="20"/>
        <v>10605.323079128771</v>
      </c>
      <c r="BY85" s="46">
        <f t="shared" si="21"/>
        <v>127263.87694954526</v>
      </c>
      <c r="BZ85" s="51">
        <f>VLOOKUP($C85,[2]PARAMETROS!$A:$I,7,0)</f>
        <v>42736</v>
      </c>
      <c r="CA85" s="50">
        <f>VLOOKUP($C85,[2]PARAMETROS!$A:$I,8,0)</f>
        <v>0</v>
      </c>
      <c r="CB85" s="50">
        <f>VLOOKUP($C85,[2]PARAMETROS!$A:$I,9,0)</f>
        <v>0</v>
      </c>
    </row>
    <row r="86" spans="1:80">
      <c r="A86" s="42" t="s">
        <v>216</v>
      </c>
      <c r="B86" s="42" t="s">
        <v>15</v>
      </c>
      <c r="C86" s="42" t="s">
        <v>217</v>
      </c>
      <c r="D86" s="43" t="s">
        <v>222</v>
      </c>
      <c r="E86" s="44" t="s">
        <v>62</v>
      </c>
      <c r="F86" s="44" t="s">
        <v>63</v>
      </c>
      <c r="G86" s="44">
        <v>2</v>
      </c>
      <c r="H86" s="45">
        <v>1352.34</v>
      </c>
      <c r="I86" s="46">
        <v>2704.68</v>
      </c>
      <c r="J86" s="46"/>
      <c r="K86" s="46"/>
      <c r="L86" s="46">
        <v>410.64126085714292</v>
      </c>
      <c r="M86" s="46"/>
      <c r="N86" s="46"/>
      <c r="O86" s="46"/>
      <c r="P86" s="46"/>
      <c r="Q86" s="46">
        <v>3115.321260857143</v>
      </c>
      <c r="R86" s="46">
        <v>623.06425217142862</v>
      </c>
      <c r="S86" s="46">
        <v>46.729818912857141</v>
      </c>
      <c r="T86" s="46">
        <v>31.15321260857143</v>
      </c>
      <c r="U86" s="46">
        <v>6.2306425217142865</v>
      </c>
      <c r="V86" s="46">
        <v>77.883031521428578</v>
      </c>
      <c r="W86" s="46">
        <v>249.22570086857144</v>
      </c>
      <c r="X86" s="46">
        <v>93.459637825714282</v>
      </c>
      <c r="Y86" s="46">
        <v>18.691927565142858</v>
      </c>
      <c r="Z86" s="46">
        <v>1146.4382239954284</v>
      </c>
      <c r="AA86" s="46">
        <v>259.61010507142856</v>
      </c>
      <c r="AB86" s="46">
        <v>346.14680676190477</v>
      </c>
      <c r="AC86" s="46">
        <v>222.91854355466671</v>
      </c>
      <c r="AD86" s="46">
        <v>828.67545538800005</v>
      </c>
      <c r="AE86" s="46">
        <v>161.71920000000003</v>
      </c>
      <c r="AF86" s="46">
        <v>655.6</v>
      </c>
      <c r="AG86" s="46">
        <v>0</v>
      </c>
      <c r="AH86" s="46">
        <v>66.78</v>
      </c>
      <c r="AI86" s="46">
        <v>0</v>
      </c>
      <c r="AJ86" s="46">
        <v>0</v>
      </c>
      <c r="AK86" s="46">
        <v>9.44</v>
      </c>
      <c r="AL86" s="46">
        <v>0</v>
      </c>
      <c r="AM86" s="46">
        <v>893.53920000000005</v>
      </c>
      <c r="AN86" s="46">
        <v>2868.6528793834286</v>
      </c>
      <c r="AO86" s="46">
        <v>15.633696489428738</v>
      </c>
      <c r="AP86" s="46">
        <v>1.2506957191542991</v>
      </c>
      <c r="AQ86" s="46">
        <v>0.62534785957714956</v>
      </c>
      <c r="AR86" s="46">
        <v>10.903624413000003</v>
      </c>
      <c r="AS86" s="46">
        <v>4.0125337839840016</v>
      </c>
      <c r="AT86" s="46">
        <v>133.95881421685715</v>
      </c>
      <c r="AU86" s="46">
        <v>5.1922021014285722</v>
      </c>
      <c r="AV86" s="46">
        <v>171.5769145834299</v>
      </c>
      <c r="AW86" s="46">
        <v>43.268350845238096</v>
      </c>
      <c r="AX86" s="46">
        <v>25.614863700380955</v>
      </c>
      <c r="AY86" s="46">
        <v>0.64902526267857141</v>
      </c>
      <c r="AZ86" s="46">
        <v>10.384404202857144</v>
      </c>
      <c r="BA86" s="46">
        <v>4.0383794122222225</v>
      </c>
      <c r="BB86" s="46">
        <v>30.895448619802735</v>
      </c>
      <c r="BC86" s="46">
        <v>114.85047204317974</v>
      </c>
      <c r="BD86" s="46">
        <v>344.91056816632653</v>
      </c>
      <c r="BE86" s="46">
        <v>344.91056816632653</v>
      </c>
      <c r="BF86" s="46">
        <v>459.76104020950629</v>
      </c>
      <c r="BG86" s="46">
        <v>132.23097222222222</v>
      </c>
      <c r="BH86" s="46"/>
      <c r="BI86" s="46">
        <v>0</v>
      </c>
      <c r="BJ86" s="46"/>
      <c r="BK86" s="46"/>
      <c r="BL86" s="46">
        <v>132.23097222222222</v>
      </c>
      <c r="BM86" s="46">
        <v>6747.5430672557304</v>
      </c>
      <c r="BN86" s="46">
        <f t="shared" si="11"/>
        <v>-9.7021329494280017E-7</v>
      </c>
      <c r="BO86" s="46">
        <f t="shared" si="12"/>
        <v>-6.8561739509291353E-7</v>
      </c>
      <c r="BP86" s="47">
        <f t="shared" si="15"/>
        <v>8.8629737609329435</v>
      </c>
      <c r="BQ86" s="47">
        <f t="shared" si="13"/>
        <v>1.9241982507288626</v>
      </c>
      <c r="BR86" s="48">
        <v>5</v>
      </c>
      <c r="BS86" s="47">
        <f t="shared" si="16"/>
        <v>5.8309037900874632</v>
      </c>
      <c r="BT86" s="47">
        <f t="shared" si="17"/>
        <v>14.25</v>
      </c>
      <c r="BU86" s="47">
        <f t="shared" si="18"/>
        <v>16.618075801749271</v>
      </c>
      <c r="BV86" s="46">
        <f t="shared" si="14"/>
        <v>1121.3118213970679</v>
      </c>
      <c r="BW86" s="46">
        <f t="shared" si="19"/>
        <v>1121.3118197412373</v>
      </c>
      <c r="BX86" s="46">
        <f t="shared" si="20"/>
        <v>7868.8548869969673</v>
      </c>
      <c r="BY86" s="46">
        <f t="shared" si="21"/>
        <v>94426.258643963607</v>
      </c>
      <c r="BZ86" s="51">
        <f>VLOOKUP($C86,[2]PARAMETROS!$A:$I,7,0)</f>
        <v>42736</v>
      </c>
      <c r="CA86" s="50">
        <f>VLOOKUP($C86,[2]PARAMETROS!$A:$I,8,0)</f>
        <v>0</v>
      </c>
      <c r="CB86" s="50">
        <f>VLOOKUP($C86,[2]PARAMETROS!$A:$I,9,0)</f>
        <v>0</v>
      </c>
    </row>
    <row r="87" spans="1:80">
      <c r="A87" s="42" t="s">
        <v>223</v>
      </c>
      <c r="B87" s="42" t="s">
        <v>66</v>
      </c>
      <c r="C87" s="42" t="s">
        <v>74</v>
      </c>
      <c r="D87" s="43" t="s">
        <v>224</v>
      </c>
      <c r="E87" s="44" t="s">
        <v>62</v>
      </c>
      <c r="F87" s="44" t="s">
        <v>63</v>
      </c>
      <c r="G87" s="44">
        <v>1</v>
      </c>
      <c r="H87" s="45">
        <v>1281.1600000000001</v>
      </c>
      <c r="I87" s="46">
        <v>1281.1600000000001</v>
      </c>
      <c r="J87" s="46"/>
      <c r="K87" s="46"/>
      <c r="L87" s="46"/>
      <c r="M87" s="46"/>
      <c r="N87" s="46"/>
      <c r="O87" s="46"/>
      <c r="P87" s="46"/>
      <c r="Q87" s="46">
        <v>1281.1600000000001</v>
      </c>
      <c r="R87" s="46">
        <v>256.23200000000003</v>
      </c>
      <c r="S87" s="46">
        <v>19.217400000000001</v>
      </c>
      <c r="T87" s="46">
        <v>12.8116</v>
      </c>
      <c r="U87" s="46">
        <v>2.5623200000000002</v>
      </c>
      <c r="V87" s="46">
        <v>32.029000000000003</v>
      </c>
      <c r="W87" s="46">
        <v>102.4928</v>
      </c>
      <c r="X87" s="46">
        <v>38.434800000000003</v>
      </c>
      <c r="Y87" s="46">
        <v>7.6869600000000009</v>
      </c>
      <c r="Z87" s="46">
        <v>471.46688</v>
      </c>
      <c r="AA87" s="46">
        <v>106.76333333333334</v>
      </c>
      <c r="AB87" s="46">
        <v>142.35111111111112</v>
      </c>
      <c r="AC87" s="46">
        <v>91.674115555555574</v>
      </c>
      <c r="AD87" s="46">
        <v>340.78856000000007</v>
      </c>
      <c r="AE87" s="46">
        <v>85.130399999999995</v>
      </c>
      <c r="AF87" s="46">
        <v>0</v>
      </c>
      <c r="AG87" s="46">
        <v>264.83999999999997</v>
      </c>
      <c r="AH87" s="46">
        <v>27.01</v>
      </c>
      <c r="AI87" s="46">
        <v>0</v>
      </c>
      <c r="AJ87" s="46">
        <v>0</v>
      </c>
      <c r="AK87" s="46">
        <v>4.72</v>
      </c>
      <c r="AL87" s="46">
        <v>0</v>
      </c>
      <c r="AM87" s="46">
        <v>381.7004</v>
      </c>
      <c r="AN87" s="46">
        <v>1193.9558400000001</v>
      </c>
      <c r="AO87" s="46">
        <v>6.4292780478395075</v>
      </c>
      <c r="AP87" s="46">
        <v>0.51434224382716054</v>
      </c>
      <c r="AQ87" s="46">
        <v>0.25717112191358027</v>
      </c>
      <c r="AR87" s="46">
        <v>4.4840600000000013</v>
      </c>
      <c r="AS87" s="46">
        <v>1.6501340800000008</v>
      </c>
      <c r="AT87" s="46">
        <v>55.089880000000001</v>
      </c>
      <c r="AU87" s="46">
        <v>2.1352666666666669</v>
      </c>
      <c r="AV87" s="46">
        <v>70.560132160246923</v>
      </c>
      <c r="AW87" s="46">
        <v>17.79388888888889</v>
      </c>
      <c r="AX87" s="46">
        <v>10.533982222222223</v>
      </c>
      <c r="AY87" s="46">
        <v>0.26690833333333336</v>
      </c>
      <c r="AZ87" s="46">
        <v>4.2705333333333337</v>
      </c>
      <c r="BA87" s="46">
        <v>1.660762962962963</v>
      </c>
      <c r="BB87" s="46">
        <v>12.705595872592596</v>
      </c>
      <c r="BC87" s="46">
        <v>47.23167161333334</v>
      </c>
      <c r="BD87" s="46">
        <v>174.70363636363635</v>
      </c>
      <c r="BE87" s="46">
        <v>174.70363636363635</v>
      </c>
      <c r="BF87" s="46">
        <v>221.93530797696968</v>
      </c>
      <c r="BG87" s="46">
        <v>66.11548611111111</v>
      </c>
      <c r="BH87" s="46"/>
      <c r="BI87" s="46">
        <v>0</v>
      </c>
      <c r="BJ87" s="46"/>
      <c r="BK87" s="46"/>
      <c r="BL87" s="46">
        <v>66.11548611111111</v>
      </c>
      <c r="BM87" s="46">
        <v>2833.7267662483287</v>
      </c>
      <c r="BN87" s="46">
        <f t="shared" si="11"/>
        <v>-4.8510664747140009E-7</v>
      </c>
      <c r="BO87" s="46">
        <f t="shared" si="12"/>
        <v>-3.4280869754645676E-7</v>
      </c>
      <c r="BP87" s="47">
        <f t="shared" si="15"/>
        <v>8.5633802816901436</v>
      </c>
      <c r="BQ87" s="47">
        <f t="shared" si="13"/>
        <v>1.8591549295774654</v>
      </c>
      <c r="BR87" s="48">
        <v>2</v>
      </c>
      <c r="BS87" s="47">
        <f t="shared" si="16"/>
        <v>2.2535211267605644</v>
      </c>
      <c r="BT87" s="47">
        <f t="shared" si="17"/>
        <v>11.25</v>
      </c>
      <c r="BU87" s="47">
        <f t="shared" si="18"/>
        <v>12.676056338028173</v>
      </c>
      <c r="BV87" s="46">
        <f t="shared" si="14"/>
        <v>359.20480125047504</v>
      </c>
      <c r="BW87" s="46">
        <f t="shared" si="19"/>
        <v>359.20480042255969</v>
      </c>
      <c r="BX87" s="46">
        <f t="shared" si="20"/>
        <v>3192.9315666708885</v>
      </c>
      <c r="BY87" s="46">
        <f t="shared" si="21"/>
        <v>38315.178800050664</v>
      </c>
      <c r="BZ87" s="49">
        <f>VLOOKUP($C87,[2]PARAMETROS!$A:$I,7,0)</f>
        <v>43101</v>
      </c>
      <c r="CA87" s="50">
        <f>VLOOKUP($C87,[2]PARAMETROS!$A:$I,8,0)</f>
        <v>0</v>
      </c>
      <c r="CB87" s="50">
        <f>VLOOKUP($C87,[2]PARAMETROS!$A:$I,9,0)</f>
        <v>0</v>
      </c>
    </row>
    <row r="88" spans="1:80">
      <c r="A88" s="42" t="s">
        <v>225</v>
      </c>
      <c r="B88" s="42" t="s">
        <v>14</v>
      </c>
      <c r="C88" s="42" t="s">
        <v>161</v>
      </c>
      <c r="D88" s="43" t="s">
        <v>226</v>
      </c>
      <c r="E88" s="44" t="s">
        <v>62</v>
      </c>
      <c r="F88" s="44" t="s">
        <v>63</v>
      </c>
      <c r="G88" s="44">
        <v>2</v>
      </c>
      <c r="H88" s="45">
        <v>1393</v>
      </c>
      <c r="I88" s="46">
        <v>2786</v>
      </c>
      <c r="J88" s="46"/>
      <c r="K88" s="46"/>
      <c r="L88" s="46"/>
      <c r="M88" s="46"/>
      <c r="N88" s="46"/>
      <c r="O88" s="46"/>
      <c r="P88" s="46"/>
      <c r="Q88" s="46">
        <v>2786</v>
      </c>
      <c r="R88" s="46">
        <v>557.20000000000005</v>
      </c>
      <c r="S88" s="46">
        <v>41.79</v>
      </c>
      <c r="T88" s="46">
        <v>27.86</v>
      </c>
      <c r="U88" s="46">
        <v>5.5720000000000001</v>
      </c>
      <c r="V88" s="46">
        <v>69.650000000000006</v>
      </c>
      <c r="W88" s="46">
        <v>222.88</v>
      </c>
      <c r="X88" s="46">
        <v>83.58</v>
      </c>
      <c r="Y88" s="46">
        <v>16.716000000000001</v>
      </c>
      <c r="Z88" s="46">
        <v>1025.248</v>
      </c>
      <c r="AA88" s="46">
        <v>232.16666666666666</v>
      </c>
      <c r="AB88" s="46">
        <v>309.55555555555554</v>
      </c>
      <c r="AC88" s="46">
        <v>199.35377777777782</v>
      </c>
      <c r="AD88" s="46">
        <v>741.07600000000002</v>
      </c>
      <c r="AE88" s="46">
        <v>156.84</v>
      </c>
      <c r="AF88" s="46">
        <v>794</v>
      </c>
      <c r="AG88" s="46">
        <v>0</v>
      </c>
      <c r="AH88" s="46">
        <v>97.16</v>
      </c>
      <c r="AI88" s="46">
        <v>19.100000000000001</v>
      </c>
      <c r="AJ88" s="46">
        <v>0</v>
      </c>
      <c r="AK88" s="46">
        <v>9.44</v>
      </c>
      <c r="AL88" s="46">
        <v>0</v>
      </c>
      <c r="AM88" s="46">
        <v>1076.54</v>
      </c>
      <c r="AN88" s="46">
        <v>2842.864</v>
      </c>
      <c r="AO88" s="46">
        <v>13.981055169753088</v>
      </c>
      <c r="AP88" s="46">
        <v>1.118484413580247</v>
      </c>
      <c r="AQ88" s="46">
        <v>0.55924220679012349</v>
      </c>
      <c r="AR88" s="46">
        <v>9.7510000000000012</v>
      </c>
      <c r="AS88" s="46">
        <v>3.5883680000000013</v>
      </c>
      <c r="AT88" s="46">
        <v>119.79799999999999</v>
      </c>
      <c r="AU88" s="46">
        <v>4.6433333333333335</v>
      </c>
      <c r="AV88" s="46">
        <v>153.4394831234568</v>
      </c>
      <c r="AW88" s="46">
        <v>38.694444444444443</v>
      </c>
      <c r="AX88" s="46">
        <v>22.907111111111114</v>
      </c>
      <c r="AY88" s="46">
        <v>0.58041666666666658</v>
      </c>
      <c r="AZ88" s="46">
        <v>9.2866666666666671</v>
      </c>
      <c r="BA88" s="46">
        <v>3.6114814814814813</v>
      </c>
      <c r="BB88" s="46">
        <v>27.629484296296301</v>
      </c>
      <c r="BC88" s="46">
        <v>102.70960466666666</v>
      </c>
      <c r="BD88" s="46">
        <v>308.45000000000005</v>
      </c>
      <c r="BE88" s="46">
        <v>308.45000000000005</v>
      </c>
      <c r="BF88" s="46">
        <v>411.15960466666672</v>
      </c>
      <c r="BG88" s="46">
        <v>132.23097222222222</v>
      </c>
      <c r="BH88" s="46"/>
      <c r="BI88" s="46">
        <v>0</v>
      </c>
      <c r="BJ88" s="46"/>
      <c r="BK88" s="46"/>
      <c r="BL88" s="46">
        <v>132.23097222222222</v>
      </c>
      <c r="BM88" s="46">
        <v>6325.6940600123453</v>
      </c>
      <c r="BN88" s="46">
        <f t="shared" si="11"/>
        <v>-9.7021329494280017E-7</v>
      </c>
      <c r="BO88" s="46">
        <f t="shared" si="12"/>
        <v>-6.8561739509291353E-7</v>
      </c>
      <c r="BP88" s="47">
        <f t="shared" si="15"/>
        <v>8.5633802816901436</v>
      </c>
      <c r="BQ88" s="47">
        <f t="shared" si="13"/>
        <v>1.8591549295774654</v>
      </c>
      <c r="BR88" s="48">
        <v>2</v>
      </c>
      <c r="BS88" s="47">
        <f t="shared" si="16"/>
        <v>2.2535211267605644</v>
      </c>
      <c r="BT88" s="47">
        <f t="shared" si="17"/>
        <v>11.25</v>
      </c>
      <c r="BU88" s="47">
        <f t="shared" si="18"/>
        <v>12.676056338028173</v>
      </c>
      <c r="BV88" s="46">
        <f t="shared" si="14"/>
        <v>801.84854260857264</v>
      </c>
      <c r="BW88" s="46">
        <f t="shared" si="19"/>
        <v>801.84854095274193</v>
      </c>
      <c r="BX88" s="46">
        <f t="shared" si="20"/>
        <v>7127.5426009650873</v>
      </c>
      <c r="BY88" s="46">
        <f t="shared" si="21"/>
        <v>85530.511211581048</v>
      </c>
      <c r="BZ88" s="49">
        <f>VLOOKUP($C88,[2]PARAMETROS!$A:$I,7,0)</f>
        <v>43101</v>
      </c>
      <c r="CA88" s="50">
        <f>VLOOKUP($C88,[2]PARAMETROS!$A:$I,8,0)</f>
        <v>0</v>
      </c>
      <c r="CB88" s="50">
        <f>VLOOKUP($C88,[2]PARAMETROS!$A:$I,9,0)</f>
        <v>0</v>
      </c>
    </row>
    <row r="89" spans="1:80">
      <c r="A89" s="42" t="s">
        <v>225</v>
      </c>
      <c r="B89" s="42" t="s">
        <v>15</v>
      </c>
      <c r="C89" s="42" t="s">
        <v>161</v>
      </c>
      <c r="D89" s="43" t="s">
        <v>227</v>
      </c>
      <c r="E89" s="44" t="s">
        <v>62</v>
      </c>
      <c r="F89" s="44" t="s">
        <v>63</v>
      </c>
      <c r="G89" s="44">
        <v>2</v>
      </c>
      <c r="H89" s="45">
        <v>1393</v>
      </c>
      <c r="I89" s="46">
        <v>2786</v>
      </c>
      <c r="J89" s="46"/>
      <c r="K89" s="46"/>
      <c r="L89" s="46">
        <v>422.98776666666674</v>
      </c>
      <c r="M89" s="46"/>
      <c r="N89" s="46"/>
      <c r="O89" s="46"/>
      <c r="P89" s="46"/>
      <c r="Q89" s="46">
        <v>3208.9877666666666</v>
      </c>
      <c r="R89" s="46">
        <v>641.79755333333333</v>
      </c>
      <c r="S89" s="46">
        <v>48.134816499999999</v>
      </c>
      <c r="T89" s="46">
        <v>32.089877666666666</v>
      </c>
      <c r="U89" s="46">
        <v>6.4179755333333333</v>
      </c>
      <c r="V89" s="46">
        <v>80.224694166666666</v>
      </c>
      <c r="W89" s="46">
        <v>256.71902133333333</v>
      </c>
      <c r="X89" s="46">
        <v>96.269632999999999</v>
      </c>
      <c r="Y89" s="46">
        <v>19.2539266</v>
      </c>
      <c r="Z89" s="46">
        <v>1180.9074981333333</v>
      </c>
      <c r="AA89" s="46">
        <v>267.41564722222222</v>
      </c>
      <c r="AB89" s="46">
        <v>356.55419629629625</v>
      </c>
      <c r="AC89" s="46">
        <v>229.62090241481485</v>
      </c>
      <c r="AD89" s="46">
        <v>853.59074593333332</v>
      </c>
      <c r="AE89" s="46">
        <v>156.84</v>
      </c>
      <c r="AF89" s="46">
        <v>794</v>
      </c>
      <c r="AG89" s="46">
        <v>0</v>
      </c>
      <c r="AH89" s="46">
        <v>97.16</v>
      </c>
      <c r="AI89" s="46">
        <v>19.100000000000001</v>
      </c>
      <c r="AJ89" s="46">
        <v>0</v>
      </c>
      <c r="AK89" s="46">
        <v>9.44</v>
      </c>
      <c r="AL89" s="46">
        <v>0</v>
      </c>
      <c r="AM89" s="46">
        <v>1076.54</v>
      </c>
      <c r="AN89" s="46">
        <v>3111.0382440666667</v>
      </c>
      <c r="AO89" s="46">
        <v>16.103745515014147</v>
      </c>
      <c r="AP89" s="46">
        <v>1.2882996412011318</v>
      </c>
      <c r="AQ89" s="46">
        <v>0.64414982060056591</v>
      </c>
      <c r="AR89" s="46">
        <v>11.231457183333335</v>
      </c>
      <c r="AS89" s="46">
        <v>4.1331762434666679</v>
      </c>
      <c r="AT89" s="46">
        <v>137.98647396666667</v>
      </c>
      <c r="AU89" s="46">
        <v>5.3483129444444444</v>
      </c>
      <c r="AV89" s="46">
        <v>176.73561531472694</v>
      </c>
      <c r="AW89" s="46">
        <v>44.569274537037032</v>
      </c>
      <c r="AX89" s="46">
        <v>26.385010525925928</v>
      </c>
      <c r="AY89" s="46">
        <v>0.66853911805555555</v>
      </c>
      <c r="AZ89" s="46">
        <v>10.696625888888889</v>
      </c>
      <c r="BA89" s="46">
        <v>4.159798956790123</v>
      </c>
      <c r="BB89" s="46">
        <v>31.824363641824696</v>
      </c>
      <c r="BC89" s="46">
        <v>118.30361266852222</v>
      </c>
      <c r="BD89" s="46">
        <v>355.28078845238093</v>
      </c>
      <c r="BE89" s="46">
        <v>355.28078845238093</v>
      </c>
      <c r="BF89" s="46">
        <v>473.58440112090318</v>
      </c>
      <c r="BG89" s="46">
        <v>132.23097222222222</v>
      </c>
      <c r="BH89" s="46"/>
      <c r="BI89" s="46">
        <v>0</v>
      </c>
      <c r="BJ89" s="46"/>
      <c r="BK89" s="46"/>
      <c r="BL89" s="46">
        <v>132.23097222222222</v>
      </c>
      <c r="BM89" s="46">
        <v>7102.5769993911854</v>
      </c>
      <c r="BN89" s="46">
        <f t="shared" si="11"/>
        <v>-9.7021329494280017E-7</v>
      </c>
      <c r="BO89" s="46">
        <f t="shared" si="12"/>
        <v>-6.8561739509291353E-7</v>
      </c>
      <c r="BP89" s="47">
        <f t="shared" si="15"/>
        <v>8.5633802816901436</v>
      </c>
      <c r="BQ89" s="47">
        <f t="shared" si="13"/>
        <v>1.8591549295774654</v>
      </c>
      <c r="BR89" s="48">
        <v>2</v>
      </c>
      <c r="BS89" s="47">
        <f t="shared" si="16"/>
        <v>2.2535211267605644</v>
      </c>
      <c r="BT89" s="47">
        <f t="shared" si="17"/>
        <v>11.25</v>
      </c>
      <c r="BU89" s="47">
        <f t="shared" si="18"/>
        <v>12.676056338028173</v>
      </c>
      <c r="BV89" s="46">
        <f t="shared" si="14"/>
        <v>900.32666168476351</v>
      </c>
      <c r="BW89" s="46">
        <f t="shared" si="19"/>
        <v>900.32666002893279</v>
      </c>
      <c r="BX89" s="46">
        <f t="shared" si="20"/>
        <v>8002.9036594201179</v>
      </c>
      <c r="BY89" s="46">
        <f t="shared" si="21"/>
        <v>96034.843913041419</v>
      </c>
      <c r="BZ89" s="49">
        <f>VLOOKUP($C89,[2]PARAMETROS!$A:$I,7,0)</f>
        <v>43101</v>
      </c>
      <c r="CA89" s="50">
        <f>VLOOKUP($C89,[2]PARAMETROS!$A:$I,8,0)</f>
        <v>0</v>
      </c>
      <c r="CB89" s="50">
        <f>VLOOKUP($C89,[2]PARAMETROS!$A:$I,9,0)</f>
        <v>0</v>
      </c>
    </row>
    <row r="90" spans="1:80">
      <c r="A90" s="42" t="s">
        <v>228</v>
      </c>
      <c r="B90" s="42" t="s">
        <v>78</v>
      </c>
      <c r="C90" s="42" t="s">
        <v>229</v>
      </c>
      <c r="D90" s="43" t="s">
        <v>230</v>
      </c>
      <c r="E90" s="44" t="s">
        <v>62</v>
      </c>
      <c r="F90" s="44" t="s">
        <v>63</v>
      </c>
      <c r="G90" s="44">
        <v>1</v>
      </c>
      <c r="H90" s="45">
        <v>2973.68</v>
      </c>
      <c r="I90" s="46">
        <v>2973.68</v>
      </c>
      <c r="J90" s="46"/>
      <c r="K90" s="46"/>
      <c r="L90" s="46"/>
      <c r="M90" s="46"/>
      <c r="N90" s="46"/>
      <c r="O90" s="46"/>
      <c r="P90" s="46"/>
      <c r="Q90" s="46">
        <v>2973.68</v>
      </c>
      <c r="R90" s="46">
        <v>594.73599999999999</v>
      </c>
      <c r="S90" s="46">
        <v>44.605199999999996</v>
      </c>
      <c r="T90" s="46">
        <v>29.736799999999999</v>
      </c>
      <c r="U90" s="46">
        <v>5.9473599999999998</v>
      </c>
      <c r="V90" s="46">
        <v>74.341999999999999</v>
      </c>
      <c r="W90" s="46">
        <v>237.89439999999999</v>
      </c>
      <c r="X90" s="46">
        <v>89.210399999999993</v>
      </c>
      <c r="Y90" s="46">
        <v>17.842079999999999</v>
      </c>
      <c r="Z90" s="46">
        <v>1094.3142399999999</v>
      </c>
      <c r="AA90" s="46">
        <v>247.80666666666664</v>
      </c>
      <c r="AB90" s="46">
        <v>330.40888888888884</v>
      </c>
      <c r="AC90" s="46">
        <v>212.78332444444447</v>
      </c>
      <c r="AD90" s="46">
        <v>790.99887999999999</v>
      </c>
      <c r="AE90" s="46">
        <v>0</v>
      </c>
      <c r="AF90" s="46">
        <v>324.39999999999998</v>
      </c>
      <c r="AG90" s="46">
        <v>0</v>
      </c>
      <c r="AH90" s="46">
        <v>0</v>
      </c>
      <c r="AI90" s="46">
        <v>0</v>
      </c>
      <c r="AJ90" s="46">
        <v>0</v>
      </c>
      <c r="AK90" s="46">
        <v>4.72</v>
      </c>
      <c r="AL90" s="46">
        <v>293.88</v>
      </c>
      <c r="AM90" s="46">
        <v>623</v>
      </c>
      <c r="AN90" s="46">
        <v>2508.3131199999998</v>
      </c>
      <c r="AO90" s="46">
        <v>14.922894521604938</v>
      </c>
      <c r="AP90" s="46">
        <v>1.193831561728395</v>
      </c>
      <c r="AQ90" s="46">
        <v>0.5969157808641975</v>
      </c>
      <c r="AR90" s="46">
        <v>10.40788</v>
      </c>
      <c r="AS90" s="46">
        <v>3.8300998400000013</v>
      </c>
      <c r="AT90" s="46">
        <v>127.86823999999999</v>
      </c>
      <c r="AU90" s="46">
        <v>4.9561333333333337</v>
      </c>
      <c r="AV90" s="46">
        <v>163.77599503753086</v>
      </c>
      <c r="AW90" s="46">
        <v>41.301111111111105</v>
      </c>
      <c r="AX90" s="46">
        <v>24.450257777777779</v>
      </c>
      <c r="AY90" s="46">
        <v>0.6195166666666666</v>
      </c>
      <c r="AZ90" s="46">
        <v>9.9122666666666674</v>
      </c>
      <c r="BA90" s="46">
        <v>3.8547703703703702</v>
      </c>
      <c r="BB90" s="46">
        <v>29.490755514074078</v>
      </c>
      <c r="BC90" s="46">
        <v>109.62867810666668</v>
      </c>
      <c r="BD90" s="46"/>
      <c r="BE90" s="46">
        <v>0</v>
      </c>
      <c r="BF90" s="46">
        <v>109.62867810666668</v>
      </c>
      <c r="BG90" s="46">
        <v>94.380486111111111</v>
      </c>
      <c r="BH90" s="46"/>
      <c r="BI90" s="46">
        <v>0</v>
      </c>
      <c r="BJ90" s="46"/>
      <c r="BK90" s="46"/>
      <c r="BL90" s="46">
        <v>94.380486111111111</v>
      </c>
      <c r="BM90" s="46">
        <v>5849.778279255308</v>
      </c>
      <c r="BN90" s="46">
        <f t="shared" si="11"/>
        <v>-4.8510664747140009E-7</v>
      </c>
      <c r="BO90" s="46">
        <f t="shared" si="12"/>
        <v>-3.4280869754645676E-7</v>
      </c>
      <c r="BP90" s="47">
        <f t="shared" si="15"/>
        <v>8.6609686609686669</v>
      </c>
      <c r="BQ90" s="47">
        <f t="shared" si="13"/>
        <v>1.8803418803418819</v>
      </c>
      <c r="BR90" s="48">
        <v>3</v>
      </c>
      <c r="BS90" s="47">
        <f t="shared" si="16"/>
        <v>3.4188034188034218</v>
      </c>
      <c r="BT90" s="47">
        <f t="shared" si="17"/>
        <v>12.25</v>
      </c>
      <c r="BU90" s="47">
        <f t="shared" si="18"/>
        <v>13.960113960113972</v>
      </c>
      <c r="BV90" s="46">
        <f t="shared" si="14"/>
        <v>816.63571408245707</v>
      </c>
      <c r="BW90" s="46">
        <f t="shared" si="19"/>
        <v>816.63571325454177</v>
      </c>
      <c r="BX90" s="46">
        <f t="shared" si="20"/>
        <v>6666.4139925098498</v>
      </c>
      <c r="BY90" s="46">
        <f t="shared" si="21"/>
        <v>79996.967910118197</v>
      </c>
      <c r="BZ90" s="51">
        <f>VLOOKUP($C90,[2]PARAMETROS!$A:$I,7,0)</f>
        <v>42736</v>
      </c>
      <c r="CA90" s="50">
        <f>VLOOKUP($C90,[2]PARAMETROS!$A:$I,8,0)</f>
        <v>0</v>
      </c>
      <c r="CB90" s="50">
        <f>VLOOKUP($C90,[2]PARAMETROS!$A:$I,9,0)</f>
        <v>0</v>
      </c>
    </row>
    <row r="91" spans="1:80">
      <c r="A91" s="42" t="s">
        <v>228</v>
      </c>
      <c r="B91" s="42" t="s">
        <v>17</v>
      </c>
      <c r="C91" s="42" t="s">
        <v>231</v>
      </c>
      <c r="D91" s="43" t="s">
        <v>232</v>
      </c>
      <c r="E91" s="44" t="s">
        <v>62</v>
      </c>
      <c r="F91" s="44" t="s">
        <v>63</v>
      </c>
      <c r="G91" s="44">
        <v>1</v>
      </c>
      <c r="H91" s="45">
        <v>1511.38</v>
      </c>
      <c r="I91" s="46">
        <v>1511.38</v>
      </c>
      <c r="J91" s="46"/>
      <c r="K91" s="46"/>
      <c r="L91" s="46"/>
      <c r="M91" s="46"/>
      <c r="N91" s="46"/>
      <c r="O91" s="46"/>
      <c r="P91" s="46"/>
      <c r="Q91" s="46">
        <v>1511.38</v>
      </c>
      <c r="R91" s="46">
        <v>302.27600000000001</v>
      </c>
      <c r="S91" s="46">
        <v>22.6707</v>
      </c>
      <c r="T91" s="46">
        <v>15.113800000000001</v>
      </c>
      <c r="U91" s="46">
        <v>3.0227600000000003</v>
      </c>
      <c r="V91" s="46">
        <v>37.784500000000001</v>
      </c>
      <c r="W91" s="46">
        <v>120.91040000000001</v>
      </c>
      <c r="X91" s="46">
        <v>45.3414</v>
      </c>
      <c r="Y91" s="46">
        <v>9.0682800000000015</v>
      </c>
      <c r="Z91" s="46">
        <v>556.18784000000005</v>
      </c>
      <c r="AA91" s="46">
        <v>125.94833333333334</v>
      </c>
      <c r="AB91" s="46">
        <v>167.93111111111111</v>
      </c>
      <c r="AC91" s="46">
        <v>108.14763555555558</v>
      </c>
      <c r="AD91" s="46">
        <v>402.02708000000007</v>
      </c>
      <c r="AE91" s="46">
        <v>71.3172</v>
      </c>
      <c r="AF91" s="46">
        <v>397</v>
      </c>
      <c r="AG91" s="46">
        <v>0</v>
      </c>
      <c r="AH91" s="46">
        <v>32.619999999999997</v>
      </c>
      <c r="AI91" s="46">
        <v>0</v>
      </c>
      <c r="AJ91" s="46">
        <v>0</v>
      </c>
      <c r="AK91" s="46">
        <v>4.72</v>
      </c>
      <c r="AL91" s="46">
        <v>0</v>
      </c>
      <c r="AM91" s="46">
        <v>505.65720000000005</v>
      </c>
      <c r="AN91" s="46">
        <v>1463.8721200000002</v>
      </c>
      <c r="AO91" s="46">
        <v>7.584596971450619</v>
      </c>
      <c r="AP91" s="46">
        <v>0.60676775771604952</v>
      </c>
      <c r="AQ91" s="46">
        <v>0.30338387885802476</v>
      </c>
      <c r="AR91" s="46">
        <v>5.2898300000000011</v>
      </c>
      <c r="AS91" s="46">
        <v>1.946657440000001</v>
      </c>
      <c r="AT91" s="46">
        <v>64.989339999999999</v>
      </c>
      <c r="AU91" s="46">
        <v>2.518966666666667</v>
      </c>
      <c r="AV91" s="46">
        <v>83.239542714691368</v>
      </c>
      <c r="AW91" s="46">
        <v>20.991388888888888</v>
      </c>
      <c r="AX91" s="46">
        <v>12.426902222222225</v>
      </c>
      <c r="AY91" s="46">
        <v>0.31487083333333332</v>
      </c>
      <c r="AZ91" s="46">
        <v>5.037933333333334</v>
      </c>
      <c r="BA91" s="46">
        <v>1.9591962962962963</v>
      </c>
      <c r="BB91" s="46">
        <v>14.988747299259263</v>
      </c>
      <c r="BC91" s="46">
        <v>55.719038873333346</v>
      </c>
      <c r="BD91" s="46"/>
      <c r="BE91" s="46">
        <v>0</v>
      </c>
      <c r="BF91" s="46">
        <v>55.719038873333346</v>
      </c>
      <c r="BG91" s="46">
        <v>66.11548611111111</v>
      </c>
      <c r="BH91" s="46"/>
      <c r="BI91" s="46">
        <v>0</v>
      </c>
      <c r="BJ91" s="46"/>
      <c r="BK91" s="46"/>
      <c r="BL91" s="46">
        <v>66.11548611111111</v>
      </c>
      <c r="BM91" s="46">
        <v>3180.326187699136</v>
      </c>
      <c r="BN91" s="46">
        <f t="shared" si="11"/>
        <v>-4.8510664747140009E-7</v>
      </c>
      <c r="BO91" s="46">
        <f t="shared" si="12"/>
        <v>-3.4280869754645676E-7</v>
      </c>
      <c r="BP91" s="47">
        <f t="shared" si="15"/>
        <v>8.6609686609686669</v>
      </c>
      <c r="BQ91" s="47">
        <f t="shared" si="13"/>
        <v>1.8803418803418819</v>
      </c>
      <c r="BR91" s="48">
        <v>3</v>
      </c>
      <c r="BS91" s="47">
        <f t="shared" si="16"/>
        <v>3.4188034188034218</v>
      </c>
      <c r="BT91" s="47">
        <f t="shared" si="17"/>
        <v>12.25</v>
      </c>
      <c r="BU91" s="47">
        <f t="shared" si="18"/>
        <v>13.960113960113972</v>
      </c>
      <c r="BV91" s="46">
        <f t="shared" si="14"/>
        <v>443.97715999056965</v>
      </c>
      <c r="BW91" s="46">
        <f t="shared" si="19"/>
        <v>443.97715916265429</v>
      </c>
      <c r="BX91" s="46">
        <f t="shared" si="20"/>
        <v>3624.3033468617905</v>
      </c>
      <c r="BY91" s="46">
        <f t="shared" si="21"/>
        <v>43491.640162341486</v>
      </c>
      <c r="BZ91" s="49">
        <f>VLOOKUP($C91,[2]PARAMETROS!$A:$I,7,0)</f>
        <v>43101</v>
      </c>
      <c r="CA91" s="50">
        <f>VLOOKUP($C91,[2]PARAMETROS!$A:$I,8,0)</f>
        <v>0</v>
      </c>
      <c r="CB91" s="50">
        <f>VLOOKUP($C91,[2]PARAMETROS!$A:$I,9,0)</f>
        <v>0</v>
      </c>
    </row>
    <row r="92" spans="1:80">
      <c r="A92" s="42" t="s">
        <v>228</v>
      </c>
      <c r="B92" s="42" t="s">
        <v>16</v>
      </c>
      <c r="C92" s="42" t="s">
        <v>231</v>
      </c>
      <c r="D92" s="43" t="s">
        <v>233</v>
      </c>
      <c r="E92" s="44" t="s">
        <v>62</v>
      </c>
      <c r="F92" s="44" t="s">
        <v>63</v>
      </c>
      <c r="G92" s="44">
        <v>1</v>
      </c>
      <c r="H92" s="45">
        <v>2216.69</v>
      </c>
      <c r="I92" s="46">
        <v>2216.69</v>
      </c>
      <c r="J92" s="46"/>
      <c r="K92" s="46"/>
      <c r="L92" s="46"/>
      <c r="M92" s="46"/>
      <c r="N92" s="46"/>
      <c r="O92" s="46"/>
      <c r="P92" s="46"/>
      <c r="Q92" s="46">
        <v>2216.69</v>
      </c>
      <c r="R92" s="46">
        <v>443.33800000000002</v>
      </c>
      <c r="S92" s="46">
        <v>33.250349999999997</v>
      </c>
      <c r="T92" s="46">
        <v>22.166900000000002</v>
      </c>
      <c r="U92" s="46">
        <v>4.4333800000000005</v>
      </c>
      <c r="V92" s="46">
        <v>55.417250000000003</v>
      </c>
      <c r="W92" s="46">
        <v>177.33520000000001</v>
      </c>
      <c r="X92" s="46">
        <v>66.500699999999995</v>
      </c>
      <c r="Y92" s="46">
        <v>13.300140000000001</v>
      </c>
      <c r="Z92" s="46">
        <v>815.74191999999994</v>
      </c>
      <c r="AA92" s="46">
        <v>184.72416666666666</v>
      </c>
      <c r="AB92" s="46">
        <v>246.29888888888888</v>
      </c>
      <c r="AC92" s="46">
        <v>158.61648444444447</v>
      </c>
      <c r="AD92" s="46">
        <v>589.63954000000001</v>
      </c>
      <c r="AE92" s="46">
        <v>28.99860000000001</v>
      </c>
      <c r="AF92" s="46">
        <v>397</v>
      </c>
      <c r="AG92" s="46">
        <v>0</v>
      </c>
      <c r="AH92" s="46">
        <v>32.619999999999997</v>
      </c>
      <c r="AI92" s="46">
        <v>0</v>
      </c>
      <c r="AJ92" s="46">
        <v>0</v>
      </c>
      <c r="AK92" s="46">
        <v>4.72</v>
      </c>
      <c r="AL92" s="46">
        <v>0</v>
      </c>
      <c r="AM92" s="46">
        <v>463.33860000000004</v>
      </c>
      <c r="AN92" s="46">
        <v>1868.7200600000001</v>
      </c>
      <c r="AO92" s="46">
        <v>11.124072212577161</v>
      </c>
      <c r="AP92" s="46">
        <v>0.88992577700617292</v>
      </c>
      <c r="AQ92" s="46">
        <v>0.44496288850308646</v>
      </c>
      <c r="AR92" s="46">
        <v>7.7584150000000012</v>
      </c>
      <c r="AS92" s="46">
        <v>2.855096720000001</v>
      </c>
      <c r="AT92" s="46">
        <v>95.317669999999993</v>
      </c>
      <c r="AU92" s="46">
        <v>3.6944833333333338</v>
      </c>
      <c r="AV92" s="46">
        <v>122.08462593141975</v>
      </c>
      <c r="AW92" s="46">
        <v>30.78736111111111</v>
      </c>
      <c r="AX92" s="46">
        <v>18.22611777777778</v>
      </c>
      <c r="AY92" s="46">
        <v>0.46181041666666667</v>
      </c>
      <c r="AZ92" s="46">
        <v>7.3889666666666676</v>
      </c>
      <c r="BA92" s="46">
        <v>2.8734870370370369</v>
      </c>
      <c r="BB92" s="46">
        <v>21.983489427407413</v>
      </c>
      <c r="BC92" s="46">
        <v>81.721232436666668</v>
      </c>
      <c r="BD92" s="46"/>
      <c r="BE92" s="46">
        <v>0</v>
      </c>
      <c r="BF92" s="46">
        <v>81.721232436666668</v>
      </c>
      <c r="BG92" s="46">
        <v>66.11548611111111</v>
      </c>
      <c r="BH92" s="46"/>
      <c r="BI92" s="46">
        <v>0</v>
      </c>
      <c r="BJ92" s="46"/>
      <c r="BK92" s="46"/>
      <c r="BL92" s="46">
        <v>66.11548611111111</v>
      </c>
      <c r="BM92" s="46">
        <v>4355.3314044791969</v>
      </c>
      <c r="BN92" s="46">
        <f t="shared" si="11"/>
        <v>-4.8510664747140009E-7</v>
      </c>
      <c r="BO92" s="46">
        <f t="shared" si="12"/>
        <v>-3.4280869754645676E-7</v>
      </c>
      <c r="BP92" s="47">
        <f t="shared" si="15"/>
        <v>8.6609686609686669</v>
      </c>
      <c r="BQ92" s="47">
        <f t="shared" si="13"/>
        <v>1.8803418803418819</v>
      </c>
      <c r="BR92" s="48">
        <v>3</v>
      </c>
      <c r="BS92" s="47">
        <f t="shared" si="16"/>
        <v>3.4188034188034218</v>
      </c>
      <c r="BT92" s="47">
        <f t="shared" si="17"/>
        <v>12.25</v>
      </c>
      <c r="BU92" s="47">
        <f t="shared" si="18"/>
        <v>13.960113960113972</v>
      </c>
      <c r="BV92" s="46">
        <f t="shared" si="14"/>
        <v>608.00922729035028</v>
      </c>
      <c r="BW92" s="46">
        <f t="shared" si="19"/>
        <v>608.00922646243498</v>
      </c>
      <c r="BX92" s="46">
        <f t="shared" si="20"/>
        <v>4963.3406309416314</v>
      </c>
      <c r="BY92" s="46">
        <f t="shared" si="21"/>
        <v>59560.087571299577</v>
      </c>
      <c r="BZ92" s="49">
        <f>VLOOKUP($C92,[2]PARAMETROS!$A:$I,7,0)</f>
        <v>43101</v>
      </c>
      <c r="CA92" s="50">
        <f>VLOOKUP($C92,[2]PARAMETROS!$A:$I,8,0)</f>
        <v>0</v>
      </c>
      <c r="CB92" s="50">
        <f>VLOOKUP($C92,[2]PARAMETROS!$A:$I,9,0)</f>
        <v>0</v>
      </c>
    </row>
    <row r="93" spans="1:80">
      <c r="A93" s="42" t="s">
        <v>234</v>
      </c>
      <c r="B93" s="42" t="s">
        <v>14</v>
      </c>
      <c r="C93" s="42" t="s">
        <v>234</v>
      </c>
      <c r="D93" s="43" t="s">
        <v>235</v>
      </c>
      <c r="E93" s="44" t="s">
        <v>62</v>
      </c>
      <c r="F93" s="44" t="s">
        <v>63</v>
      </c>
      <c r="G93" s="44">
        <v>2</v>
      </c>
      <c r="H93" s="45">
        <v>1393</v>
      </c>
      <c r="I93" s="46">
        <v>2786</v>
      </c>
      <c r="J93" s="46"/>
      <c r="K93" s="46"/>
      <c r="L93" s="46"/>
      <c r="M93" s="46"/>
      <c r="N93" s="46"/>
      <c r="O93" s="46"/>
      <c r="P93" s="46"/>
      <c r="Q93" s="46">
        <v>2786</v>
      </c>
      <c r="R93" s="46">
        <v>557.20000000000005</v>
      </c>
      <c r="S93" s="46">
        <v>41.79</v>
      </c>
      <c r="T93" s="46">
        <v>27.86</v>
      </c>
      <c r="U93" s="46">
        <v>5.5720000000000001</v>
      </c>
      <c r="V93" s="46">
        <v>69.650000000000006</v>
      </c>
      <c r="W93" s="46">
        <v>222.88</v>
      </c>
      <c r="X93" s="46">
        <v>83.58</v>
      </c>
      <c r="Y93" s="46">
        <v>16.716000000000001</v>
      </c>
      <c r="Z93" s="46">
        <v>1025.248</v>
      </c>
      <c r="AA93" s="46">
        <v>232.16666666666666</v>
      </c>
      <c r="AB93" s="46">
        <v>309.55555555555554</v>
      </c>
      <c r="AC93" s="46">
        <v>199.35377777777782</v>
      </c>
      <c r="AD93" s="46">
        <v>741.07600000000002</v>
      </c>
      <c r="AE93" s="46">
        <v>156.84</v>
      </c>
      <c r="AF93" s="46">
        <v>794</v>
      </c>
      <c r="AG93" s="46">
        <v>0</v>
      </c>
      <c r="AH93" s="46">
        <v>65.239999999999995</v>
      </c>
      <c r="AI93" s="46">
        <v>0</v>
      </c>
      <c r="AJ93" s="46">
        <v>0</v>
      </c>
      <c r="AK93" s="46">
        <v>9.44</v>
      </c>
      <c r="AL93" s="46">
        <v>0</v>
      </c>
      <c r="AM93" s="46">
        <v>1025.52</v>
      </c>
      <c r="AN93" s="46">
        <v>2791.8440000000001</v>
      </c>
      <c r="AO93" s="46">
        <v>13.981055169753088</v>
      </c>
      <c r="AP93" s="46">
        <v>1.118484413580247</v>
      </c>
      <c r="AQ93" s="46">
        <v>0.55924220679012349</v>
      </c>
      <c r="AR93" s="46">
        <v>9.7510000000000012</v>
      </c>
      <c r="AS93" s="46">
        <v>3.5883680000000013</v>
      </c>
      <c r="AT93" s="46">
        <v>119.79799999999999</v>
      </c>
      <c r="AU93" s="46">
        <v>4.6433333333333335</v>
      </c>
      <c r="AV93" s="46">
        <v>153.4394831234568</v>
      </c>
      <c r="AW93" s="46">
        <v>38.694444444444443</v>
      </c>
      <c r="AX93" s="46">
        <v>22.907111111111114</v>
      </c>
      <c r="AY93" s="46">
        <v>0.58041666666666658</v>
      </c>
      <c r="AZ93" s="46">
        <v>9.2866666666666671</v>
      </c>
      <c r="BA93" s="46">
        <v>3.6114814814814813</v>
      </c>
      <c r="BB93" s="46">
        <v>27.629484296296301</v>
      </c>
      <c r="BC93" s="46">
        <v>102.70960466666666</v>
      </c>
      <c r="BD93" s="46">
        <v>308.45000000000005</v>
      </c>
      <c r="BE93" s="46">
        <v>308.45000000000005</v>
      </c>
      <c r="BF93" s="46">
        <v>411.15960466666672</v>
      </c>
      <c r="BG93" s="46">
        <v>132.23097222222222</v>
      </c>
      <c r="BH93" s="46"/>
      <c r="BI93" s="46">
        <v>0</v>
      </c>
      <c r="BJ93" s="46"/>
      <c r="BK93" s="46"/>
      <c r="BL93" s="46">
        <v>132.23097222222222</v>
      </c>
      <c r="BM93" s="46">
        <v>6274.6740600123458</v>
      </c>
      <c r="BN93" s="46">
        <f t="shared" si="11"/>
        <v>-9.7021329494280017E-7</v>
      </c>
      <c r="BO93" s="46">
        <f t="shared" si="12"/>
        <v>-6.8561739509291353E-7</v>
      </c>
      <c r="BP93" s="47">
        <f t="shared" si="15"/>
        <v>8.6609686609686669</v>
      </c>
      <c r="BQ93" s="47">
        <f t="shared" si="13"/>
        <v>1.8803418803418819</v>
      </c>
      <c r="BR93" s="48">
        <v>3</v>
      </c>
      <c r="BS93" s="47">
        <f t="shared" si="16"/>
        <v>3.4188034188034218</v>
      </c>
      <c r="BT93" s="47">
        <f t="shared" si="17"/>
        <v>12.25</v>
      </c>
      <c r="BU93" s="47">
        <f t="shared" si="18"/>
        <v>13.960113960113972</v>
      </c>
      <c r="BV93" s="46">
        <f t="shared" si="14"/>
        <v>875.95164917227783</v>
      </c>
      <c r="BW93" s="46">
        <f t="shared" si="19"/>
        <v>875.95164751644711</v>
      </c>
      <c r="BX93" s="46">
        <f t="shared" si="20"/>
        <v>7150.6257075287931</v>
      </c>
      <c r="BY93" s="46">
        <f t="shared" si="21"/>
        <v>85807.508490345514</v>
      </c>
      <c r="BZ93" s="49">
        <f>VLOOKUP($C93,[2]PARAMETROS!$A:$I,7,0)</f>
        <v>43101</v>
      </c>
      <c r="CA93" s="50">
        <f>VLOOKUP($C93,[2]PARAMETROS!$A:$I,8,0)</f>
        <v>0</v>
      </c>
      <c r="CB93" s="50">
        <f>VLOOKUP($C93,[2]PARAMETROS!$A:$I,9,0)</f>
        <v>0</v>
      </c>
    </row>
    <row r="94" spans="1:80">
      <c r="A94" s="42" t="s">
        <v>234</v>
      </c>
      <c r="B94" s="42" t="s">
        <v>15</v>
      </c>
      <c r="C94" s="42" t="s">
        <v>234</v>
      </c>
      <c r="D94" s="43" t="s">
        <v>236</v>
      </c>
      <c r="E94" s="44" t="s">
        <v>62</v>
      </c>
      <c r="F94" s="44" t="s">
        <v>63</v>
      </c>
      <c r="G94" s="44">
        <v>2</v>
      </c>
      <c r="H94" s="45">
        <v>1393</v>
      </c>
      <c r="I94" s="46">
        <v>2786</v>
      </c>
      <c r="J94" s="46"/>
      <c r="K94" s="46"/>
      <c r="L94" s="46">
        <v>422.98776666666674</v>
      </c>
      <c r="M94" s="46"/>
      <c r="N94" s="46"/>
      <c r="O94" s="46"/>
      <c r="P94" s="46"/>
      <c r="Q94" s="46">
        <v>3208.9877666666666</v>
      </c>
      <c r="R94" s="46">
        <v>641.79755333333333</v>
      </c>
      <c r="S94" s="46">
        <v>48.134816499999999</v>
      </c>
      <c r="T94" s="46">
        <v>32.089877666666666</v>
      </c>
      <c r="U94" s="46">
        <v>6.4179755333333333</v>
      </c>
      <c r="V94" s="46">
        <v>80.224694166666666</v>
      </c>
      <c r="W94" s="46">
        <v>256.71902133333333</v>
      </c>
      <c r="X94" s="46">
        <v>96.269632999999999</v>
      </c>
      <c r="Y94" s="46">
        <v>19.2539266</v>
      </c>
      <c r="Z94" s="46">
        <v>1180.9074981333333</v>
      </c>
      <c r="AA94" s="46">
        <v>267.41564722222222</v>
      </c>
      <c r="AB94" s="46">
        <v>356.55419629629625</v>
      </c>
      <c r="AC94" s="46">
        <v>229.62090241481485</v>
      </c>
      <c r="AD94" s="46">
        <v>853.59074593333332</v>
      </c>
      <c r="AE94" s="46">
        <v>156.84</v>
      </c>
      <c r="AF94" s="46">
        <v>794</v>
      </c>
      <c r="AG94" s="46">
        <v>0</v>
      </c>
      <c r="AH94" s="46">
        <v>65.239999999999995</v>
      </c>
      <c r="AI94" s="46">
        <v>0</v>
      </c>
      <c r="AJ94" s="46">
        <v>0</v>
      </c>
      <c r="AK94" s="46">
        <v>9.44</v>
      </c>
      <c r="AL94" s="46">
        <v>0</v>
      </c>
      <c r="AM94" s="46">
        <v>1025.52</v>
      </c>
      <c r="AN94" s="46">
        <v>3060.0182440666667</v>
      </c>
      <c r="AO94" s="46">
        <v>16.103745515014147</v>
      </c>
      <c r="AP94" s="46">
        <v>1.2882996412011318</v>
      </c>
      <c r="AQ94" s="46">
        <v>0.64414982060056591</v>
      </c>
      <c r="AR94" s="46">
        <v>11.231457183333335</v>
      </c>
      <c r="AS94" s="46">
        <v>4.1331762434666679</v>
      </c>
      <c r="AT94" s="46">
        <v>137.98647396666667</v>
      </c>
      <c r="AU94" s="46">
        <v>5.3483129444444444</v>
      </c>
      <c r="AV94" s="46">
        <v>176.73561531472694</v>
      </c>
      <c r="AW94" s="46">
        <v>44.569274537037032</v>
      </c>
      <c r="AX94" s="46">
        <v>26.385010525925928</v>
      </c>
      <c r="AY94" s="46">
        <v>0.66853911805555555</v>
      </c>
      <c r="AZ94" s="46">
        <v>10.696625888888889</v>
      </c>
      <c r="BA94" s="46">
        <v>4.159798956790123</v>
      </c>
      <c r="BB94" s="46">
        <v>31.824363641824696</v>
      </c>
      <c r="BC94" s="46">
        <v>118.30361266852222</v>
      </c>
      <c r="BD94" s="46">
        <v>355.28078845238093</v>
      </c>
      <c r="BE94" s="46">
        <v>355.28078845238093</v>
      </c>
      <c r="BF94" s="46">
        <v>473.58440112090318</v>
      </c>
      <c r="BG94" s="46">
        <v>132.23097222222222</v>
      </c>
      <c r="BH94" s="46"/>
      <c r="BI94" s="46">
        <v>0</v>
      </c>
      <c r="BJ94" s="46"/>
      <c r="BK94" s="46"/>
      <c r="BL94" s="46">
        <v>132.23097222222222</v>
      </c>
      <c r="BM94" s="46">
        <v>7051.5569993911859</v>
      </c>
      <c r="BN94" s="46">
        <f t="shared" si="11"/>
        <v>-9.7021329494280017E-7</v>
      </c>
      <c r="BO94" s="46">
        <f t="shared" si="12"/>
        <v>-6.8561739509291353E-7</v>
      </c>
      <c r="BP94" s="47">
        <f t="shared" si="15"/>
        <v>8.6609686609686669</v>
      </c>
      <c r="BQ94" s="47">
        <f t="shared" si="13"/>
        <v>1.8803418803418819</v>
      </c>
      <c r="BR94" s="48">
        <v>3</v>
      </c>
      <c r="BS94" s="47">
        <f t="shared" si="16"/>
        <v>3.4188034188034218</v>
      </c>
      <c r="BT94" s="47">
        <f t="shared" si="17"/>
        <v>12.25</v>
      </c>
      <c r="BU94" s="47">
        <f t="shared" si="18"/>
        <v>13.960113960113972</v>
      </c>
      <c r="BV94" s="46">
        <f t="shared" si="14"/>
        <v>984.40539284624697</v>
      </c>
      <c r="BW94" s="46">
        <f t="shared" si="19"/>
        <v>984.40539119041625</v>
      </c>
      <c r="BX94" s="46">
        <f t="shared" si="20"/>
        <v>8035.9623905816024</v>
      </c>
      <c r="BY94" s="46">
        <f t="shared" si="21"/>
        <v>96431.548686979222</v>
      </c>
      <c r="BZ94" s="49">
        <f>VLOOKUP($C94,[2]PARAMETROS!$A:$I,7,0)</f>
        <v>43101</v>
      </c>
      <c r="CA94" s="50">
        <f>VLOOKUP($C94,[2]PARAMETROS!$A:$I,8,0)</f>
        <v>0</v>
      </c>
      <c r="CB94" s="50">
        <f>VLOOKUP($C94,[2]PARAMETROS!$A:$I,9,0)</f>
        <v>0</v>
      </c>
    </row>
    <row r="95" spans="1:80">
      <c r="A95" s="42" t="s">
        <v>237</v>
      </c>
      <c r="B95" s="42" t="s">
        <v>66</v>
      </c>
      <c r="C95" s="42" t="s">
        <v>238</v>
      </c>
      <c r="D95" s="43" t="s">
        <v>239</v>
      </c>
      <c r="E95" s="44" t="s">
        <v>62</v>
      </c>
      <c r="F95" s="44" t="s">
        <v>63</v>
      </c>
      <c r="G95" s="44">
        <v>1</v>
      </c>
      <c r="H95" s="45">
        <v>1281.1600000000001</v>
      </c>
      <c r="I95" s="46">
        <v>1281.1600000000001</v>
      </c>
      <c r="J95" s="46"/>
      <c r="K95" s="46"/>
      <c r="L95" s="46"/>
      <c r="M95" s="46"/>
      <c r="N95" s="46"/>
      <c r="O95" s="46"/>
      <c r="P95" s="46"/>
      <c r="Q95" s="46">
        <v>1281.1600000000001</v>
      </c>
      <c r="R95" s="46">
        <v>256.23200000000003</v>
      </c>
      <c r="S95" s="46">
        <v>19.217400000000001</v>
      </c>
      <c r="T95" s="46">
        <v>12.8116</v>
      </c>
      <c r="U95" s="46">
        <v>2.5623200000000002</v>
      </c>
      <c r="V95" s="46">
        <v>32.029000000000003</v>
      </c>
      <c r="W95" s="46">
        <v>102.4928</v>
      </c>
      <c r="X95" s="46">
        <v>38.434800000000003</v>
      </c>
      <c r="Y95" s="46">
        <v>7.6869600000000009</v>
      </c>
      <c r="Z95" s="46">
        <v>471.46688</v>
      </c>
      <c r="AA95" s="46">
        <v>106.76333333333334</v>
      </c>
      <c r="AB95" s="46">
        <v>142.35111111111112</v>
      </c>
      <c r="AC95" s="46">
        <v>91.674115555555574</v>
      </c>
      <c r="AD95" s="46">
        <v>340.78856000000007</v>
      </c>
      <c r="AE95" s="46">
        <v>85.130399999999995</v>
      </c>
      <c r="AF95" s="46">
        <v>397</v>
      </c>
      <c r="AG95" s="46">
        <v>0</v>
      </c>
      <c r="AH95" s="46">
        <v>33.44</v>
      </c>
      <c r="AI95" s="46">
        <v>0</v>
      </c>
      <c r="AJ95" s="46">
        <v>0</v>
      </c>
      <c r="AK95" s="46">
        <v>4.72</v>
      </c>
      <c r="AL95" s="46">
        <v>0</v>
      </c>
      <c r="AM95" s="46">
        <v>520.29040000000009</v>
      </c>
      <c r="AN95" s="46">
        <v>1332.5458400000002</v>
      </c>
      <c r="AO95" s="46">
        <v>6.4292780478395075</v>
      </c>
      <c r="AP95" s="46">
        <v>0.51434224382716054</v>
      </c>
      <c r="AQ95" s="46">
        <v>0.25717112191358027</v>
      </c>
      <c r="AR95" s="46">
        <v>4.4840600000000013</v>
      </c>
      <c r="AS95" s="46">
        <v>1.6501340800000008</v>
      </c>
      <c r="AT95" s="46">
        <v>55.089880000000001</v>
      </c>
      <c r="AU95" s="46">
        <v>2.1352666666666669</v>
      </c>
      <c r="AV95" s="46">
        <v>70.560132160246923</v>
      </c>
      <c r="AW95" s="46">
        <v>17.79388888888889</v>
      </c>
      <c r="AX95" s="46">
        <v>10.533982222222223</v>
      </c>
      <c r="AY95" s="46">
        <v>0.26690833333333336</v>
      </c>
      <c r="AZ95" s="46">
        <v>4.2705333333333337</v>
      </c>
      <c r="BA95" s="46">
        <v>1.660762962962963</v>
      </c>
      <c r="BB95" s="46">
        <v>12.705595872592596</v>
      </c>
      <c r="BC95" s="46">
        <v>47.23167161333334</v>
      </c>
      <c r="BD95" s="46">
        <v>174.70363636363635</v>
      </c>
      <c r="BE95" s="46">
        <v>174.70363636363635</v>
      </c>
      <c r="BF95" s="46">
        <v>221.93530797696968</v>
      </c>
      <c r="BG95" s="46">
        <v>66.11548611111111</v>
      </c>
      <c r="BH95" s="46"/>
      <c r="BI95" s="46">
        <v>0</v>
      </c>
      <c r="BJ95" s="46"/>
      <c r="BK95" s="46"/>
      <c r="BL95" s="46">
        <v>66.11548611111111</v>
      </c>
      <c r="BM95" s="46">
        <v>2972.3167662483288</v>
      </c>
      <c r="BN95" s="46">
        <f t="shared" si="11"/>
        <v>-4.8510664747140009E-7</v>
      </c>
      <c r="BO95" s="46">
        <f t="shared" si="12"/>
        <v>-3.4280869754645676E-7</v>
      </c>
      <c r="BP95" s="47">
        <f t="shared" si="15"/>
        <v>8.5633802816901436</v>
      </c>
      <c r="BQ95" s="47">
        <f t="shared" si="13"/>
        <v>1.8591549295774654</v>
      </c>
      <c r="BR95" s="48">
        <v>2</v>
      </c>
      <c r="BS95" s="47">
        <f t="shared" si="16"/>
        <v>2.2535211267605644</v>
      </c>
      <c r="BT95" s="47">
        <f t="shared" si="17"/>
        <v>11.25</v>
      </c>
      <c r="BU95" s="47">
        <f t="shared" si="18"/>
        <v>12.676056338028173</v>
      </c>
      <c r="BV95" s="46">
        <f t="shared" si="14"/>
        <v>376.77254772934828</v>
      </c>
      <c r="BW95" s="46">
        <f t="shared" si="19"/>
        <v>376.77254690143292</v>
      </c>
      <c r="BX95" s="46">
        <f t="shared" si="20"/>
        <v>3349.0893131497619</v>
      </c>
      <c r="BY95" s="46">
        <f t="shared" si="21"/>
        <v>40189.071757797145</v>
      </c>
      <c r="BZ95" s="49">
        <f>VLOOKUP($C95,[2]PARAMETROS!$A:$I,7,0)</f>
        <v>43101</v>
      </c>
      <c r="CA95" s="50">
        <f>VLOOKUP($C95,[2]PARAMETROS!$A:$I,8,0)</f>
        <v>0</v>
      </c>
      <c r="CB95" s="50">
        <f>VLOOKUP($C95,[2]PARAMETROS!$A:$I,9,0)</f>
        <v>0</v>
      </c>
    </row>
    <row r="96" spans="1:80">
      <c r="A96" s="42" t="s">
        <v>240</v>
      </c>
      <c r="B96" s="42" t="s">
        <v>114</v>
      </c>
      <c r="C96" s="42" t="s">
        <v>115</v>
      </c>
      <c r="D96" s="43" t="s">
        <v>241</v>
      </c>
      <c r="E96" s="44" t="s">
        <v>62</v>
      </c>
      <c r="F96" s="44" t="s">
        <v>63</v>
      </c>
      <c r="G96" s="44">
        <v>1</v>
      </c>
      <c r="H96" s="45">
        <v>1200.1400000000001</v>
      </c>
      <c r="I96" s="46">
        <v>1200.1400000000001</v>
      </c>
      <c r="J96" s="46"/>
      <c r="K96" s="46"/>
      <c r="L96" s="46"/>
      <c r="M96" s="46"/>
      <c r="N96" s="46"/>
      <c r="O96" s="46"/>
      <c r="P96" s="46"/>
      <c r="Q96" s="46">
        <v>1200.1400000000001</v>
      </c>
      <c r="R96" s="46">
        <v>240.02800000000002</v>
      </c>
      <c r="S96" s="46">
        <v>18.002100000000002</v>
      </c>
      <c r="T96" s="46">
        <v>12.001400000000002</v>
      </c>
      <c r="U96" s="46">
        <v>2.4002800000000004</v>
      </c>
      <c r="V96" s="46">
        <v>30.003500000000003</v>
      </c>
      <c r="W96" s="46">
        <v>96.011200000000017</v>
      </c>
      <c r="X96" s="46">
        <v>36.004200000000004</v>
      </c>
      <c r="Y96" s="46">
        <v>7.2008400000000004</v>
      </c>
      <c r="Z96" s="46">
        <v>441.65152000000012</v>
      </c>
      <c r="AA96" s="46">
        <v>100.01166666666667</v>
      </c>
      <c r="AB96" s="46">
        <v>133.34888888888889</v>
      </c>
      <c r="AC96" s="46">
        <v>85.876684444444464</v>
      </c>
      <c r="AD96" s="46">
        <v>319.23724000000004</v>
      </c>
      <c r="AE96" s="46">
        <v>89.991599999999991</v>
      </c>
      <c r="AF96" s="46">
        <v>397</v>
      </c>
      <c r="AG96" s="46">
        <v>0</v>
      </c>
      <c r="AH96" s="46">
        <v>28.32</v>
      </c>
      <c r="AI96" s="46">
        <v>0</v>
      </c>
      <c r="AJ96" s="46">
        <v>0</v>
      </c>
      <c r="AK96" s="46">
        <v>4.72</v>
      </c>
      <c r="AL96" s="46">
        <v>0</v>
      </c>
      <c r="AM96" s="46">
        <v>520.03160000000003</v>
      </c>
      <c r="AN96" s="46">
        <v>1280.9203600000001</v>
      </c>
      <c r="AO96" s="46">
        <v>6.0226933063271613</v>
      </c>
      <c r="AP96" s="46">
        <v>0.48181546450617291</v>
      </c>
      <c r="AQ96" s="46">
        <v>0.24090773225308645</v>
      </c>
      <c r="AR96" s="46">
        <v>4.2004900000000012</v>
      </c>
      <c r="AS96" s="46">
        <v>1.5457803200000007</v>
      </c>
      <c r="AT96" s="46">
        <v>51.606020000000001</v>
      </c>
      <c r="AU96" s="46">
        <v>2.0002333333333335</v>
      </c>
      <c r="AV96" s="46">
        <v>66.097940156419753</v>
      </c>
      <c r="AW96" s="46">
        <v>16.668611111111112</v>
      </c>
      <c r="AX96" s="46">
        <v>9.8678177777777787</v>
      </c>
      <c r="AY96" s="46">
        <v>0.25002916666666669</v>
      </c>
      <c r="AZ96" s="46">
        <v>4.0004666666666671</v>
      </c>
      <c r="BA96" s="46">
        <v>1.5557370370370371</v>
      </c>
      <c r="BB96" s="46">
        <v>11.90209952740741</v>
      </c>
      <c r="BC96" s="46">
        <v>44.244761286666673</v>
      </c>
      <c r="BD96" s="46"/>
      <c r="BE96" s="46">
        <v>0</v>
      </c>
      <c r="BF96" s="46">
        <v>44.244761286666673</v>
      </c>
      <c r="BG96" s="46">
        <v>44.875416666666666</v>
      </c>
      <c r="BH96" s="46"/>
      <c r="BI96" s="46">
        <v>0</v>
      </c>
      <c r="BJ96" s="46"/>
      <c r="BK96" s="46"/>
      <c r="BL96" s="46">
        <v>44.875416666666666</v>
      </c>
      <c r="BM96" s="46">
        <v>2636.2784781097535</v>
      </c>
      <c r="BN96" s="46">
        <f t="shared" si="11"/>
        <v>-4.8510664747140009E-7</v>
      </c>
      <c r="BO96" s="46">
        <f t="shared" si="12"/>
        <v>-3.4280869754645676E-7</v>
      </c>
      <c r="BP96" s="47">
        <f t="shared" si="15"/>
        <v>8.6609686609686669</v>
      </c>
      <c r="BQ96" s="47">
        <f t="shared" si="13"/>
        <v>1.8803418803418819</v>
      </c>
      <c r="BR96" s="48">
        <v>3</v>
      </c>
      <c r="BS96" s="47">
        <f t="shared" si="16"/>
        <v>3.4188034188034218</v>
      </c>
      <c r="BT96" s="47">
        <f t="shared" si="17"/>
        <v>12.25</v>
      </c>
      <c r="BU96" s="47">
        <f t="shared" si="18"/>
        <v>13.960113960113972</v>
      </c>
      <c r="BV96" s="46">
        <f t="shared" si="14"/>
        <v>368.02747973450192</v>
      </c>
      <c r="BW96" s="46">
        <f t="shared" si="19"/>
        <v>368.02747890658657</v>
      </c>
      <c r="BX96" s="46">
        <f t="shared" si="20"/>
        <v>3004.30595701634</v>
      </c>
      <c r="BY96" s="46">
        <f t="shared" si="21"/>
        <v>36051.671484196078</v>
      </c>
      <c r="BZ96" s="49">
        <f>VLOOKUP($C96,[2]PARAMETROS!$A:$I,7,0)</f>
        <v>43101</v>
      </c>
      <c r="CA96" s="50">
        <f>VLOOKUP($C96,[2]PARAMETROS!$A:$I,8,0)</f>
        <v>0</v>
      </c>
      <c r="CB96" s="50">
        <f>VLOOKUP($C96,[2]PARAMETROS!$A:$I,9,0)</f>
        <v>0</v>
      </c>
    </row>
    <row r="97" spans="1:80">
      <c r="A97" s="42" t="s">
        <v>242</v>
      </c>
      <c r="B97" s="42" t="s">
        <v>66</v>
      </c>
      <c r="C97" s="42" t="s">
        <v>67</v>
      </c>
      <c r="D97" s="43" t="s">
        <v>243</v>
      </c>
      <c r="E97" s="44" t="s">
        <v>62</v>
      </c>
      <c r="F97" s="44" t="s">
        <v>63</v>
      </c>
      <c r="G97" s="44">
        <v>1</v>
      </c>
      <c r="H97" s="45">
        <v>1281.1600000000001</v>
      </c>
      <c r="I97" s="46">
        <v>1281.1600000000001</v>
      </c>
      <c r="J97" s="46"/>
      <c r="K97" s="46"/>
      <c r="L97" s="46"/>
      <c r="M97" s="46"/>
      <c r="N97" s="46"/>
      <c r="O97" s="46"/>
      <c r="P97" s="46"/>
      <c r="Q97" s="46">
        <v>1281.1600000000001</v>
      </c>
      <c r="R97" s="46">
        <v>256.23200000000003</v>
      </c>
      <c r="S97" s="46">
        <v>19.217400000000001</v>
      </c>
      <c r="T97" s="46">
        <v>12.8116</v>
      </c>
      <c r="U97" s="46">
        <v>2.5623200000000002</v>
      </c>
      <c r="V97" s="46">
        <v>32.029000000000003</v>
      </c>
      <c r="W97" s="46">
        <v>102.4928</v>
      </c>
      <c r="X97" s="46">
        <v>38.434800000000003</v>
      </c>
      <c r="Y97" s="46">
        <v>7.6869600000000009</v>
      </c>
      <c r="Z97" s="46">
        <v>471.46688</v>
      </c>
      <c r="AA97" s="46">
        <v>106.76333333333334</v>
      </c>
      <c r="AB97" s="46">
        <v>142.35111111111112</v>
      </c>
      <c r="AC97" s="46">
        <v>91.674115555555574</v>
      </c>
      <c r="AD97" s="46">
        <v>340.78856000000007</v>
      </c>
      <c r="AE97" s="46">
        <v>85.130399999999995</v>
      </c>
      <c r="AF97" s="46">
        <v>397</v>
      </c>
      <c r="AG97" s="46">
        <v>0</v>
      </c>
      <c r="AH97" s="46">
        <v>0</v>
      </c>
      <c r="AI97" s="46">
        <v>9.84</v>
      </c>
      <c r="AJ97" s="46">
        <v>0</v>
      </c>
      <c r="AK97" s="46">
        <v>4.72</v>
      </c>
      <c r="AL97" s="46">
        <v>0</v>
      </c>
      <c r="AM97" s="46">
        <v>496.69040000000001</v>
      </c>
      <c r="AN97" s="46">
        <v>1308.9458400000001</v>
      </c>
      <c r="AO97" s="46">
        <v>6.4292780478395075</v>
      </c>
      <c r="AP97" s="46">
        <v>0.51434224382716054</v>
      </c>
      <c r="AQ97" s="46">
        <v>0.25717112191358027</v>
      </c>
      <c r="AR97" s="46">
        <v>4.4840600000000013</v>
      </c>
      <c r="AS97" s="46">
        <v>1.6501340800000008</v>
      </c>
      <c r="AT97" s="46">
        <v>55.089880000000001</v>
      </c>
      <c r="AU97" s="46">
        <v>2.1352666666666669</v>
      </c>
      <c r="AV97" s="46">
        <v>70.560132160246923</v>
      </c>
      <c r="AW97" s="46">
        <v>17.79388888888889</v>
      </c>
      <c r="AX97" s="46">
        <v>10.533982222222223</v>
      </c>
      <c r="AY97" s="46">
        <v>0.26690833333333336</v>
      </c>
      <c r="AZ97" s="46">
        <v>4.2705333333333337</v>
      </c>
      <c r="BA97" s="46">
        <v>1.660762962962963</v>
      </c>
      <c r="BB97" s="46">
        <v>12.705595872592596</v>
      </c>
      <c r="BC97" s="46">
        <v>47.23167161333334</v>
      </c>
      <c r="BD97" s="46">
        <v>174.70363636363635</v>
      </c>
      <c r="BE97" s="46">
        <v>174.70363636363635</v>
      </c>
      <c r="BF97" s="46">
        <v>221.93530797696968</v>
      </c>
      <c r="BG97" s="46">
        <v>66.11548611111111</v>
      </c>
      <c r="BH97" s="46"/>
      <c r="BI97" s="46">
        <v>0</v>
      </c>
      <c r="BJ97" s="46"/>
      <c r="BK97" s="46"/>
      <c r="BL97" s="46">
        <v>66.11548611111111</v>
      </c>
      <c r="BM97" s="46">
        <v>2948.7167662483284</v>
      </c>
      <c r="BN97" s="46">
        <f t="shared" si="11"/>
        <v>-4.8510664747140009E-7</v>
      </c>
      <c r="BO97" s="46">
        <f t="shared" si="12"/>
        <v>-3.4280869754645676E-7</v>
      </c>
      <c r="BP97" s="47">
        <f t="shared" si="15"/>
        <v>8.5633802816901436</v>
      </c>
      <c r="BQ97" s="47">
        <f t="shared" si="13"/>
        <v>1.8591549295774654</v>
      </c>
      <c r="BR97" s="48">
        <v>2</v>
      </c>
      <c r="BS97" s="47">
        <f t="shared" si="16"/>
        <v>2.2535211267605644</v>
      </c>
      <c r="BT97" s="47">
        <f t="shared" si="17"/>
        <v>11.25</v>
      </c>
      <c r="BU97" s="47">
        <f t="shared" si="18"/>
        <v>12.676056338028173</v>
      </c>
      <c r="BV97" s="46">
        <f t="shared" si="14"/>
        <v>373.78099843357364</v>
      </c>
      <c r="BW97" s="46">
        <f t="shared" si="19"/>
        <v>373.78099760565829</v>
      </c>
      <c r="BX97" s="46">
        <f t="shared" si="20"/>
        <v>3322.4977638539867</v>
      </c>
      <c r="BY97" s="46">
        <f t="shared" si="21"/>
        <v>39869.973166247844</v>
      </c>
      <c r="BZ97" s="49">
        <f>VLOOKUP($C97,[2]PARAMETROS!$A:$I,7,0)</f>
        <v>43101</v>
      </c>
      <c r="CA97" s="50">
        <f>VLOOKUP($C97,[2]PARAMETROS!$A:$I,8,0)</f>
        <v>0</v>
      </c>
      <c r="CB97" s="50">
        <f>VLOOKUP($C97,[2]PARAMETROS!$A:$I,9,0)</f>
        <v>0</v>
      </c>
    </row>
    <row r="98" spans="1:80">
      <c r="A98" s="42" t="s">
        <v>242</v>
      </c>
      <c r="B98" s="42" t="s">
        <v>16</v>
      </c>
      <c r="C98" s="42" t="s">
        <v>67</v>
      </c>
      <c r="D98" s="43" t="s">
        <v>244</v>
      </c>
      <c r="E98" s="44" t="s">
        <v>62</v>
      </c>
      <c r="F98" s="44" t="s">
        <v>63</v>
      </c>
      <c r="G98" s="44">
        <v>1</v>
      </c>
      <c r="H98" s="45">
        <v>2216.69</v>
      </c>
      <c r="I98" s="46">
        <v>2216.69</v>
      </c>
      <c r="J98" s="46"/>
      <c r="K98" s="46"/>
      <c r="L98" s="46"/>
      <c r="M98" s="46"/>
      <c r="N98" s="46"/>
      <c r="O98" s="46"/>
      <c r="P98" s="46"/>
      <c r="Q98" s="46">
        <v>2216.69</v>
      </c>
      <c r="R98" s="46">
        <v>443.33800000000002</v>
      </c>
      <c r="S98" s="46">
        <v>33.250349999999997</v>
      </c>
      <c r="T98" s="46">
        <v>22.166900000000002</v>
      </c>
      <c r="U98" s="46">
        <v>4.4333800000000005</v>
      </c>
      <c r="V98" s="46">
        <v>55.417250000000003</v>
      </c>
      <c r="W98" s="46">
        <v>177.33520000000001</v>
      </c>
      <c r="X98" s="46">
        <v>66.500699999999995</v>
      </c>
      <c r="Y98" s="46">
        <v>13.300140000000001</v>
      </c>
      <c r="Z98" s="46">
        <v>815.74191999999994</v>
      </c>
      <c r="AA98" s="46">
        <v>184.72416666666666</v>
      </c>
      <c r="AB98" s="46">
        <v>246.29888888888888</v>
      </c>
      <c r="AC98" s="46">
        <v>158.61648444444447</v>
      </c>
      <c r="AD98" s="46">
        <v>589.63954000000001</v>
      </c>
      <c r="AE98" s="46">
        <v>28.99860000000001</v>
      </c>
      <c r="AF98" s="46">
        <v>397</v>
      </c>
      <c r="AG98" s="46">
        <v>0</v>
      </c>
      <c r="AH98" s="46">
        <v>0</v>
      </c>
      <c r="AI98" s="46">
        <v>9.84</v>
      </c>
      <c r="AJ98" s="46">
        <v>0</v>
      </c>
      <c r="AK98" s="46">
        <v>4.72</v>
      </c>
      <c r="AL98" s="46">
        <v>0</v>
      </c>
      <c r="AM98" s="46">
        <v>440.55860000000001</v>
      </c>
      <c r="AN98" s="46">
        <v>1845.9400599999999</v>
      </c>
      <c r="AO98" s="46">
        <v>11.124072212577161</v>
      </c>
      <c r="AP98" s="46">
        <v>0.88992577700617292</v>
      </c>
      <c r="AQ98" s="46">
        <v>0.44496288850308646</v>
      </c>
      <c r="AR98" s="46">
        <v>7.7584150000000012</v>
      </c>
      <c r="AS98" s="46">
        <v>2.855096720000001</v>
      </c>
      <c r="AT98" s="46">
        <v>95.317669999999993</v>
      </c>
      <c r="AU98" s="46">
        <v>3.6944833333333338</v>
      </c>
      <c r="AV98" s="46">
        <v>122.08462593141975</v>
      </c>
      <c r="AW98" s="46">
        <v>30.78736111111111</v>
      </c>
      <c r="AX98" s="46">
        <v>18.22611777777778</v>
      </c>
      <c r="AY98" s="46">
        <v>0.46181041666666667</v>
      </c>
      <c r="AZ98" s="46">
        <v>7.3889666666666676</v>
      </c>
      <c r="BA98" s="46">
        <v>2.8734870370370369</v>
      </c>
      <c r="BB98" s="46">
        <v>21.983489427407413</v>
      </c>
      <c r="BC98" s="46">
        <v>81.721232436666668</v>
      </c>
      <c r="BD98" s="46"/>
      <c r="BE98" s="46">
        <v>0</v>
      </c>
      <c r="BF98" s="46">
        <v>81.721232436666668</v>
      </c>
      <c r="BG98" s="46">
        <v>66.11548611111111</v>
      </c>
      <c r="BH98" s="46"/>
      <c r="BI98" s="46">
        <v>0</v>
      </c>
      <c r="BJ98" s="46"/>
      <c r="BK98" s="46"/>
      <c r="BL98" s="46">
        <v>66.11548611111111</v>
      </c>
      <c r="BM98" s="46">
        <v>4332.5514044791971</v>
      </c>
      <c r="BN98" s="46">
        <f t="shared" si="11"/>
        <v>-4.8510664747140009E-7</v>
      </c>
      <c r="BO98" s="46">
        <f t="shared" si="12"/>
        <v>-3.4280869754645676E-7</v>
      </c>
      <c r="BP98" s="47">
        <f t="shared" si="15"/>
        <v>8.5633802816901436</v>
      </c>
      <c r="BQ98" s="47">
        <f t="shared" si="13"/>
        <v>1.8591549295774654</v>
      </c>
      <c r="BR98" s="48">
        <v>2</v>
      </c>
      <c r="BS98" s="47">
        <f t="shared" si="16"/>
        <v>2.2535211267605644</v>
      </c>
      <c r="BT98" s="47">
        <f t="shared" si="17"/>
        <v>11.25</v>
      </c>
      <c r="BU98" s="47">
        <f t="shared" si="18"/>
        <v>12.676056338028173</v>
      </c>
      <c r="BV98" s="46">
        <f t="shared" si="14"/>
        <v>549.19665680086689</v>
      </c>
      <c r="BW98" s="46">
        <f t="shared" si="19"/>
        <v>549.19665597295159</v>
      </c>
      <c r="BX98" s="46">
        <f t="shared" si="20"/>
        <v>4881.7480604521488</v>
      </c>
      <c r="BY98" s="46">
        <f t="shared" si="21"/>
        <v>58580.976725425789</v>
      </c>
      <c r="BZ98" s="49">
        <f>VLOOKUP($C98,[2]PARAMETROS!$A:$I,7,0)</f>
        <v>43101</v>
      </c>
      <c r="CA98" s="50">
        <f>VLOOKUP($C98,[2]PARAMETROS!$A:$I,8,0)</f>
        <v>0</v>
      </c>
      <c r="CB98" s="50">
        <f>VLOOKUP($C98,[2]PARAMETROS!$A:$I,9,0)</f>
        <v>0</v>
      </c>
    </row>
    <row r="99" spans="1:80">
      <c r="A99" s="42" t="s">
        <v>245</v>
      </c>
      <c r="B99" s="42" t="s">
        <v>78</v>
      </c>
      <c r="C99" s="42" t="s">
        <v>246</v>
      </c>
      <c r="D99" s="43" t="s">
        <v>247</v>
      </c>
      <c r="E99" s="44" t="s">
        <v>62</v>
      </c>
      <c r="F99" s="44" t="s">
        <v>63</v>
      </c>
      <c r="G99" s="44">
        <v>1</v>
      </c>
      <c r="H99" s="45">
        <v>2973.68</v>
      </c>
      <c r="I99" s="46">
        <v>2973.68</v>
      </c>
      <c r="J99" s="46"/>
      <c r="K99" s="46"/>
      <c r="L99" s="46"/>
      <c r="M99" s="46"/>
      <c r="N99" s="46"/>
      <c r="O99" s="46"/>
      <c r="P99" s="46"/>
      <c r="Q99" s="46">
        <v>2973.68</v>
      </c>
      <c r="R99" s="46">
        <v>594.73599999999999</v>
      </c>
      <c r="S99" s="46">
        <v>44.605199999999996</v>
      </c>
      <c r="T99" s="46">
        <v>29.736799999999999</v>
      </c>
      <c r="U99" s="46">
        <v>5.9473599999999998</v>
      </c>
      <c r="V99" s="46">
        <v>74.341999999999999</v>
      </c>
      <c r="W99" s="46">
        <v>237.89439999999999</v>
      </c>
      <c r="X99" s="46">
        <v>89.210399999999993</v>
      </c>
      <c r="Y99" s="46">
        <v>17.842079999999999</v>
      </c>
      <c r="Z99" s="46">
        <v>1094.3142399999999</v>
      </c>
      <c r="AA99" s="46">
        <v>247.80666666666664</v>
      </c>
      <c r="AB99" s="46">
        <v>330.40888888888884</v>
      </c>
      <c r="AC99" s="46">
        <v>212.78332444444447</v>
      </c>
      <c r="AD99" s="46">
        <v>790.99887999999999</v>
      </c>
      <c r="AE99" s="46">
        <v>0</v>
      </c>
      <c r="AF99" s="46">
        <v>324.39999999999998</v>
      </c>
      <c r="AG99" s="46">
        <v>0</v>
      </c>
      <c r="AH99" s="46">
        <v>0</v>
      </c>
      <c r="AI99" s="46">
        <v>0</v>
      </c>
      <c r="AJ99" s="46">
        <v>0</v>
      </c>
      <c r="AK99" s="46">
        <v>4.72</v>
      </c>
      <c r="AL99" s="46">
        <v>293.88</v>
      </c>
      <c r="AM99" s="46">
        <v>623</v>
      </c>
      <c r="AN99" s="46">
        <v>2508.3131199999998</v>
      </c>
      <c r="AO99" s="46">
        <v>14.922894521604938</v>
      </c>
      <c r="AP99" s="46">
        <v>1.193831561728395</v>
      </c>
      <c r="AQ99" s="46">
        <v>0.5969157808641975</v>
      </c>
      <c r="AR99" s="46">
        <v>10.40788</v>
      </c>
      <c r="AS99" s="46">
        <v>3.8300998400000013</v>
      </c>
      <c r="AT99" s="46">
        <v>127.86823999999999</v>
      </c>
      <c r="AU99" s="46">
        <v>4.9561333333333337</v>
      </c>
      <c r="AV99" s="46">
        <v>163.77599503753086</v>
      </c>
      <c r="AW99" s="46">
        <v>41.301111111111105</v>
      </c>
      <c r="AX99" s="46">
        <v>24.450257777777779</v>
      </c>
      <c r="AY99" s="46">
        <v>0.6195166666666666</v>
      </c>
      <c r="AZ99" s="46">
        <v>9.9122666666666674</v>
      </c>
      <c r="BA99" s="46">
        <v>3.8547703703703702</v>
      </c>
      <c r="BB99" s="46">
        <v>29.490755514074078</v>
      </c>
      <c r="BC99" s="46">
        <v>109.62867810666668</v>
      </c>
      <c r="BD99" s="46"/>
      <c r="BE99" s="46">
        <v>0</v>
      </c>
      <c r="BF99" s="46">
        <v>109.62867810666668</v>
      </c>
      <c r="BG99" s="46">
        <v>94.380486111111111</v>
      </c>
      <c r="BH99" s="46"/>
      <c r="BI99" s="46">
        <v>0</v>
      </c>
      <c r="BJ99" s="46"/>
      <c r="BK99" s="46"/>
      <c r="BL99" s="46">
        <v>94.380486111111111</v>
      </c>
      <c r="BM99" s="46">
        <v>5849.778279255308</v>
      </c>
      <c r="BN99" s="46">
        <f t="shared" si="11"/>
        <v>-4.8510664747140009E-7</v>
      </c>
      <c r="BO99" s="46">
        <f t="shared" si="12"/>
        <v>-3.4280869754645676E-7</v>
      </c>
      <c r="BP99" s="47">
        <f t="shared" si="15"/>
        <v>8.7608069164265068</v>
      </c>
      <c r="BQ99" s="47">
        <f t="shared" si="13"/>
        <v>1.9020172910662811</v>
      </c>
      <c r="BR99" s="48">
        <v>4</v>
      </c>
      <c r="BS99" s="47">
        <f t="shared" si="16"/>
        <v>4.6109510086455305</v>
      </c>
      <c r="BT99" s="47">
        <f t="shared" si="17"/>
        <v>13.25</v>
      </c>
      <c r="BU99" s="47">
        <f t="shared" si="18"/>
        <v>15.273775216138318</v>
      </c>
      <c r="BV99" s="46">
        <f t="shared" si="14"/>
        <v>893.48198488948594</v>
      </c>
      <c r="BW99" s="46">
        <f t="shared" si="19"/>
        <v>893.48198406157064</v>
      </c>
      <c r="BX99" s="46">
        <f t="shared" si="20"/>
        <v>6743.260263316879</v>
      </c>
      <c r="BY99" s="46">
        <f t="shared" si="21"/>
        <v>80919.123159802548</v>
      </c>
      <c r="BZ99" s="51">
        <f>VLOOKUP($C99,[2]PARAMETROS!$A:$I,7,0)</f>
        <v>42736</v>
      </c>
      <c r="CA99" s="50">
        <f>VLOOKUP($C99,[2]PARAMETROS!$A:$I,8,0)</f>
        <v>0</v>
      </c>
      <c r="CB99" s="50">
        <f>VLOOKUP($C99,[2]PARAMETROS!$A:$I,9,0)</f>
        <v>0</v>
      </c>
    </row>
    <row r="100" spans="1:80">
      <c r="A100" s="42" t="s">
        <v>245</v>
      </c>
      <c r="B100" s="42" t="s">
        <v>66</v>
      </c>
      <c r="C100" s="42" t="s">
        <v>74</v>
      </c>
      <c r="D100" s="43" t="s">
        <v>248</v>
      </c>
      <c r="E100" s="44" t="s">
        <v>62</v>
      </c>
      <c r="F100" s="44" t="s">
        <v>63</v>
      </c>
      <c r="G100" s="44">
        <v>1</v>
      </c>
      <c r="H100" s="45">
        <v>1281.1600000000001</v>
      </c>
      <c r="I100" s="46">
        <v>1281.1600000000001</v>
      </c>
      <c r="J100" s="46"/>
      <c r="K100" s="46"/>
      <c r="L100" s="46"/>
      <c r="M100" s="46"/>
      <c r="N100" s="46"/>
      <c r="O100" s="46"/>
      <c r="P100" s="46"/>
      <c r="Q100" s="46">
        <v>1281.1600000000001</v>
      </c>
      <c r="R100" s="46">
        <v>256.23200000000003</v>
      </c>
      <c r="S100" s="46">
        <v>19.217400000000001</v>
      </c>
      <c r="T100" s="46">
        <v>12.8116</v>
      </c>
      <c r="U100" s="46">
        <v>2.5623200000000002</v>
      </c>
      <c r="V100" s="46">
        <v>32.029000000000003</v>
      </c>
      <c r="W100" s="46">
        <v>102.4928</v>
      </c>
      <c r="X100" s="46">
        <v>38.434800000000003</v>
      </c>
      <c r="Y100" s="46">
        <v>7.6869600000000009</v>
      </c>
      <c r="Z100" s="46">
        <v>471.46688</v>
      </c>
      <c r="AA100" s="46">
        <v>106.76333333333334</v>
      </c>
      <c r="AB100" s="46">
        <v>142.35111111111112</v>
      </c>
      <c r="AC100" s="46">
        <v>91.674115555555574</v>
      </c>
      <c r="AD100" s="46">
        <v>340.78856000000007</v>
      </c>
      <c r="AE100" s="46">
        <v>85.130399999999995</v>
      </c>
      <c r="AF100" s="46">
        <v>0</v>
      </c>
      <c r="AG100" s="46">
        <v>264.83999999999997</v>
      </c>
      <c r="AH100" s="46">
        <v>27.01</v>
      </c>
      <c r="AI100" s="46">
        <v>0</v>
      </c>
      <c r="AJ100" s="46">
        <v>0</v>
      </c>
      <c r="AK100" s="46">
        <v>4.72</v>
      </c>
      <c r="AL100" s="46">
        <v>0</v>
      </c>
      <c r="AM100" s="46">
        <v>381.7004</v>
      </c>
      <c r="AN100" s="46">
        <v>1193.9558400000001</v>
      </c>
      <c r="AO100" s="46">
        <v>6.4292780478395075</v>
      </c>
      <c r="AP100" s="46">
        <v>0.51434224382716054</v>
      </c>
      <c r="AQ100" s="46">
        <v>0.25717112191358027</v>
      </c>
      <c r="AR100" s="46">
        <v>4.4840600000000013</v>
      </c>
      <c r="AS100" s="46">
        <v>1.6501340800000008</v>
      </c>
      <c r="AT100" s="46">
        <v>55.089880000000001</v>
      </c>
      <c r="AU100" s="46">
        <v>2.1352666666666669</v>
      </c>
      <c r="AV100" s="46">
        <v>70.560132160246923</v>
      </c>
      <c r="AW100" s="46">
        <v>17.79388888888889</v>
      </c>
      <c r="AX100" s="46">
        <v>10.533982222222223</v>
      </c>
      <c r="AY100" s="46">
        <v>0.26690833333333336</v>
      </c>
      <c r="AZ100" s="46">
        <v>4.2705333333333337</v>
      </c>
      <c r="BA100" s="46">
        <v>1.660762962962963</v>
      </c>
      <c r="BB100" s="46">
        <v>12.705595872592596</v>
      </c>
      <c r="BC100" s="46">
        <v>47.23167161333334</v>
      </c>
      <c r="BD100" s="46">
        <v>174.70363636363635</v>
      </c>
      <c r="BE100" s="46">
        <v>174.70363636363635</v>
      </c>
      <c r="BF100" s="46">
        <v>221.93530797696968</v>
      </c>
      <c r="BG100" s="46">
        <v>66.11548611111111</v>
      </c>
      <c r="BH100" s="46"/>
      <c r="BI100" s="46">
        <v>0</v>
      </c>
      <c r="BJ100" s="46"/>
      <c r="BK100" s="46"/>
      <c r="BL100" s="46">
        <v>66.11548611111111</v>
      </c>
      <c r="BM100" s="46">
        <v>2833.7267662483287</v>
      </c>
      <c r="BN100" s="46">
        <f t="shared" si="11"/>
        <v>-4.8510664747140009E-7</v>
      </c>
      <c r="BO100" s="46">
        <f t="shared" si="12"/>
        <v>-3.4280869754645676E-7</v>
      </c>
      <c r="BP100" s="47">
        <f t="shared" si="15"/>
        <v>8.7608069164265068</v>
      </c>
      <c r="BQ100" s="47">
        <f t="shared" si="13"/>
        <v>1.9020172910662811</v>
      </c>
      <c r="BR100" s="48">
        <v>4</v>
      </c>
      <c r="BS100" s="47">
        <f t="shared" si="16"/>
        <v>4.6109510086455305</v>
      </c>
      <c r="BT100" s="47">
        <f t="shared" si="17"/>
        <v>13.25</v>
      </c>
      <c r="BU100" s="47">
        <f t="shared" si="18"/>
        <v>15.273775216138318</v>
      </c>
      <c r="BV100" s="46">
        <f t="shared" si="14"/>
        <v>432.81705638986108</v>
      </c>
      <c r="BW100" s="46">
        <f t="shared" si="19"/>
        <v>432.81705556194572</v>
      </c>
      <c r="BX100" s="46">
        <f t="shared" si="20"/>
        <v>3266.5438218102745</v>
      </c>
      <c r="BY100" s="46">
        <f t="shared" si="21"/>
        <v>39198.52586172329</v>
      </c>
      <c r="BZ100" s="49">
        <f>VLOOKUP($C100,[2]PARAMETROS!$A:$I,7,0)</f>
        <v>43101</v>
      </c>
      <c r="CA100" s="50">
        <f>VLOOKUP($C100,[2]PARAMETROS!$A:$I,8,0)</f>
        <v>0</v>
      </c>
      <c r="CB100" s="50">
        <f>VLOOKUP($C100,[2]PARAMETROS!$A:$I,9,0)</f>
        <v>0</v>
      </c>
    </row>
    <row r="101" spans="1:80">
      <c r="A101" s="42" t="s">
        <v>249</v>
      </c>
      <c r="B101" s="42" t="s">
        <v>73</v>
      </c>
      <c r="C101" s="42" t="s">
        <v>250</v>
      </c>
      <c r="D101" s="43" t="s">
        <v>251</v>
      </c>
      <c r="E101" s="44" t="s">
        <v>62</v>
      </c>
      <c r="F101" s="44" t="s">
        <v>63</v>
      </c>
      <c r="G101" s="44">
        <v>1</v>
      </c>
      <c r="H101" s="45">
        <v>1041.5999999999999</v>
      </c>
      <c r="I101" s="46">
        <v>1041.5999999999999</v>
      </c>
      <c r="J101" s="46"/>
      <c r="K101" s="46"/>
      <c r="L101" s="46"/>
      <c r="M101" s="46"/>
      <c r="N101" s="46"/>
      <c r="O101" s="46"/>
      <c r="P101" s="46"/>
      <c r="Q101" s="46">
        <v>1041.5999999999999</v>
      </c>
      <c r="R101" s="46">
        <v>208.32</v>
      </c>
      <c r="S101" s="46">
        <v>15.623999999999999</v>
      </c>
      <c r="T101" s="46">
        <v>10.415999999999999</v>
      </c>
      <c r="U101" s="46">
        <v>2.0831999999999997</v>
      </c>
      <c r="V101" s="46">
        <v>26.04</v>
      </c>
      <c r="W101" s="46">
        <v>83.327999999999989</v>
      </c>
      <c r="X101" s="46">
        <v>31.247999999999998</v>
      </c>
      <c r="Y101" s="46">
        <v>6.2495999999999992</v>
      </c>
      <c r="Z101" s="46">
        <v>383.30879999999996</v>
      </c>
      <c r="AA101" s="46">
        <v>86.799999999999983</v>
      </c>
      <c r="AB101" s="46">
        <v>115.73333333333332</v>
      </c>
      <c r="AC101" s="46">
        <v>74.532266666666672</v>
      </c>
      <c r="AD101" s="46">
        <v>277.06559999999996</v>
      </c>
      <c r="AE101" s="46">
        <v>99.504000000000005</v>
      </c>
      <c r="AF101" s="46">
        <v>397</v>
      </c>
      <c r="AG101" s="46">
        <v>0</v>
      </c>
      <c r="AH101" s="46">
        <v>32.619999999999997</v>
      </c>
      <c r="AI101" s="46">
        <v>0</v>
      </c>
      <c r="AJ101" s="46">
        <v>0</v>
      </c>
      <c r="AK101" s="46">
        <v>4.72</v>
      </c>
      <c r="AL101" s="46">
        <v>0</v>
      </c>
      <c r="AM101" s="46">
        <v>533.84400000000005</v>
      </c>
      <c r="AN101" s="46">
        <v>1194.2184</v>
      </c>
      <c r="AO101" s="46">
        <v>5.2270879629629627</v>
      </c>
      <c r="AP101" s="46">
        <v>0.418167037037037</v>
      </c>
      <c r="AQ101" s="46">
        <v>0.2090835185185185</v>
      </c>
      <c r="AR101" s="46">
        <v>3.6456000000000004</v>
      </c>
      <c r="AS101" s="46">
        <v>1.3415808000000005</v>
      </c>
      <c r="AT101" s="46">
        <v>44.788799999999995</v>
      </c>
      <c r="AU101" s="46">
        <v>1.736</v>
      </c>
      <c r="AV101" s="46">
        <v>57.366319318518514</v>
      </c>
      <c r="AW101" s="46">
        <v>14.466666666666665</v>
      </c>
      <c r="AX101" s="46">
        <v>8.5642666666666667</v>
      </c>
      <c r="AY101" s="46">
        <v>0.21699999999999997</v>
      </c>
      <c r="AZ101" s="46">
        <v>3.472</v>
      </c>
      <c r="BA101" s="46">
        <v>1.350222222222222</v>
      </c>
      <c r="BB101" s="46">
        <v>10.329817244444445</v>
      </c>
      <c r="BC101" s="46">
        <v>38.3999728</v>
      </c>
      <c r="BD101" s="46"/>
      <c r="BE101" s="46">
        <v>0</v>
      </c>
      <c r="BF101" s="46">
        <v>38.3999728</v>
      </c>
      <c r="BG101" s="46">
        <v>43.567500000000003</v>
      </c>
      <c r="BH101" s="46"/>
      <c r="BI101" s="46">
        <v>0</v>
      </c>
      <c r="BJ101" s="46"/>
      <c r="BK101" s="46"/>
      <c r="BL101" s="46">
        <v>43.567500000000003</v>
      </c>
      <c r="BM101" s="46">
        <v>2375.1521921185185</v>
      </c>
      <c r="BN101" s="46">
        <f t="shared" si="11"/>
        <v>-4.8510664747140009E-7</v>
      </c>
      <c r="BO101" s="46">
        <f t="shared" si="12"/>
        <v>-3.4280869754645676E-7</v>
      </c>
      <c r="BP101" s="47">
        <f t="shared" si="15"/>
        <v>8.7608069164265068</v>
      </c>
      <c r="BQ101" s="47">
        <f t="shared" si="13"/>
        <v>1.9020172910662811</v>
      </c>
      <c r="BR101" s="48">
        <v>4</v>
      </c>
      <c r="BS101" s="47">
        <f t="shared" si="16"/>
        <v>4.6109510086455305</v>
      </c>
      <c r="BT101" s="47">
        <f t="shared" si="17"/>
        <v>13.25</v>
      </c>
      <c r="BU101" s="47">
        <f t="shared" si="18"/>
        <v>15.273775216138318</v>
      </c>
      <c r="BV101" s="46">
        <f t="shared" si="14"/>
        <v>362.77540673891031</v>
      </c>
      <c r="BW101" s="46">
        <f t="shared" si="19"/>
        <v>362.77540591099495</v>
      </c>
      <c r="BX101" s="46">
        <f t="shared" si="20"/>
        <v>2737.9275980295133</v>
      </c>
      <c r="BY101" s="46">
        <f t="shared" si="21"/>
        <v>32855.13117635416</v>
      </c>
      <c r="BZ101" s="49">
        <f>VLOOKUP($C101,[2]PARAMETROS!$A:$I,7,0)</f>
        <v>43101</v>
      </c>
      <c r="CA101" s="50">
        <f>VLOOKUP($C101,[2]PARAMETROS!$A:$I,8,0)</f>
        <v>0</v>
      </c>
      <c r="CB101" s="50">
        <f>VLOOKUP($C101,[2]PARAMETROS!$A:$I,9,0)</f>
        <v>0</v>
      </c>
    </row>
    <row r="102" spans="1:80">
      <c r="A102" s="42" t="s">
        <v>249</v>
      </c>
      <c r="B102" s="42" t="s">
        <v>66</v>
      </c>
      <c r="C102" s="42" t="s">
        <v>250</v>
      </c>
      <c r="D102" s="43" t="s">
        <v>252</v>
      </c>
      <c r="E102" s="44" t="s">
        <v>62</v>
      </c>
      <c r="F102" s="44" t="s">
        <v>63</v>
      </c>
      <c r="G102" s="44">
        <v>1</v>
      </c>
      <c r="H102" s="45">
        <v>1281.1600000000001</v>
      </c>
      <c r="I102" s="46">
        <v>1281.1600000000001</v>
      </c>
      <c r="J102" s="46"/>
      <c r="K102" s="46"/>
      <c r="L102" s="46"/>
      <c r="M102" s="46"/>
      <c r="N102" s="46"/>
      <c r="O102" s="46"/>
      <c r="P102" s="46"/>
      <c r="Q102" s="46">
        <v>1281.1600000000001</v>
      </c>
      <c r="R102" s="46">
        <v>256.23200000000003</v>
      </c>
      <c r="S102" s="46">
        <v>19.217400000000001</v>
      </c>
      <c r="T102" s="46">
        <v>12.8116</v>
      </c>
      <c r="U102" s="46">
        <v>2.5623200000000002</v>
      </c>
      <c r="V102" s="46">
        <v>32.029000000000003</v>
      </c>
      <c r="W102" s="46">
        <v>102.4928</v>
      </c>
      <c r="X102" s="46">
        <v>38.434800000000003</v>
      </c>
      <c r="Y102" s="46">
        <v>7.6869600000000009</v>
      </c>
      <c r="Z102" s="46">
        <v>471.46688</v>
      </c>
      <c r="AA102" s="46">
        <v>106.76333333333334</v>
      </c>
      <c r="AB102" s="46">
        <v>142.35111111111112</v>
      </c>
      <c r="AC102" s="46">
        <v>91.674115555555574</v>
      </c>
      <c r="AD102" s="46">
        <v>340.78856000000007</v>
      </c>
      <c r="AE102" s="46">
        <v>85.130399999999995</v>
      </c>
      <c r="AF102" s="46">
        <v>397</v>
      </c>
      <c r="AG102" s="46">
        <v>0</v>
      </c>
      <c r="AH102" s="46">
        <v>32.619999999999997</v>
      </c>
      <c r="AI102" s="46">
        <v>0</v>
      </c>
      <c r="AJ102" s="46">
        <v>0</v>
      </c>
      <c r="AK102" s="46">
        <v>4.72</v>
      </c>
      <c r="AL102" s="46">
        <v>0</v>
      </c>
      <c r="AM102" s="46">
        <v>519.47040000000004</v>
      </c>
      <c r="AN102" s="46">
        <v>1331.7258400000001</v>
      </c>
      <c r="AO102" s="46">
        <v>6.4292780478395075</v>
      </c>
      <c r="AP102" s="46">
        <v>0.51434224382716054</v>
      </c>
      <c r="AQ102" s="46">
        <v>0.25717112191358027</v>
      </c>
      <c r="AR102" s="46">
        <v>4.4840600000000013</v>
      </c>
      <c r="AS102" s="46">
        <v>1.6501340800000008</v>
      </c>
      <c r="AT102" s="46">
        <v>55.089880000000001</v>
      </c>
      <c r="AU102" s="46">
        <v>2.1352666666666669</v>
      </c>
      <c r="AV102" s="46">
        <v>70.560132160246923</v>
      </c>
      <c r="AW102" s="46">
        <v>17.79388888888889</v>
      </c>
      <c r="AX102" s="46">
        <v>10.533982222222223</v>
      </c>
      <c r="AY102" s="46">
        <v>0.26690833333333336</v>
      </c>
      <c r="AZ102" s="46">
        <v>4.2705333333333337</v>
      </c>
      <c r="BA102" s="46">
        <v>1.660762962962963</v>
      </c>
      <c r="BB102" s="46">
        <v>12.705595872592596</v>
      </c>
      <c r="BC102" s="46">
        <v>47.23167161333334</v>
      </c>
      <c r="BD102" s="46">
        <v>174.70363636363635</v>
      </c>
      <c r="BE102" s="46">
        <v>174.70363636363635</v>
      </c>
      <c r="BF102" s="46">
        <v>221.93530797696968</v>
      </c>
      <c r="BG102" s="46">
        <v>66.11548611111111</v>
      </c>
      <c r="BH102" s="46"/>
      <c r="BI102" s="46">
        <v>0</v>
      </c>
      <c r="BJ102" s="46"/>
      <c r="BK102" s="46"/>
      <c r="BL102" s="46">
        <v>66.11548611111111</v>
      </c>
      <c r="BM102" s="46">
        <v>2971.4967662483282</v>
      </c>
      <c r="BN102" s="46">
        <f t="shared" si="11"/>
        <v>-4.8510664747140009E-7</v>
      </c>
      <c r="BO102" s="46">
        <f t="shared" si="12"/>
        <v>-3.4280869754645676E-7</v>
      </c>
      <c r="BP102" s="47">
        <f t="shared" si="15"/>
        <v>8.7608069164265068</v>
      </c>
      <c r="BQ102" s="47">
        <f t="shared" si="13"/>
        <v>1.9020172910662811</v>
      </c>
      <c r="BR102" s="48">
        <v>4</v>
      </c>
      <c r="BS102" s="47">
        <f t="shared" si="16"/>
        <v>4.6109510086455305</v>
      </c>
      <c r="BT102" s="47">
        <f t="shared" si="17"/>
        <v>13.25</v>
      </c>
      <c r="BU102" s="47">
        <f t="shared" si="18"/>
        <v>15.273775216138318</v>
      </c>
      <c r="BV102" s="46">
        <f t="shared" si="14"/>
        <v>453.85973650513478</v>
      </c>
      <c r="BW102" s="46">
        <f t="shared" si="19"/>
        <v>453.85973567721942</v>
      </c>
      <c r="BX102" s="46">
        <f t="shared" si="20"/>
        <v>3425.3565019255475</v>
      </c>
      <c r="BY102" s="46">
        <f t="shared" si="21"/>
        <v>41104.27802310657</v>
      </c>
      <c r="BZ102" s="49">
        <f>VLOOKUP($C102,[2]PARAMETROS!$A:$I,7,0)</f>
        <v>43101</v>
      </c>
      <c r="CA102" s="50">
        <f>VLOOKUP($C102,[2]PARAMETROS!$A:$I,8,0)</f>
        <v>0</v>
      </c>
      <c r="CB102" s="50">
        <f>VLOOKUP($C102,[2]PARAMETROS!$A:$I,9,0)</f>
        <v>0</v>
      </c>
    </row>
    <row r="103" spans="1:80">
      <c r="A103" s="42" t="s">
        <v>253</v>
      </c>
      <c r="B103" s="42" t="s">
        <v>66</v>
      </c>
      <c r="C103" s="42" t="s">
        <v>250</v>
      </c>
      <c r="D103" s="43" t="s">
        <v>254</v>
      </c>
      <c r="E103" s="44" t="s">
        <v>62</v>
      </c>
      <c r="F103" s="44" t="s">
        <v>63</v>
      </c>
      <c r="G103" s="44">
        <v>1</v>
      </c>
      <c r="H103" s="45">
        <v>1281.1600000000001</v>
      </c>
      <c r="I103" s="46">
        <v>1281.1600000000001</v>
      </c>
      <c r="J103" s="46"/>
      <c r="K103" s="46"/>
      <c r="L103" s="46"/>
      <c r="M103" s="46"/>
      <c r="N103" s="46"/>
      <c r="O103" s="46"/>
      <c r="P103" s="46"/>
      <c r="Q103" s="46">
        <v>1281.1600000000001</v>
      </c>
      <c r="R103" s="46">
        <v>256.23200000000003</v>
      </c>
      <c r="S103" s="46">
        <v>19.217400000000001</v>
      </c>
      <c r="T103" s="46">
        <v>12.8116</v>
      </c>
      <c r="U103" s="46">
        <v>2.5623200000000002</v>
      </c>
      <c r="V103" s="46">
        <v>32.029000000000003</v>
      </c>
      <c r="W103" s="46">
        <v>102.4928</v>
      </c>
      <c r="X103" s="46">
        <v>38.434800000000003</v>
      </c>
      <c r="Y103" s="46">
        <v>7.6869600000000009</v>
      </c>
      <c r="Z103" s="46">
        <v>471.46688</v>
      </c>
      <c r="AA103" s="46">
        <v>106.76333333333334</v>
      </c>
      <c r="AB103" s="46">
        <v>142.35111111111112</v>
      </c>
      <c r="AC103" s="46">
        <v>91.674115555555574</v>
      </c>
      <c r="AD103" s="46">
        <v>340.78856000000007</v>
      </c>
      <c r="AE103" s="46">
        <v>85.130399999999995</v>
      </c>
      <c r="AF103" s="46">
        <v>397</v>
      </c>
      <c r="AG103" s="46">
        <v>0</v>
      </c>
      <c r="AH103" s="46">
        <v>32.619999999999997</v>
      </c>
      <c r="AI103" s="46">
        <v>0</v>
      </c>
      <c r="AJ103" s="46">
        <v>0</v>
      </c>
      <c r="AK103" s="46">
        <v>4.72</v>
      </c>
      <c r="AL103" s="46">
        <v>0</v>
      </c>
      <c r="AM103" s="46">
        <v>519.47040000000004</v>
      </c>
      <c r="AN103" s="46">
        <v>1331.7258400000001</v>
      </c>
      <c r="AO103" s="46">
        <v>6.4292780478395075</v>
      </c>
      <c r="AP103" s="46">
        <v>0.51434224382716054</v>
      </c>
      <c r="AQ103" s="46">
        <v>0.25717112191358027</v>
      </c>
      <c r="AR103" s="46">
        <v>4.4840600000000013</v>
      </c>
      <c r="AS103" s="46">
        <v>1.6501340800000008</v>
      </c>
      <c r="AT103" s="46">
        <v>55.089880000000001</v>
      </c>
      <c r="AU103" s="46">
        <v>2.1352666666666669</v>
      </c>
      <c r="AV103" s="46">
        <v>70.560132160246923</v>
      </c>
      <c r="AW103" s="46">
        <v>17.79388888888889</v>
      </c>
      <c r="AX103" s="46">
        <v>10.533982222222223</v>
      </c>
      <c r="AY103" s="46">
        <v>0.26690833333333336</v>
      </c>
      <c r="AZ103" s="46">
        <v>4.2705333333333337</v>
      </c>
      <c r="BA103" s="46">
        <v>1.660762962962963</v>
      </c>
      <c r="BB103" s="46">
        <v>12.705595872592596</v>
      </c>
      <c r="BC103" s="46">
        <v>47.23167161333334</v>
      </c>
      <c r="BD103" s="46">
        <v>174.70363636363635</v>
      </c>
      <c r="BE103" s="46">
        <v>174.70363636363635</v>
      </c>
      <c r="BF103" s="46">
        <v>221.93530797696968</v>
      </c>
      <c r="BG103" s="46">
        <v>66.11548611111111</v>
      </c>
      <c r="BH103" s="46"/>
      <c r="BI103" s="46">
        <v>0</v>
      </c>
      <c r="BJ103" s="46"/>
      <c r="BK103" s="46"/>
      <c r="BL103" s="46">
        <v>66.11548611111111</v>
      </c>
      <c r="BM103" s="46">
        <v>2971.4967662483282</v>
      </c>
      <c r="BN103" s="46">
        <f t="shared" si="11"/>
        <v>-4.8510664747140009E-7</v>
      </c>
      <c r="BO103" s="46">
        <f t="shared" si="12"/>
        <v>-3.4280869754645676E-7</v>
      </c>
      <c r="BP103" s="47">
        <f t="shared" si="15"/>
        <v>8.6609686609686669</v>
      </c>
      <c r="BQ103" s="47">
        <f t="shared" si="13"/>
        <v>1.8803418803418819</v>
      </c>
      <c r="BR103" s="48">
        <v>3</v>
      </c>
      <c r="BS103" s="47">
        <f t="shared" si="16"/>
        <v>3.4188034188034218</v>
      </c>
      <c r="BT103" s="47">
        <f t="shared" si="17"/>
        <v>12.25</v>
      </c>
      <c r="BU103" s="47">
        <f t="shared" si="18"/>
        <v>13.960113960113972</v>
      </c>
      <c r="BV103" s="46">
        <f t="shared" si="14"/>
        <v>414.82433477379016</v>
      </c>
      <c r="BW103" s="46">
        <f t="shared" si="19"/>
        <v>414.8243339458748</v>
      </c>
      <c r="BX103" s="46">
        <f t="shared" si="20"/>
        <v>3386.3211001942032</v>
      </c>
      <c r="BY103" s="46">
        <f t="shared" si="21"/>
        <v>40635.853202330436</v>
      </c>
      <c r="BZ103" s="49">
        <f>VLOOKUP($C103,[2]PARAMETROS!$A:$I,7,0)</f>
        <v>43101</v>
      </c>
      <c r="CA103" s="50">
        <f>VLOOKUP($C103,[2]PARAMETROS!$A:$I,8,0)</f>
        <v>0</v>
      </c>
      <c r="CB103" s="50">
        <f>VLOOKUP($C103,[2]PARAMETROS!$A:$I,9,0)</f>
        <v>0</v>
      </c>
    </row>
    <row r="104" spans="1:80">
      <c r="A104" s="42" t="s">
        <v>255</v>
      </c>
      <c r="B104" s="42" t="s">
        <v>73</v>
      </c>
      <c r="C104" s="42" t="s">
        <v>255</v>
      </c>
      <c r="D104" s="43" t="s">
        <v>256</v>
      </c>
      <c r="E104" s="44" t="s">
        <v>62</v>
      </c>
      <c r="F104" s="44" t="s">
        <v>63</v>
      </c>
      <c r="G104" s="44">
        <v>4</v>
      </c>
      <c r="H104" s="45">
        <v>1036.22</v>
      </c>
      <c r="I104" s="46">
        <v>4144.88</v>
      </c>
      <c r="J104" s="46"/>
      <c r="K104" s="46"/>
      <c r="L104" s="46"/>
      <c r="M104" s="46"/>
      <c r="N104" s="46"/>
      <c r="O104" s="46"/>
      <c r="P104" s="46"/>
      <c r="Q104" s="46">
        <v>4144.88</v>
      </c>
      <c r="R104" s="46">
        <v>828.97600000000011</v>
      </c>
      <c r="S104" s="46">
        <v>62.173200000000001</v>
      </c>
      <c r="T104" s="46">
        <v>41.448799999999999</v>
      </c>
      <c r="U104" s="46">
        <v>8.2897600000000011</v>
      </c>
      <c r="V104" s="46">
        <v>103.62200000000001</v>
      </c>
      <c r="W104" s="46">
        <v>331.59039999999999</v>
      </c>
      <c r="X104" s="46">
        <v>124.3464</v>
      </c>
      <c r="Y104" s="46">
        <v>24.86928</v>
      </c>
      <c r="Z104" s="46">
        <v>1525.31584</v>
      </c>
      <c r="AA104" s="46">
        <v>345.40666666666664</v>
      </c>
      <c r="AB104" s="46">
        <v>460.54222222222222</v>
      </c>
      <c r="AC104" s="46">
        <v>296.58919111111118</v>
      </c>
      <c r="AD104" s="46">
        <v>1102.53808</v>
      </c>
      <c r="AE104" s="46">
        <v>399.30719999999997</v>
      </c>
      <c r="AF104" s="46">
        <v>1109.5999999999999</v>
      </c>
      <c r="AG104" s="46">
        <v>0</v>
      </c>
      <c r="AH104" s="46">
        <v>152</v>
      </c>
      <c r="AI104" s="46">
        <v>42.24</v>
      </c>
      <c r="AJ104" s="46">
        <v>0</v>
      </c>
      <c r="AK104" s="46">
        <v>18.88</v>
      </c>
      <c r="AL104" s="46">
        <v>0</v>
      </c>
      <c r="AM104" s="46">
        <v>1722.0272</v>
      </c>
      <c r="AN104" s="46">
        <v>4349.88112</v>
      </c>
      <c r="AO104" s="46">
        <v>20.800357484567904</v>
      </c>
      <c r="AP104" s="46">
        <v>1.6640285987654322</v>
      </c>
      <c r="AQ104" s="46">
        <v>0.83201429938271609</v>
      </c>
      <c r="AR104" s="46">
        <v>14.507080000000002</v>
      </c>
      <c r="AS104" s="46">
        <v>5.338605440000002</v>
      </c>
      <c r="AT104" s="46">
        <v>178.22984</v>
      </c>
      <c r="AU104" s="46">
        <v>6.9081333333333337</v>
      </c>
      <c r="AV104" s="46">
        <v>228.28005915604939</v>
      </c>
      <c r="AW104" s="46">
        <v>57.567777777777778</v>
      </c>
      <c r="AX104" s="46">
        <v>34.080124444444451</v>
      </c>
      <c r="AY104" s="46">
        <v>0.8635166666666666</v>
      </c>
      <c r="AZ104" s="46">
        <v>13.816266666666667</v>
      </c>
      <c r="BA104" s="46">
        <v>5.3729925925925928</v>
      </c>
      <c r="BB104" s="46">
        <v>41.105849558518528</v>
      </c>
      <c r="BC104" s="46">
        <v>152.80652770666669</v>
      </c>
      <c r="BD104" s="46"/>
      <c r="BE104" s="46">
        <v>0</v>
      </c>
      <c r="BF104" s="46">
        <v>152.80652770666669</v>
      </c>
      <c r="BG104" s="46">
        <v>174.27</v>
      </c>
      <c r="BH104" s="46"/>
      <c r="BI104" s="46">
        <v>0</v>
      </c>
      <c r="BJ104" s="46"/>
      <c r="BK104" s="46"/>
      <c r="BL104" s="46">
        <v>174.27</v>
      </c>
      <c r="BM104" s="46">
        <v>9050.1177068627167</v>
      </c>
      <c r="BN104" s="46">
        <f t="shared" si="11"/>
        <v>-1.9404265898856003E-6</v>
      </c>
      <c r="BO104" s="46">
        <f t="shared" si="12"/>
        <v>-1.3712347901858271E-6</v>
      </c>
      <c r="BP104" s="47">
        <f t="shared" si="15"/>
        <v>8.8629737609329435</v>
      </c>
      <c r="BQ104" s="47">
        <f t="shared" si="13"/>
        <v>1.9241982507288626</v>
      </c>
      <c r="BR104" s="48">
        <v>5</v>
      </c>
      <c r="BS104" s="47">
        <f t="shared" si="16"/>
        <v>5.8309037900874632</v>
      </c>
      <c r="BT104" s="47">
        <f t="shared" si="17"/>
        <v>14.25</v>
      </c>
      <c r="BU104" s="47">
        <f t="shared" si="18"/>
        <v>16.618075801749271</v>
      </c>
      <c r="BV104" s="46">
        <f t="shared" si="14"/>
        <v>1503.9554201236449</v>
      </c>
      <c r="BW104" s="46">
        <f t="shared" si="19"/>
        <v>1503.9554168119835</v>
      </c>
      <c r="BX104" s="46">
        <f t="shared" si="20"/>
        <v>10554.0731236747</v>
      </c>
      <c r="BY104" s="46">
        <f t="shared" si="21"/>
        <v>126648.87748409639</v>
      </c>
      <c r="BZ104" s="49">
        <f>VLOOKUP($C104,[2]PARAMETROS!$A:$I,7,0)</f>
        <v>43101</v>
      </c>
      <c r="CA104" s="50">
        <f>VLOOKUP($C104,[2]PARAMETROS!$A:$I,8,0)</f>
        <v>0</v>
      </c>
      <c r="CB104" s="50">
        <f>VLOOKUP($C104,[2]PARAMETROS!$A:$I,9,0)</f>
        <v>0</v>
      </c>
    </row>
    <row r="105" spans="1:80">
      <c r="A105" s="42" t="s">
        <v>255</v>
      </c>
      <c r="B105" s="42" t="s">
        <v>78</v>
      </c>
      <c r="C105" s="42" t="s">
        <v>257</v>
      </c>
      <c r="D105" s="43" t="s">
        <v>258</v>
      </c>
      <c r="E105" s="44" t="s">
        <v>62</v>
      </c>
      <c r="F105" s="44" t="s">
        <v>63</v>
      </c>
      <c r="G105" s="44">
        <v>2</v>
      </c>
      <c r="H105" s="45">
        <v>3067.4</v>
      </c>
      <c r="I105" s="46">
        <v>6134.8</v>
      </c>
      <c r="J105" s="46"/>
      <c r="K105" s="46"/>
      <c r="L105" s="46"/>
      <c r="M105" s="46"/>
      <c r="N105" s="46"/>
      <c r="O105" s="46"/>
      <c r="P105" s="46"/>
      <c r="Q105" s="46">
        <v>6134.8</v>
      </c>
      <c r="R105" s="46">
        <v>1226.96</v>
      </c>
      <c r="S105" s="46">
        <v>92.022000000000006</v>
      </c>
      <c r="T105" s="46">
        <v>61.348000000000006</v>
      </c>
      <c r="U105" s="46">
        <v>12.269600000000001</v>
      </c>
      <c r="V105" s="46">
        <v>153.37</v>
      </c>
      <c r="W105" s="46">
        <v>490.78400000000005</v>
      </c>
      <c r="X105" s="46">
        <v>184.04400000000001</v>
      </c>
      <c r="Y105" s="46">
        <v>36.808800000000005</v>
      </c>
      <c r="Z105" s="46">
        <v>2257.6063999999997</v>
      </c>
      <c r="AA105" s="46">
        <v>511.23333333333335</v>
      </c>
      <c r="AB105" s="46">
        <v>681.64444444444439</v>
      </c>
      <c r="AC105" s="46">
        <v>438.97902222222228</v>
      </c>
      <c r="AD105" s="46">
        <v>1631.8568</v>
      </c>
      <c r="AE105" s="46">
        <v>0</v>
      </c>
      <c r="AF105" s="46">
        <v>648.79999999999995</v>
      </c>
      <c r="AG105" s="46">
        <v>0</v>
      </c>
      <c r="AH105" s="46">
        <v>0</v>
      </c>
      <c r="AI105" s="46">
        <v>0</v>
      </c>
      <c r="AJ105" s="46">
        <v>0</v>
      </c>
      <c r="AK105" s="46">
        <v>9.44</v>
      </c>
      <c r="AL105" s="46">
        <v>587.76</v>
      </c>
      <c r="AM105" s="46">
        <v>1246</v>
      </c>
      <c r="AN105" s="46">
        <v>5135.4632000000001</v>
      </c>
      <c r="AO105" s="46">
        <v>30.786423996913584</v>
      </c>
      <c r="AP105" s="46">
        <v>2.4629139197530865</v>
      </c>
      <c r="AQ105" s="46">
        <v>1.2314569598765432</v>
      </c>
      <c r="AR105" s="46">
        <v>21.471800000000005</v>
      </c>
      <c r="AS105" s="46">
        <v>7.9016224000000035</v>
      </c>
      <c r="AT105" s="46">
        <v>263.79640000000001</v>
      </c>
      <c r="AU105" s="46">
        <v>10.224666666666668</v>
      </c>
      <c r="AV105" s="46">
        <v>337.87528394320992</v>
      </c>
      <c r="AW105" s="46">
        <v>85.205555555555549</v>
      </c>
      <c r="AX105" s="46">
        <v>50.441688888888891</v>
      </c>
      <c r="AY105" s="46">
        <v>1.2780833333333332</v>
      </c>
      <c r="AZ105" s="46">
        <v>20.449333333333335</v>
      </c>
      <c r="BA105" s="46">
        <v>7.9525185185185183</v>
      </c>
      <c r="BB105" s="46">
        <v>60.840402103703717</v>
      </c>
      <c r="BC105" s="46">
        <v>226.16758173333335</v>
      </c>
      <c r="BD105" s="46"/>
      <c r="BE105" s="46">
        <v>0</v>
      </c>
      <c r="BF105" s="46">
        <v>226.16758173333335</v>
      </c>
      <c r="BG105" s="46">
        <v>188.76097222222222</v>
      </c>
      <c r="BH105" s="46"/>
      <c r="BI105" s="46">
        <v>0</v>
      </c>
      <c r="BJ105" s="46"/>
      <c r="BK105" s="46"/>
      <c r="BL105" s="46">
        <v>188.76097222222222</v>
      </c>
      <c r="BM105" s="46">
        <v>12023.067037898765</v>
      </c>
      <c r="BN105" s="46">
        <f t="shared" si="11"/>
        <v>-9.7021329494280017E-7</v>
      </c>
      <c r="BO105" s="46">
        <f t="shared" si="12"/>
        <v>-6.8561739509291353E-7</v>
      </c>
      <c r="BP105" s="47">
        <f t="shared" si="15"/>
        <v>8.8629737609329435</v>
      </c>
      <c r="BQ105" s="47">
        <f t="shared" si="13"/>
        <v>1.9241982507288626</v>
      </c>
      <c r="BR105" s="48">
        <v>5</v>
      </c>
      <c r="BS105" s="47">
        <f t="shared" si="16"/>
        <v>5.8309037900874632</v>
      </c>
      <c r="BT105" s="47">
        <f t="shared" si="17"/>
        <v>14.25</v>
      </c>
      <c r="BU105" s="47">
        <f t="shared" si="18"/>
        <v>16.618075801749271</v>
      </c>
      <c r="BV105" s="46">
        <f t="shared" si="14"/>
        <v>1998.0023937779802</v>
      </c>
      <c r="BW105" s="46">
        <f t="shared" si="19"/>
        <v>1998.0023921221496</v>
      </c>
      <c r="BX105" s="46">
        <f t="shared" si="20"/>
        <v>14021.069430020914</v>
      </c>
      <c r="BY105" s="46">
        <f t="shared" si="21"/>
        <v>168252.83316025097</v>
      </c>
      <c r="BZ105" s="51">
        <f>VLOOKUP($C105,[2]PARAMETROS!$A:$I,7,0)</f>
        <v>42736</v>
      </c>
      <c r="CA105" s="50">
        <f>VLOOKUP($C105,[2]PARAMETROS!$A:$I,8,0)</f>
        <v>0</v>
      </c>
      <c r="CB105" s="50">
        <f>VLOOKUP($C105,[2]PARAMETROS!$A:$I,9,0)</f>
        <v>0</v>
      </c>
    </row>
    <row r="106" spans="1:80">
      <c r="A106" s="42" t="s">
        <v>255</v>
      </c>
      <c r="B106" s="42" t="s">
        <v>78</v>
      </c>
      <c r="C106" s="42" t="s">
        <v>257</v>
      </c>
      <c r="D106" s="43" t="s">
        <v>259</v>
      </c>
      <c r="E106" s="44" t="s">
        <v>62</v>
      </c>
      <c r="F106" s="44" t="s">
        <v>64</v>
      </c>
      <c r="G106" s="44">
        <v>1</v>
      </c>
      <c r="H106" s="45">
        <v>3067.4</v>
      </c>
      <c r="I106" s="46">
        <v>3067.4</v>
      </c>
      <c r="J106" s="46"/>
      <c r="K106" s="46"/>
      <c r="L106" s="46"/>
      <c r="M106" s="46"/>
      <c r="N106" s="46"/>
      <c r="O106" s="46"/>
      <c r="P106" s="46"/>
      <c r="Q106" s="46">
        <v>3067.4</v>
      </c>
      <c r="R106" s="46">
        <v>613.48</v>
      </c>
      <c r="S106" s="46">
        <v>46.011000000000003</v>
      </c>
      <c r="T106" s="46">
        <v>30.674000000000003</v>
      </c>
      <c r="U106" s="46">
        <v>6.1348000000000003</v>
      </c>
      <c r="V106" s="46">
        <v>76.685000000000002</v>
      </c>
      <c r="W106" s="46">
        <v>245.39200000000002</v>
      </c>
      <c r="X106" s="46">
        <v>92.022000000000006</v>
      </c>
      <c r="Y106" s="46">
        <v>18.404400000000003</v>
      </c>
      <c r="Z106" s="46">
        <v>1128.8031999999998</v>
      </c>
      <c r="AA106" s="46">
        <v>255.61666666666667</v>
      </c>
      <c r="AB106" s="46">
        <v>340.82222222222219</v>
      </c>
      <c r="AC106" s="46">
        <v>219.48951111111114</v>
      </c>
      <c r="AD106" s="46">
        <v>815.92840000000001</v>
      </c>
      <c r="AE106" s="46">
        <v>0</v>
      </c>
      <c r="AF106" s="46">
        <v>324.39999999999998</v>
      </c>
      <c r="AG106" s="46">
        <v>0</v>
      </c>
      <c r="AH106" s="46">
        <v>0</v>
      </c>
      <c r="AI106" s="46">
        <v>0</v>
      </c>
      <c r="AJ106" s="46">
        <v>0</v>
      </c>
      <c r="AK106" s="46">
        <v>4.72</v>
      </c>
      <c r="AL106" s="46">
        <v>293.88</v>
      </c>
      <c r="AM106" s="46">
        <v>623</v>
      </c>
      <c r="AN106" s="46">
        <v>2567.7316000000001</v>
      </c>
      <c r="AO106" s="46">
        <v>15.393211998456792</v>
      </c>
      <c r="AP106" s="46">
        <v>1.2314569598765432</v>
      </c>
      <c r="AQ106" s="46">
        <v>0.61572847993827162</v>
      </c>
      <c r="AR106" s="46">
        <v>10.735900000000003</v>
      </c>
      <c r="AS106" s="46">
        <v>3.9508112000000017</v>
      </c>
      <c r="AT106" s="46">
        <v>131.8982</v>
      </c>
      <c r="AU106" s="46">
        <v>5.1123333333333338</v>
      </c>
      <c r="AV106" s="46">
        <v>168.93764197160496</v>
      </c>
      <c r="AW106" s="46">
        <v>42.602777777777774</v>
      </c>
      <c r="AX106" s="46">
        <v>25.220844444444445</v>
      </c>
      <c r="AY106" s="46">
        <v>0.63904166666666662</v>
      </c>
      <c r="AZ106" s="46">
        <v>10.224666666666668</v>
      </c>
      <c r="BA106" s="46">
        <v>3.9762592592592592</v>
      </c>
      <c r="BB106" s="46">
        <v>30.420201051851858</v>
      </c>
      <c r="BC106" s="46">
        <v>113.08379086666667</v>
      </c>
      <c r="BD106" s="46"/>
      <c r="BE106" s="46">
        <v>0</v>
      </c>
      <c r="BF106" s="46">
        <v>113.08379086666667</v>
      </c>
      <c r="BG106" s="46">
        <v>94.380486111111111</v>
      </c>
      <c r="BH106" s="46"/>
      <c r="BI106" s="46">
        <v>0</v>
      </c>
      <c r="BJ106" s="46"/>
      <c r="BK106" s="46"/>
      <c r="BL106" s="46">
        <v>94.380486111111111</v>
      </c>
      <c r="BM106" s="46">
        <v>6011.5335189493826</v>
      </c>
      <c r="BN106" s="46">
        <f t="shared" si="11"/>
        <v>-4.8510664747140009E-7</v>
      </c>
      <c r="BO106" s="46">
        <f t="shared" si="12"/>
        <v>-3.4280869754645676E-7</v>
      </c>
      <c r="BP106" s="47">
        <f t="shared" si="15"/>
        <v>8.8629737609329435</v>
      </c>
      <c r="BQ106" s="47">
        <f t="shared" si="13"/>
        <v>1.9241982507288626</v>
      </c>
      <c r="BR106" s="48">
        <v>5</v>
      </c>
      <c r="BS106" s="47">
        <f t="shared" si="16"/>
        <v>5.8309037900874632</v>
      </c>
      <c r="BT106" s="47">
        <f t="shared" si="17"/>
        <v>14.25</v>
      </c>
      <c r="BU106" s="47">
        <f t="shared" si="18"/>
        <v>16.618075801749271</v>
      </c>
      <c r="BV106" s="46">
        <f t="shared" si="14"/>
        <v>999.00119688899008</v>
      </c>
      <c r="BW106" s="46">
        <f t="shared" si="19"/>
        <v>999.00119606107478</v>
      </c>
      <c r="BX106" s="46">
        <f t="shared" si="20"/>
        <v>7010.5347150104571</v>
      </c>
      <c r="BY106" s="46">
        <f t="shared" si="21"/>
        <v>84126.416580125486</v>
      </c>
      <c r="BZ106" s="51">
        <f>VLOOKUP($C106,[2]PARAMETROS!$A:$I,7,0)</f>
        <v>42736</v>
      </c>
      <c r="CA106" s="50">
        <f>VLOOKUP($C106,[2]PARAMETROS!$A:$I,8,0)</f>
        <v>0</v>
      </c>
      <c r="CB106" s="50">
        <f>VLOOKUP($C106,[2]PARAMETROS!$A:$I,9,0)</f>
        <v>0</v>
      </c>
    </row>
    <row r="107" spans="1:80">
      <c r="A107" s="42" t="s">
        <v>260</v>
      </c>
      <c r="B107" s="42" t="s">
        <v>73</v>
      </c>
      <c r="C107" s="42" t="s">
        <v>238</v>
      </c>
      <c r="D107" s="43" t="s">
        <v>261</v>
      </c>
      <c r="E107" s="44" t="s">
        <v>62</v>
      </c>
      <c r="F107" s="44" t="s">
        <v>63</v>
      </c>
      <c r="G107" s="44">
        <v>1</v>
      </c>
      <c r="H107" s="45">
        <v>1041.5999999999999</v>
      </c>
      <c r="I107" s="46">
        <v>1041.5999999999999</v>
      </c>
      <c r="J107" s="46"/>
      <c r="K107" s="46"/>
      <c r="L107" s="46"/>
      <c r="M107" s="46"/>
      <c r="N107" s="46"/>
      <c r="O107" s="46"/>
      <c r="P107" s="46"/>
      <c r="Q107" s="46">
        <v>1041.5999999999999</v>
      </c>
      <c r="R107" s="46">
        <v>208.32</v>
      </c>
      <c r="S107" s="46">
        <v>15.623999999999999</v>
      </c>
      <c r="T107" s="46">
        <v>10.415999999999999</v>
      </c>
      <c r="U107" s="46">
        <v>2.0831999999999997</v>
      </c>
      <c r="V107" s="46">
        <v>26.04</v>
      </c>
      <c r="W107" s="46">
        <v>83.327999999999989</v>
      </c>
      <c r="X107" s="46">
        <v>31.247999999999998</v>
      </c>
      <c r="Y107" s="46">
        <v>6.2495999999999992</v>
      </c>
      <c r="Z107" s="46">
        <v>383.30879999999996</v>
      </c>
      <c r="AA107" s="46">
        <v>86.799999999999983</v>
      </c>
      <c r="AB107" s="46">
        <v>115.73333333333332</v>
      </c>
      <c r="AC107" s="46">
        <v>74.532266666666672</v>
      </c>
      <c r="AD107" s="46">
        <v>277.06559999999996</v>
      </c>
      <c r="AE107" s="46">
        <v>99.504000000000005</v>
      </c>
      <c r="AF107" s="46">
        <v>397</v>
      </c>
      <c r="AG107" s="46">
        <v>0</v>
      </c>
      <c r="AH107" s="46">
        <v>33.44</v>
      </c>
      <c r="AI107" s="46">
        <v>0</v>
      </c>
      <c r="AJ107" s="46">
        <v>0</v>
      </c>
      <c r="AK107" s="46">
        <v>4.72</v>
      </c>
      <c r="AL107" s="46">
        <v>0</v>
      </c>
      <c r="AM107" s="46">
        <v>534.66399999999999</v>
      </c>
      <c r="AN107" s="46">
        <v>1195.0383999999999</v>
      </c>
      <c r="AO107" s="46">
        <v>5.2270879629629627</v>
      </c>
      <c r="AP107" s="46">
        <v>0.418167037037037</v>
      </c>
      <c r="AQ107" s="46">
        <v>0.2090835185185185</v>
      </c>
      <c r="AR107" s="46">
        <v>3.6456000000000004</v>
      </c>
      <c r="AS107" s="46">
        <v>1.3415808000000005</v>
      </c>
      <c r="AT107" s="46">
        <v>44.788799999999995</v>
      </c>
      <c r="AU107" s="46">
        <v>1.736</v>
      </c>
      <c r="AV107" s="46">
        <v>57.366319318518514</v>
      </c>
      <c r="AW107" s="46">
        <v>14.466666666666665</v>
      </c>
      <c r="AX107" s="46">
        <v>8.5642666666666667</v>
      </c>
      <c r="AY107" s="46">
        <v>0.21699999999999997</v>
      </c>
      <c r="AZ107" s="46">
        <v>3.472</v>
      </c>
      <c r="BA107" s="46">
        <v>1.350222222222222</v>
      </c>
      <c r="BB107" s="46">
        <v>10.329817244444445</v>
      </c>
      <c r="BC107" s="46">
        <v>38.3999728</v>
      </c>
      <c r="BD107" s="46"/>
      <c r="BE107" s="46">
        <v>0</v>
      </c>
      <c r="BF107" s="46">
        <v>38.3999728</v>
      </c>
      <c r="BG107" s="46">
        <v>43.567500000000003</v>
      </c>
      <c r="BH107" s="46"/>
      <c r="BI107" s="46">
        <v>0</v>
      </c>
      <c r="BJ107" s="46"/>
      <c r="BK107" s="46"/>
      <c r="BL107" s="46">
        <v>43.567500000000003</v>
      </c>
      <c r="BM107" s="46">
        <v>2375.9721921185183</v>
      </c>
      <c r="BN107" s="46">
        <f t="shared" si="11"/>
        <v>-4.8510664747140009E-7</v>
      </c>
      <c r="BO107" s="46">
        <f t="shared" si="12"/>
        <v>-3.4280869754645676E-7</v>
      </c>
      <c r="BP107" s="47">
        <f t="shared" si="15"/>
        <v>8.8629737609329435</v>
      </c>
      <c r="BQ107" s="47">
        <f t="shared" si="13"/>
        <v>1.9241982507288626</v>
      </c>
      <c r="BR107" s="48">
        <v>5</v>
      </c>
      <c r="BS107" s="47">
        <f t="shared" si="16"/>
        <v>5.8309037900874632</v>
      </c>
      <c r="BT107" s="47">
        <f t="shared" si="17"/>
        <v>14.25</v>
      </c>
      <c r="BU107" s="47">
        <f t="shared" si="18"/>
        <v>16.618075801749271</v>
      </c>
      <c r="BV107" s="46">
        <f t="shared" si="14"/>
        <v>394.84085977715557</v>
      </c>
      <c r="BW107" s="46">
        <f t="shared" si="19"/>
        <v>394.84085894924021</v>
      </c>
      <c r="BX107" s="46">
        <f t="shared" si="20"/>
        <v>2770.8130510677584</v>
      </c>
      <c r="BY107" s="46">
        <f t="shared" si="21"/>
        <v>33249.7566128131</v>
      </c>
      <c r="BZ107" s="49">
        <f>VLOOKUP($C107,[2]PARAMETROS!$A:$I,7,0)</f>
        <v>43101</v>
      </c>
      <c r="CA107" s="50">
        <f>VLOOKUP($C107,[2]PARAMETROS!$A:$I,8,0)</f>
        <v>0</v>
      </c>
      <c r="CB107" s="50">
        <f>VLOOKUP($C107,[2]PARAMETROS!$A:$I,9,0)</f>
        <v>0</v>
      </c>
    </row>
    <row r="108" spans="1:80">
      <c r="A108" s="42" t="s">
        <v>260</v>
      </c>
      <c r="B108" s="42" t="s">
        <v>78</v>
      </c>
      <c r="C108" s="42" t="s">
        <v>262</v>
      </c>
      <c r="D108" s="43" t="s">
        <v>263</v>
      </c>
      <c r="E108" s="44" t="s">
        <v>62</v>
      </c>
      <c r="F108" s="44" t="s">
        <v>63</v>
      </c>
      <c r="G108" s="44">
        <v>1</v>
      </c>
      <c r="H108" s="45">
        <v>3062.89</v>
      </c>
      <c r="I108" s="46">
        <v>3062.89</v>
      </c>
      <c r="J108" s="46"/>
      <c r="K108" s="46"/>
      <c r="L108" s="46"/>
      <c r="M108" s="46"/>
      <c r="N108" s="46"/>
      <c r="O108" s="46"/>
      <c r="P108" s="46"/>
      <c r="Q108" s="46">
        <v>3062.89</v>
      </c>
      <c r="R108" s="46">
        <v>612.57799999999997</v>
      </c>
      <c r="S108" s="46">
        <v>45.943349999999995</v>
      </c>
      <c r="T108" s="46">
        <v>30.628899999999998</v>
      </c>
      <c r="U108" s="46">
        <v>6.1257799999999998</v>
      </c>
      <c r="V108" s="46">
        <v>76.572249999999997</v>
      </c>
      <c r="W108" s="46">
        <v>245.03119999999998</v>
      </c>
      <c r="X108" s="46">
        <v>91.88669999999999</v>
      </c>
      <c r="Y108" s="46">
        <v>18.37734</v>
      </c>
      <c r="Z108" s="46">
        <v>1127.1435199999999</v>
      </c>
      <c r="AA108" s="46">
        <v>255.24083333333331</v>
      </c>
      <c r="AB108" s="46">
        <v>340.32111111111107</v>
      </c>
      <c r="AC108" s="46">
        <v>219.16679555555558</v>
      </c>
      <c r="AD108" s="46">
        <v>814.72874000000002</v>
      </c>
      <c r="AE108" s="46">
        <v>0</v>
      </c>
      <c r="AF108" s="46">
        <v>397</v>
      </c>
      <c r="AG108" s="46">
        <v>0</v>
      </c>
      <c r="AH108" s="46">
        <v>0</v>
      </c>
      <c r="AI108" s="46">
        <v>0</v>
      </c>
      <c r="AJ108" s="46">
        <v>0</v>
      </c>
      <c r="AK108" s="46">
        <v>4.72</v>
      </c>
      <c r="AL108" s="46">
        <v>293.88</v>
      </c>
      <c r="AM108" s="46">
        <v>695.6</v>
      </c>
      <c r="AN108" s="46">
        <v>2637.4722599999996</v>
      </c>
      <c r="AO108" s="46">
        <v>15.37057934992284</v>
      </c>
      <c r="AP108" s="46">
        <v>1.2296463479938271</v>
      </c>
      <c r="AQ108" s="46">
        <v>0.61482317399691355</v>
      </c>
      <c r="AR108" s="46">
        <v>10.720115000000002</v>
      </c>
      <c r="AS108" s="46">
        <v>3.9450023200000013</v>
      </c>
      <c r="AT108" s="46">
        <v>131.70426999999998</v>
      </c>
      <c r="AU108" s="46">
        <v>5.1048166666666672</v>
      </c>
      <c r="AV108" s="46">
        <v>168.68925285858023</v>
      </c>
      <c r="AW108" s="46">
        <v>42.540138888888883</v>
      </c>
      <c r="AX108" s="46">
        <v>25.183762222222224</v>
      </c>
      <c r="AY108" s="46">
        <v>0.63810208333333329</v>
      </c>
      <c r="AZ108" s="46">
        <v>10.209633333333334</v>
      </c>
      <c r="BA108" s="46">
        <v>3.9704129629629628</v>
      </c>
      <c r="BB108" s="46">
        <v>30.375474212592597</v>
      </c>
      <c r="BC108" s="46">
        <v>112.91752370333333</v>
      </c>
      <c r="BD108" s="46"/>
      <c r="BE108" s="46">
        <v>0</v>
      </c>
      <c r="BF108" s="46">
        <v>112.91752370333333</v>
      </c>
      <c r="BG108" s="46">
        <v>94.380486111111111</v>
      </c>
      <c r="BH108" s="46"/>
      <c r="BI108" s="46">
        <v>0</v>
      </c>
      <c r="BJ108" s="46"/>
      <c r="BK108" s="46"/>
      <c r="BL108" s="46">
        <v>94.380486111111111</v>
      </c>
      <c r="BM108" s="46">
        <v>6076.3495226730247</v>
      </c>
      <c r="BN108" s="46">
        <f t="shared" si="11"/>
        <v>-4.8510664747140009E-7</v>
      </c>
      <c r="BO108" s="46">
        <f t="shared" si="12"/>
        <v>-3.4280869754645676E-7</v>
      </c>
      <c r="BP108" s="47">
        <f t="shared" si="15"/>
        <v>8.8629737609329435</v>
      </c>
      <c r="BQ108" s="47">
        <f t="shared" si="13"/>
        <v>1.9241982507288626</v>
      </c>
      <c r="BR108" s="48">
        <v>5</v>
      </c>
      <c r="BS108" s="47">
        <f t="shared" si="16"/>
        <v>5.8309037900874632</v>
      </c>
      <c r="BT108" s="47">
        <f t="shared" si="17"/>
        <v>14.25</v>
      </c>
      <c r="BU108" s="47">
        <f t="shared" si="18"/>
        <v>16.618075801749271</v>
      </c>
      <c r="BV108" s="46">
        <f t="shared" si="14"/>
        <v>1009.7723695194495</v>
      </c>
      <c r="BW108" s="46">
        <f t="shared" si="19"/>
        <v>1009.7723686915342</v>
      </c>
      <c r="BX108" s="46">
        <f t="shared" si="20"/>
        <v>7086.1218913645589</v>
      </c>
      <c r="BY108" s="46">
        <f t="shared" si="21"/>
        <v>85033.462696374714</v>
      </c>
      <c r="BZ108" s="49">
        <f>VLOOKUP($C108,[2]PARAMETROS!$A:$I,7,0)</f>
        <v>43101</v>
      </c>
      <c r="CA108" s="50">
        <f>VLOOKUP($C108,[2]PARAMETROS!$A:$I,8,0)</f>
        <v>0</v>
      </c>
      <c r="CB108" s="50">
        <f>VLOOKUP($C108,[2]PARAMETROS!$A:$I,9,0)</f>
        <v>0</v>
      </c>
    </row>
    <row r="109" spans="1:80">
      <c r="A109" s="42" t="s">
        <v>260</v>
      </c>
      <c r="B109" s="42" t="s">
        <v>66</v>
      </c>
      <c r="C109" s="42" t="s">
        <v>238</v>
      </c>
      <c r="D109" s="43" t="s">
        <v>264</v>
      </c>
      <c r="E109" s="44" t="s">
        <v>62</v>
      </c>
      <c r="F109" s="44" t="s">
        <v>63</v>
      </c>
      <c r="G109" s="44">
        <v>1</v>
      </c>
      <c r="H109" s="45">
        <v>1281.1600000000001</v>
      </c>
      <c r="I109" s="46">
        <v>1281.1600000000001</v>
      </c>
      <c r="J109" s="46"/>
      <c r="K109" s="46"/>
      <c r="L109" s="46"/>
      <c r="M109" s="46"/>
      <c r="N109" s="46"/>
      <c r="O109" s="46"/>
      <c r="P109" s="46"/>
      <c r="Q109" s="46">
        <v>1281.1600000000001</v>
      </c>
      <c r="R109" s="46">
        <v>256.23200000000003</v>
      </c>
      <c r="S109" s="46">
        <v>19.217400000000001</v>
      </c>
      <c r="T109" s="46">
        <v>12.8116</v>
      </c>
      <c r="U109" s="46">
        <v>2.5623200000000002</v>
      </c>
      <c r="V109" s="46">
        <v>32.029000000000003</v>
      </c>
      <c r="W109" s="46">
        <v>102.4928</v>
      </c>
      <c r="X109" s="46">
        <v>38.434800000000003</v>
      </c>
      <c r="Y109" s="46">
        <v>7.6869600000000009</v>
      </c>
      <c r="Z109" s="46">
        <v>471.46688</v>
      </c>
      <c r="AA109" s="46">
        <v>106.76333333333334</v>
      </c>
      <c r="AB109" s="46">
        <v>142.35111111111112</v>
      </c>
      <c r="AC109" s="46">
        <v>91.674115555555574</v>
      </c>
      <c r="AD109" s="46">
        <v>340.78856000000007</v>
      </c>
      <c r="AE109" s="46">
        <v>85.130399999999995</v>
      </c>
      <c r="AF109" s="46">
        <v>397</v>
      </c>
      <c r="AG109" s="46">
        <v>0</v>
      </c>
      <c r="AH109" s="46">
        <v>33.44</v>
      </c>
      <c r="AI109" s="46">
        <v>0</v>
      </c>
      <c r="AJ109" s="46">
        <v>0</v>
      </c>
      <c r="AK109" s="46">
        <v>4.72</v>
      </c>
      <c r="AL109" s="46">
        <v>0</v>
      </c>
      <c r="AM109" s="46">
        <v>520.29040000000009</v>
      </c>
      <c r="AN109" s="46">
        <v>1332.5458400000002</v>
      </c>
      <c r="AO109" s="46">
        <v>6.4292780478395075</v>
      </c>
      <c r="AP109" s="46">
        <v>0.51434224382716054</v>
      </c>
      <c r="AQ109" s="46">
        <v>0.25717112191358027</v>
      </c>
      <c r="AR109" s="46">
        <v>4.4840600000000013</v>
      </c>
      <c r="AS109" s="46">
        <v>1.6501340800000008</v>
      </c>
      <c r="AT109" s="46">
        <v>55.089880000000001</v>
      </c>
      <c r="AU109" s="46">
        <v>2.1352666666666669</v>
      </c>
      <c r="AV109" s="46">
        <v>70.560132160246923</v>
      </c>
      <c r="AW109" s="46">
        <v>17.79388888888889</v>
      </c>
      <c r="AX109" s="46">
        <v>10.533982222222223</v>
      </c>
      <c r="AY109" s="46">
        <v>0.26690833333333336</v>
      </c>
      <c r="AZ109" s="46">
        <v>4.2705333333333337</v>
      </c>
      <c r="BA109" s="46">
        <v>1.660762962962963</v>
      </c>
      <c r="BB109" s="46">
        <v>12.705595872592596</v>
      </c>
      <c r="BC109" s="46">
        <v>47.23167161333334</v>
      </c>
      <c r="BD109" s="46">
        <v>174.70363636363635</v>
      </c>
      <c r="BE109" s="46">
        <v>174.70363636363635</v>
      </c>
      <c r="BF109" s="46">
        <v>221.93530797696968</v>
      </c>
      <c r="BG109" s="46">
        <v>66.11548611111111</v>
      </c>
      <c r="BH109" s="46"/>
      <c r="BI109" s="46">
        <v>0</v>
      </c>
      <c r="BJ109" s="46"/>
      <c r="BK109" s="46"/>
      <c r="BL109" s="46">
        <v>66.11548611111111</v>
      </c>
      <c r="BM109" s="46">
        <v>2972.3167662483288</v>
      </c>
      <c r="BN109" s="46">
        <f t="shared" si="11"/>
        <v>-4.8510664747140009E-7</v>
      </c>
      <c r="BO109" s="46">
        <f t="shared" si="12"/>
        <v>-3.4280869754645676E-7</v>
      </c>
      <c r="BP109" s="47">
        <f t="shared" si="15"/>
        <v>8.8629737609329435</v>
      </c>
      <c r="BQ109" s="47">
        <f t="shared" si="13"/>
        <v>1.9241982507288626</v>
      </c>
      <c r="BR109" s="48">
        <v>5</v>
      </c>
      <c r="BS109" s="47">
        <f t="shared" si="16"/>
        <v>5.8309037900874632</v>
      </c>
      <c r="BT109" s="47">
        <f t="shared" si="17"/>
        <v>14.25</v>
      </c>
      <c r="BU109" s="47">
        <f t="shared" si="18"/>
        <v>16.618075801749271</v>
      </c>
      <c r="BV109" s="46">
        <f t="shared" si="14"/>
        <v>493.94185314566641</v>
      </c>
      <c r="BW109" s="46">
        <f t="shared" si="19"/>
        <v>493.94185231775106</v>
      </c>
      <c r="BX109" s="46">
        <f t="shared" si="20"/>
        <v>3466.2586185660798</v>
      </c>
      <c r="BY109" s="46">
        <f t="shared" si="21"/>
        <v>41595.103422792956</v>
      </c>
      <c r="BZ109" s="49">
        <f>VLOOKUP($C109,[2]PARAMETROS!$A:$I,7,0)</f>
        <v>43101</v>
      </c>
      <c r="CA109" s="50">
        <f>VLOOKUP($C109,[2]PARAMETROS!$A:$I,8,0)</f>
        <v>0</v>
      </c>
      <c r="CB109" s="50">
        <f>VLOOKUP($C109,[2]PARAMETROS!$A:$I,9,0)</f>
        <v>0</v>
      </c>
    </row>
    <row r="110" spans="1:80">
      <c r="A110" s="42" t="s">
        <v>260</v>
      </c>
      <c r="B110" s="42" t="s">
        <v>16</v>
      </c>
      <c r="C110" s="42" t="s">
        <v>238</v>
      </c>
      <c r="D110" s="43" t="s">
        <v>265</v>
      </c>
      <c r="E110" s="44" t="s">
        <v>62</v>
      </c>
      <c r="F110" s="44" t="s">
        <v>63</v>
      </c>
      <c r="G110" s="44">
        <v>1</v>
      </c>
      <c r="H110" s="45">
        <v>2216.69</v>
      </c>
      <c r="I110" s="46">
        <v>2216.69</v>
      </c>
      <c r="J110" s="46"/>
      <c r="K110" s="46"/>
      <c r="L110" s="46"/>
      <c r="M110" s="46"/>
      <c r="N110" s="46"/>
      <c r="O110" s="46"/>
      <c r="P110" s="46"/>
      <c r="Q110" s="46">
        <v>2216.69</v>
      </c>
      <c r="R110" s="46">
        <v>443.33800000000002</v>
      </c>
      <c r="S110" s="46">
        <v>33.250349999999997</v>
      </c>
      <c r="T110" s="46">
        <v>22.166900000000002</v>
      </c>
      <c r="U110" s="46">
        <v>4.4333800000000005</v>
      </c>
      <c r="V110" s="46">
        <v>55.417250000000003</v>
      </c>
      <c r="W110" s="46">
        <v>177.33520000000001</v>
      </c>
      <c r="X110" s="46">
        <v>66.500699999999995</v>
      </c>
      <c r="Y110" s="46">
        <v>13.300140000000001</v>
      </c>
      <c r="Z110" s="46">
        <v>815.74191999999994</v>
      </c>
      <c r="AA110" s="46">
        <v>184.72416666666666</v>
      </c>
      <c r="AB110" s="46">
        <v>246.29888888888888</v>
      </c>
      <c r="AC110" s="46">
        <v>158.61648444444447</v>
      </c>
      <c r="AD110" s="46">
        <v>589.63954000000001</v>
      </c>
      <c r="AE110" s="46">
        <v>28.99860000000001</v>
      </c>
      <c r="AF110" s="46">
        <v>397</v>
      </c>
      <c r="AG110" s="46">
        <v>0</v>
      </c>
      <c r="AH110" s="46">
        <v>33.44</v>
      </c>
      <c r="AI110" s="46">
        <v>0</v>
      </c>
      <c r="AJ110" s="46">
        <v>0</v>
      </c>
      <c r="AK110" s="46">
        <v>4.72</v>
      </c>
      <c r="AL110" s="46">
        <v>0</v>
      </c>
      <c r="AM110" s="46">
        <v>464.15860000000004</v>
      </c>
      <c r="AN110" s="46">
        <v>1869.54006</v>
      </c>
      <c r="AO110" s="46">
        <v>11.124072212577161</v>
      </c>
      <c r="AP110" s="46">
        <v>0.88992577700617292</v>
      </c>
      <c r="AQ110" s="46">
        <v>0.44496288850308646</v>
      </c>
      <c r="AR110" s="46">
        <v>7.7584150000000012</v>
      </c>
      <c r="AS110" s="46">
        <v>2.855096720000001</v>
      </c>
      <c r="AT110" s="46">
        <v>95.317669999999993</v>
      </c>
      <c r="AU110" s="46">
        <v>3.6944833333333338</v>
      </c>
      <c r="AV110" s="46">
        <v>122.08462593141975</v>
      </c>
      <c r="AW110" s="46">
        <v>30.78736111111111</v>
      </c>
      <c r="AX110" s="46">
        <v>18.22611777777778</v>
      </c>
      <c r="AY110" s="46">
        <v>0.46181041666666667</v>
      </c>
      <c r="AZ110" s="46">
        <v>7.3889666666666676</v>
      </c>
      <c r="BA110" s="46">
        <v>2.8734870370370369</v>
      </c>
      <c r="BB110" s="46">
        <v>21.983489427407413</v>
      </c>
      <c r="BC110" s="46">
        <v>81.721232436666668</v>
      </c>
      <c r="BD110" s="46"/>
      <c r="BE110" s="46">
        <v>0</v>
      </c>
      <c r="BF110" s="46">
        <v>81.721232436666668</v>
      </c>
      <c r="BG110" s="46">
        <v>66.11548611111111</v>
      </c>
      <c r="BH110" s="46"/>
      <c r="BI110" s="46">
        <v>0</v>
      </c>
      <c r="BJ110" s="46"/>
      <c r="BK110" s="46"/>
      <c r="BL110" s="46">
        <v>66.11548611111111</v>
      </c>
      <c r="BM110" s="46">
        <v>4356.1514044791966</v>
      </c>
      <c r="BN110" s="46">
        <f t="shared" si="11"/>
        <v>-4.8510664747140009E-7</v>
      </c>
      <c r="BO110" s="46">
        <f t="shared" si="12"/>
        <v>-3.4280869754645676E-7</v>
      </c>
      <c r="BP110" s="47">
        <f t="shared" si="15"/>
        <v>8.8629737609329435</v>
      </c>
      <c r="BQ110" s="47">
        <f t="shared" si="13"/>
        <v>1.9241982507288626</v>
      </c>
      <c r="BR110" s="48">
        <v>5</v>
      </c>
      <c r="BS110" s="47">
        <f t="shared" si="16"/>
        <v>5.8309037900874632</v>
      </c>
      <c r="BT110" s="47">
        <f t="shared" si="17"/>
        <v>14.25</v>
      </c>
      <c r="BU110" s="47">
        <f t="shared" si="18"/>
        <v>16.618075801749271</v>
      </c>
      <c r="BV110" s="46">
        <f t="shared" si="14"/>
        <v>723.9085422977347</v>
      </c>
      <c r="BW110" s="46">
        <f t="shared" si="19"/>
        <v>723.9085414698194</v>
      </c>
      <c r="BX110" s="46">
        <f t="shared" si="20"/>
        <v>5080.0599459490159</v>
      </c>
      <c r="BY110" s="46">
        <f t="shared" si="21"/>
        <v>60960.719351388194</v>
      </c>
      <c r="BZ110" s="49">
        <f>VLOOKUP($C110,[2]PARAMETROS!$A:$I,7,0)</f>
        <v>43101</v>
      </c>
      <c r="CA110" s="50">
        <f>VLOOKUP($C110,[2]PARAMETROS!$A:$I,8,0)</f>
        <v>0</v>
      </c>
      <c r="CB110" s="50">
        <f>VLOOKUP($C110,[2]PARAMETROS!$A:$I,9,0)</f>
        <v>0</v>
      </c>
    </row>
    <row r="111" spans="1:80">
      <c r="A111" s="42" t="s">
        <v>260</v>
      </c>
      <c r="B111" s="42" t="s">
        <v>17</v>
      </c>
      <c r="C111" s="42" t="s">
        <v>238</v>
      </c>
      <c r="D111" s="43" t="s">
        <v>266</v>
      </c>
      <c r="E111" s="44" t="s">
        <v>62</v>
      </c>
      <c r="F111" s="44" t="s">
        <v>63</v>
      </c>
      <c r="G111" s="44">
        <v>1</v>
      </c>
      <c r="H111" s="45">
        <v>1511.38</v>
      </c>
      <c r="I111" s="46">
        <v>1511.38</v>
      </c>
      <c r="J111" s="46"/>
      <c r="K111" s="46"/>
      <c r="L111" s="46"/>
      <c r="M111" s="46"/>
      <c r="N111" s="46"/>
      <c r="O111" s="46"/>
      <c r="P111" s="46"/>
      <c r="Q111" s="46">
        <v>1511.38</v>
      </c>
      <c r="R111" s="46">
        <v>302.27600000000001</v>
      </c>
      <c r="S111" s="46">
        <v>22.6707</v>
      </c>
      <c r="T111" s="46">
        <v>15.113800000000001</v>
      </c>
      <c r="U111" s="46">
        <v>3.0227600000000003</v>
      </c>
      <c r="V111" s="46">
        <v>37.784500000000001</v>
      </c>
      <c r="W111" s="46">
        <v>120.91040000000001</v>
      </c>
      <c r="X111" s="46">
        <v>45.3414</v>
      </c>
      <c r="Y111" s="46">
        <v>9.0682800000000015</v>
      </c>
      <c r="Z111" s="46">
        <v>556.18784000000005</v>
      </c>
      <c r="AA111" s="46">
        <v>125.94833333333334</v>
      </c>
      <c r="AB111" s="46">
        <v>167.93111111111111</v>
      </c>
      <c r="AC111" s="46">
        <v>108.14763555555558</v>
      </c>
      <c r="AD111" s="46">
        <v>402.02708000000007</v>
      </c>
      <c r="AE111" s="46">
        <v>71.3172</v>
      </c>
      <c r="AF111" s="46">
        <v>397</v>
      </c>
      <c r="AG111" s="46">
        <v>0</v>
      </c>
      <c r="AH111" s="46">
        <v>33.44</v>
      </c>
      <c r="AI111" s="46">
        <v>0</v>
      </c>
      <c r="AJ111" s="46">
        <v>0</v>
      </c>
      <c r="AK111" s="46">
        <v>4.72</v>
      </c>
      <c r="AL111" s="46">
        <v>0</v>
      </c>
      <c r="AM111" s="46">
        <v>506.47720000000004</v>
      </c>
      <c r="AN111" s="46">
        <v>1464.6921200000002</v>
      </c>
      <c r="AO111" s="46">
        <v>7.584596971450619</v>
      </c>
      <c r="AP111" s="46">
        <v>0.60676775771604952</v>
      </c>
      <c r="AQ111" s="46">
        <v>0.30338387885802476</v>
      </c>
      <c r="AR111" s="46">
        <v>5.2898300000000011</v>
      </c>
      <c r="AS111" s="46">
        <v>1.946657440000001</v>
      </c>
      <c r="AT111" s="46">
        <v>64.989339999999999</v>
      </c>
      <c r="AU111" s="46">
        <v>2.518966666666667</v>
      </c>
      <c r="AV111" s="46">
        <v>83.239542714691368</v>
      </c>
      <c r="AW111" s="46">
        <v>20.991388888888888</v>
      </c>
      <c r="AX111" s="46">
        <v>12.426902222222225</v>
      </c>
      <c r="AY111" s="46">
        <v>0.31487083333333332</v>
      </c>
      <c r="AZ111" s="46">
        <v>5.037933333333334</v>
      </c>
      <c r="BA111" s="46">
        <v>1.9591962962962963</v>
      </c>
      <c r="BB111" s="46">
        <v>14.988747299259263</v>
      </c>
      <c r="BC111" s="46">
        <v>55.719038873333346</v>
      </c>
      <c r="BD111" s="46"/>
      <c r="BE111" s="46">
        <v>0</v>
      </c>
      <c r="BF111" s="46">
        <v>55.719038873333346</v>
      </c>
      <c r="BG111" s="46">
        <v>66.11548611111111</v>
      </c>
      <c r="BH111" s="46"/>
      <c r="BI111" s="46">
        <v>0</v>
      </c>
      <c r="BJ111" s="46"/>
      <c r="BK111" s="46"/>
      <c r="BL111" s="46">
        <v>66.11548611111111</v>
      </c>
      <c r="BM111" s="46">
        <v>3181.1461876991361</v>
      </c>
      <c r="BN111" s="46">
        <f t="shared" si="11"/>
        <v>-4.8510664747140009E-7</v>
      </c>
      <c r="BO111" s="46">
        <f t="shared" si="12"/>
        <v>-3.4280869754645676E-7</v>
      </c>
      <c r="BP111" s="47">
        <f t="shared" si="15"/>
        <v>8.8629737609329435</v>
      </c>
      <c r="BQ111" s="47">
        <f t="shared" si="13"/>
        <v>1.9241982507288626</v>
      </c>
      <c r="BR111" s="48">
        <v>5</v>
      </c>
      <c r="BS111" s="47">
        <f t="shared" si="16"/>
        <v>5.8309037900874632</v>
      </c>
      <c r="BT111" s="47">
        <f t="shared" si="17"/>
        <v>14.25</v>
      </c>
      <c r="BU111" s="47">
        <f t="shared" si="18"/>
        <v>16.618075801749271</v>
      </c>
      <c r="BV111" s="46">
        <f t="shared" si="14"/>
        <v>528.64528469871595</v>
      </c>
      <c r="BW111" s="46">
        <f t="shared" si="19"/>
        <v>528.64528387080065</v>
      </c>
      <c r="BX111" s="46">
        <f t="shared" si="20"/>
        <v>3709.7914715699367</v>
      </c>
      <c r="BY111" s="46">
        <f t="shared" si="21"/>
        <v>44517.497658839238</v>
      </c>
      <c r="BZ111" s="49">
        <f>VLOOKUP($C111,[2]PARAMETROS!$A:$I,7,0)</f>
        <v>43101</v>
      </c>
      <c r="CA111" s="50">
        <f>VLOOKUP($C111,[2]PARAMETROS!$A:$I,8,0)</f>
        <v>0</v>
      </c>
      <c r="CB111" s="50">
        <f>VLOOKUP($C111,[2]PARAMETROS!$A:$I,9,0)</f>
        <v>0</v>
      </c>
    </row>
    <row r="112" spans="1:80">
      <c r="A112" s="42" t="s">
        <v>267</v>
      </c>
      <c r="B112" s="42" t="s">
        <v>114</v>
      </c>
      <c r="C112" s="42" t="s">
        <v>115</v>
      </c>
      <c r="D112" s="43" t="s">
        <v>268</v>
      </c>
      <c r="E112" s="44" t="s">
        <v>62</v>
      </c>
      <c r="F112" s="44" t="s">
        <v>63</v>
      </c>
      <c r="G112" s="44">
        <v>1</v>
      </c>
      <c r="H112" s="45">
        <v>1200.1400000000001</v>
      </c>
      <c r="I112" s="46">
        <v>1200.1400000000001</v>
      </c>
      <c r="J112" s="46"/>
      <c r="K112" s="46"/>
      <c r="L112" s="46"/>
      <c r="M112" s="46"/>
      <c r="N112" s="46"/>
      <c r="O112" s="46"/>
      <c r="P112" s="46"/>
      <c r="Q112" s="46">
        <v>1200.1400000000001</v>
      </c>
      <c r="R112" s="46">
        <v>240.02800000000002</v>
      </c>
      <c r="S112" s="46">
        <v>18.002100000000002</v>
      </c>
      <c r="T112" s="46">
        <v>12.001400000000002</v>
      </c>
      <c r="U112" s="46">
        <v>2.4002800000000004</v>
      </c>
      <c r="V112" s="46">
        <v>30.003500000000003</v>
      </c>
      <c r="W112" s="46">
        <v>96.011200000000017</v>
      </c>
      <c r="X112" s="46">
        <v>36.004200000000004</v>
      </c>
      <c r="Y112" s="46">
        <v>7.2008400000000004</v>
      </c>
      <c r="Z112" s="46">
        <v>441.65152000000012</v>
      </c>
      <c r="AA112" s="46">
        <v>100.01166666666667</v>
      </c>
      <c r="AB112" s="46">
        <v>133.34888888888889</v>
      </c>
      <c r="AC112" s="46">
        <v>85.876684444444464</v>
      </c>
      <c r="AD112" s="46">
        <v>319.23724000000004</v>
      </c>
      <c r="AE112" s="46">
        <v>89.991599999999991</v>
      </c>
      <c r="AF112" s="46">
        <v>397</v>
      </c>
      <c r="AG112" s="46">
        <v>0</v>
      </c>
      <c r="AH112" s="46">
        <v>28.32</v>
      </c>
      <c r="AI112" s="46">
        <v>0</v>
      </c>
      <c r="AJ112" s="46">
        <v>0</v>
      </c>
      <c r="AK112" s="46">
        <v>4.72</v>
      </c>
      <c r="AL112" s="46">
        <v>0</v>
      </c>
      <c r="AM112" s="46">
        <v>520.03160000000003</v>
      </c>
      <c r="AN112" s="46">
        <v>1280.9203600000001</v>
      </c>
      <c r="AO112" s="46">
        <v>6.0226933063271613</v>
      </c>
      <c r="AP112" s="46">
        <v>0.48181546450617291</v>
      </c>
      <c r="AQ112" s="46">
        <v>0.24090773225308645</v>
      </c>
      <c r="AR112" s="46">
        <v>4.2004900000000012</v>
      </c>
      <c r="AS112" s="46">
        <v>1.5457803200000007</v>
      </c>
      <c r="AT112" s="46">
        <v>51.606020000000001</v>
      </c>
      <c r="AU112" s="46">
        <v>2.0002333333333335</v>
      </c>
      <c r="AV112" s="46">
        <v>66.097940156419753</v>
      </c>
      <c r="AW112" s="46">
        <v>16.668611111111112</v>
      </c>
      <c r="AX112" s="46">
        <v>9.8678177777777787</v>
      </c>
      <c r="AY112" s="46">
        <v>0.25002916666666669</v>
      </c>
      <c r="AZ112" s="46">
        <v>4.0004666666666671</v>
      </c>
      <c r="BA112" s="46">
        <v>1.5557370370370371</v>
      </c>
      <c r="BB112" s="46">
        <v>11.90209952740741</v>
      </c>
      <c r="BC112" s="46">
        <v>44.244761286666673</v>
      </c>
      <c r="BD112" s="46"/>
      <c r="BE112" s="46">
        <v>0</v>
      </c>
      <c r="BF112" s="46">
        <v>44.244761286666673</v>
      </c>
      <c r="BG112" s="46">
        <v>44.875416666666666</v>
      </c>
      <c r="BH112" s="46"/>
      <c r="BI112" s="46">
        <v>0</v>
      </c>
      <c r="BJ112" s="46"/>
      <c r="BK112" s="46"/>
      <c r="BL112" s="46">
        <v>44.875416666666666</v>
      </c>
      <c r="BM112" s="46">
        <v>2636.2784781097535</v>
      </c>
      <c r="BN112" s="46">
        <f t="shared" si="11"/>
        <v>-4.8510664747140009E-7</v>
      </c>
      <c r="BO112" s="46">
        <f t="shared" si="12"/>
        <v>-3.4280869754645676E-7</v>
      </c>
      <c r="BP112" s="47">
        <f t="shared" si="15"/>
        <v>8.5633802816901436</v>
      </c>
      <c r="BQ112" s="47">
        <f t="shared" si="13"/>
        <v>1.8591549295774654</v>
      </c>
      <c r="BR112" s="48">
        <v>2</v>
      </c>
      <c r="BS112" s="47">
        <f t="shared" si="16"/>
        <v>2.2535211267605644</v>
      </c>
      <c r="BT112" s="47">
        <f t="shared" si="17"/>
        <v>11.25</v>
      </c>
      <c r="BU112" s="47">
        <f t="shared" si="18"/>
        <v>12.676056338028173</v>
      </c>
      <c r="BV112" s="46">
        <f t="shared" si="14"/>
        <v>334.17614500755707</v>
      </c>
      <c r="BW112" s="46">
        <f t="shared" si="19"/>
        <v>334.17614417964171</v>
      </c>
      <c r="BX112" s="46">
        <f t="shared" si="20"/>
        <v>2970.454622289395</v>
      </c>
      <c r="BY112" s="46">
        <f t="shared" si="21"/>
        <v>35645.455467472741</v>
      </c>
      <c r="BZ112" s="49">
        <f>VLOOKUP($C112,[2]PARAMETROS!$A:$I,7,0)</f>
        <v>43101</v>
      </c>
      <c r="CA112" s="50">
        <f>VLOOKUP($C112,[2]PARAMETROS!$A:$I,8,0)</f>
        <v>0</v>
      </c>
      <c r="CB112" s="50">
        <f>VLOOKUP($C112,[2]PARAMETROS!$A:$I,9,0)</f>
        <v>0</v>
      </c>
    </row>
    <row r="113" spans="1:80">
      <c r="A113" s="42" t="s">
        <v>267</v>
      </c>
      <c r="B113" s="42" t="s">
        <v>66</v>
      </c>
      <c r="C113" s="42" t="s">
        <v>165</v>
      </c>
      <c r="D113" s="43" t="s">
        <v>269</v>
      </c>
      <c r="E113" s="44" t="s">
        <v>62</v>
      </c>
      <c r="F113" s="44" t="s">
        <v>63</v>
      </c>
      <c r="G113" s="44">
        <v>1</v>
      </c>
      <c r="H113" s="45">
        <v>1281.1600000000001</v>
      </c>
      <c r="I113" s="46">
        <v>1281.1600000000001</v>
      </c>
      <c r="J113" s="46"/>
      <c r="K113" s="46"/>
      <c r="L113" s="46"/>
      <c r="M113" s="46"/>
      <c r="N113" s="46"/>
      <c r="O113" s="46"/>
      <c r="P113" s="46"/>
      <c r="Q113" s="46">
        <v>1281.1600000000001</v>
      </c>
      <c r="R113" s="46">
        <v>256.23200000000003</v>
      </c>
      <c r="S113" s="46">
        <v>19.217400000000001</v>
      </c>
      <c r="T113" s="46">
        <v>12.8116</v>
      </c>
      <c r="U113" s="46">
        <v>2.5623200000000002</v>
      </c>
      <c r="V113" s="46">
        <v>32.029000000000003</v>
      </c>
      <c r="W113" s="46">
        <v>102.4928</v>
      </c>
      <c r="X113" s="46">
        <v>38.434800000000003</v>
      </c>
      <c r="Y113" s="46">
        <v>7.6869600000000009</v>
      </c>
      <c r="Z113" s="46">
        <v>471.46688</v>
      </c>
      <c r="AA113" s="46">
        <v>106.76333333333334</v>
      </c>
      <c r="AB113" s="46">
        <v>142.35111111111112</v>
      </c>
      <c r="AC113" s="46">
        <v>91.674115555555574</v>
      </c>
      <c r="AD113" s="46">
        <v>340.78856000000007</v>
      </c>
      <c r="AE113" s="46">
        <v>85.130399999999995</v>
      </c>
      <c r="AF113" s="46">
        <v>397</v>
      </c>
      <c r="AG113" s="46">
        <v>0</v>
      </c>
      <c r="AH113" s="46">
        <v>0</v>
      </c>
      <c r="AI113" s="46">
        <v>0</v>
      </c>
      <c r="AJ113" s="46">
        <v>0</v>
      </c>
      <c r="AK113" s="46">
        <v>4.72</v>
      </c>
      <c r="AL113" s="46">
        <v>0</v>
      </c>
      <c r="AM113" s="46">
        <v>486.85040000000004</v>
      </c>
      <c r="AN113" s="46">
        <v>1299.1058400000002</v>
      </c>
      <c r="AO113" s="46">
        <v>6.4292780478395075</v>
      </c>
      <c r="AP113" s="46">
        <v>0.51434224382716054</v>
      </c>
      <c r="AQ113" s="46">
        <v>0.25717112191358027</v>
      </c>
      <c r="AR113" s="46">
        <v>4.4840600000000013</v>
      </c>
      <c r="AS113" s="46">
        <v>1.6501340800000008</v>
      </c>
      <c r="AT113" s="46">
        <v>55.089880000000001</v>
      </c>
      <c r="AU113" s="46">
        <v>2.1352666666666669</v>
      </c>
      <c r="AV113" s="46">
        <v>70.560132160246923</v>
      </c>
      <c r="AW113" s="46">
        <v>17.79388888888889</v>
      </c>
      <c r="AX113" s="46">
        <v>10.533982222222223</v>
      </c>
      <c r="AY113" s="46">
        <v>0.26690833333333336</v>
      </c>
      <c r="AZ113" s="46">
        <v>4.2705333333333337</v>
      </c>
      <c r="BA113" s="46">
        <v>1.660762962962963</v>
      </c>
      <c r="BB113" s="46">
        <v>12.705595872592596</v>
      </c>
      <c r="BC113" s="46">
        <v>47.23167161333334</v>
      </c>
      <c r="BD113" s="46">
        <v>174.70363636363635</v>
      </c>
      <c r="BE113" s="46">
        <v>174.70363636363635</v>
      </c>
      <c r="BF113" s="46">
        <v>221.93530797696968</v>
      </c>
      <c r="BG113" s="46">
        <v>66.11548611111111</v>
      </c>
      <c r="BH113" s="46"/>
      <c r="BI113" s="46">
        <v>0</v>
      </c>
      <c r="BJ113" s="46"/>
      <c r="BK113" s="46"/>
      <c r="BL113" s="46">
        <v>66.11548611111111</v>
      </c>
      <c r="BM113" s="46">
        <v>2938.8767662483283</v>
      </c>
      <c r="BN113" s="46">
        <f t="shared" si="11"/>
        <v>-4.8510664747140009E-7</v>
      </c>
      <c r="BO113" s="46">
        <f t="shared" si="12"/>
        <v>-3.4280869754645676E-7</v>
      </c>
      <c r="BP113" s="47">
        <f t="shared" si="15"/>
        <v>8.5633802816901436</v>
      </c>
      <c r="BQ113" s="47">
        <f t="shared" si="13"/>
        <v>1.8591549295774654</v>
      </c>
      <c r="BR113" s="48">
        <v>2</v>
      </c>
      <c r="BS113" s="47">
        <f t="shared" si="16"/>
        <v>2.2535211267605644</v>
      </c>
      <c r="BT113" s="47">
        <f t="shared" si="17"/>
        <v>11.25</v>
      </c>
      <c r="BU113" s="47">
        <f t="shared" si="18"/>
        <v>12.676056338028173</v>
      </c>
      <c r="BV113" s="46">
        <f t="shared" si="14"/>
        <v>372.53367448991162</v>
      </c>
      <c r="BW113" s="46">
        <f t="shared" si="19"/>
        <v>372.53367366199626</v>
      </c>
      <c r="BX113" s="46">
        <f t="shared" si="20"/>
        <v>3311.4104399103244</v>
      </c>
      <c r="BY113" s="46">
        <f t="shared" si="21"/>
        <v>39736.925278923896</v>
      </c>
      <c r="BZ113" s="49">
        <f>VLOOKUP($C113,[2]PARAMETROS!$A:$I,7,0)</f>
        <v>43101</v>
      </c>
      <c r="CA113" s="50">
        <f>VLOOKUP($C113,[2]PARAMETROS!$A:$I,8,0)</f>
        <v>0</v>
      </c>
      <c r="CB113" s="50">
        <f>VLOOKUP($C113,[2]PARAMETROS!$A:$I,9,0)</f>
        <v>0</v>
      </c>
    </row>
    <row r="114" spans="1:80">
      <c r="A114" s="42" t="s">
        <v>270</v>
      </c>
      <c r="B114" s="42" t="s">
        <v>14</v>
      </c>
      <c r="C114" s="42" t="s">
        <v>271</v>
      </c>
      <c r="D114" s="43" t="s">
        <v>272</v>
      </c>
      <c r="E114" s="44" t="s">
        <v>62</v>
      </c>
      <c r="F114" s="44" t="s">
        <v>63</v>
      </c>
      <c r="G114" s="44">
        <v>2</v>
      </c>
      <c r="H114" s="45">
        <v>1281.1600000000001</v>
      </c>
      <c r="I114" s="46">
        <v>2562.3200000000002</v>
      </c>
      <c r="J114" s="46"/>
      <c r="K114" s="46"/>
      <c r="L114" s="46"/>
      <c r="M114" s="46"/>
      <c r="N114" s="46"/>
      <c r="O114" s="46"/>
      <c r="P114" s="46"/>
      <c r="Q114" s="46">
        <v>2562.3200000000002</v>
      </c>
      <c r="R114" s="46">
        <v>512.46400000000006</v>
      </c>
      <c r="S114" s="46">
        <v>38.434800000000003</v>
      </c>
      <c r="T114" s="46">
        <v>25.623200000000001</v>
      </c>
      <c r="U114" s="46">
        <v>5.1246400000000003</v>
      </c>
      <c r="V114" s="46">
        <v>64.058000000000007</v>
      </c>
      <c r="W114" s="46">
        <v>204.98560000000001</v>
      </c>
      <c r="X114" s="46">
        <v>76.869600000000005</v>
      </c>
      <c r="Y114" s="46">
        <v>15.373920000000002</v>
      </c>
      <c r="Z114" s="46">
        <v>942.93376000000001</v>
      </c>
      <c r="AA114" s="46">
        <v>213.52666666666667</v>
      </c>
      <c r="AB114" s="46">
        <v>284.70222222222225</v>
      </c>
      <c r="AC114" s="46">
        <v>183.34823111111115</v>
      </c>
      <c r="AD114" s="46">
        <v>681.57712000000015</v>
      </c>
      <c r="AE114" s="46">
        <v>170.26079999999999</v>
      </c>
      <c r="AF114" s="46">
        <v>794</v>
      </c>
      <c r="AG114" s="46">
        <v>0</v>
      </c>
      <c r="AH114" s="46">
        <v>0</v>
      </c>
      <c r="AI114" s="46">
        <v>0</v>
      </c>
      <c r="AJ114" s="46">
        <v>0</v>
      </c>
      <c r="AK114" s="46">
        <v>9.44</v>
      </c>
      <c r="AL114" s="46">
        <v>0</v>
      </c>
      <c r="AM114" s="46">
        <v>973.70080000000007</v>
      </c>
      <c r="AN114" s="46">
        <v>2598.2116800000003</v>
      </c>
      <c r="AO114" s="46">
        <v>12.858556095679015</v>
      </c>
      <c r="AP114" s="46">
        <v>1.0286844876543211</v>
      </c>
      <c r="AQ114" s="46">
        <v>0.51434224382716054</v>
      </c>
      <c r="AR114" s="46">
        <v>8.9681200000000025</v>
      </c>
      <c r="AS114" s="46">
        <v>3.3002681600000017</v>
      </c>
      <c r="AT114" s="46">
        <v>110.17976</v>
      </c>
      <c r="AU114" s="46">
        <v>4.2705333333333337</v>
      </c>
      <c r="AV114" s="46">
        <v>141.12026432049385</v>
      </c>
      <c r="AW114" s="46">
        <v>35.587777777777781</v>
      </c>
      <c r="AX114" s="46">
        <v>21.067964444444446</v>
      </c>
      <c r="AY114" s="46">
        <v>0.53381666666666672</v>
      </c>
      <c r="AZ114" s="46">
        <v>8.5410666666666675</v>
      </c>
      <c r="BA114" s="46">
        <v>3.321525925925926</v>
      </c>
      <c r="BB114" s="46">
        <v>25.411191745185192</v>
      </c>
      <c r="BC114" s="46">
        <v>94.46334322666668</v>
      </c>
      <c r="BD114" s="46">
        <v>283.68542857142859</v>
      </c>
      <c r="BE114" s="46">
        <v>283.68542857142859</v>
      </c>
      <c r="BF114" s="46">
        <v>378.14877179809525</v>
      </c>
      <c r="BG114" s="46">
        <v>132.23097222222222</v>
      </c>
      <c r="BH114" s="46"/>
      <c r="BI114" s="46">
        <v>0</v>
      </c>
      <c r="BJ114" s="46"/>
      <c r="BK114" s="46"/>
      <c r="BL114" s="46">
        <v>132.23097222222222</v>
      </c>
      <c r="BM114" s="46">
        <v>5812.0316883408123</v>
      </c>
      <c r="BN114" s="46">
        <f t="shared" si="11"/>
        <v>-9.7021329494280017E-7</v>
      </c>
      <c r="BO114" s="46">
        <f t="shared" si="12"/>
        <v>-6.8561739509291353E-7</v>
      </c>
      <c r="BP114" s="47">
        <f t="shared" si="15"/>
        <v>8.5633802816901436</v>
      </c>
      <c r="BQ114" s="47">
        <f t="shared" si="13"/>
        <v>1.8591549295774654</v>
      </c>
      <c r="BR114" s="48">
        <v>2</v>
      </c>
      <c r="BS114" s="47">
        <f t="shared" si="16"/>
        <v>2.2535211267605644</v>
      </c>
      <c r="BT114" s="47">
        <f t="shared" si="17"/>
        <v>11.25</v>
      </c>
      <c r="BU114" s="47">
        <f t="shared" si="18"/>
        <v>12.676056338028173</v>
      </c>
      <c r="BV114" s="46">
        <f t="shared" si="14"/>
        <v>736.73641098823737</v>
      </c>
      <c r="BW114" s="46">
        <f t="shared" si="19"/>
        <v>736.73640933240665</v>
      </c>
      <c r="BX114" s="46">
        <f t="shared" si="20"/>
        <v>6548.768097673219</v>
      </c>
      <c r="BY114" s="46">
        <f t="shared" si="21"/>
        <v>78585.217172078628</v>
      </c>
      <c r="BZ114" s="49">
        <f>VLOOKUP($C114,[2]PARAMETROS!$A:$I,7,0)</f>
        <v>43101</v>
      </c>
      <c r="CA114" s="50">
        <f>VLOOKUP($C114,[2]PARAMETROS!$A:$I,8,0)</f>
        <v>0</v>
      </c>
      <c r="CB114" s="50">
        <f>VLOOKUP($C114,[2]PARAMETROS!$A:$I,9,0)</f>
        <v>0</v>
      </c>
    </row>
    <row r="115" spans="1:80">
      <c r="A115" s="42" t="s">
        <v>270</v>
      </c>
      <c r="B115" s="42" t="s">
        <v>15</v>
      </c>
      <c r="C115" s="42" t="s">
        <v>271</v>
      </c>
      <c r="D115" s="43" t="s">
        <v>273</v>
      </c>
      <c r="E115" s="44" t="s">
        <v>62</v>
      </c>
      <c r="F115" s="44" t="s">
        <v>63</v>
      </c>
      <c r="G115" s="44">
        <v>2</v>
      </c>
      <c r="H115" s="45">
        <v>1281.1600000000001</v>
      </c>
      <c r="I115" s="46">
        <v>2562.3200000000002</v>
      </c>
      <c r="J115" s="46"/>
      <c r="K115" s="46"/>
      <c r="L115" s="46">
        <v>389.02728438095244</v>
      </c>
      <c r="M115" s="46"/>
      <c r="N115" s="46"/>
      <c r="O115" s="46"/>
      <c r="P115" s="46"/>
      <c r="Q115" s="46">
        <v>2951.3472843809527</v>
      </c>
      <c r="R115" s="46">
        <v>590.26945687619059</v>
      </c>
      <c r="S115" s="46">
        <v>44.270209265714286</v>
      </c>
      <c r="T115" s="46">
        <v>29.513472843809527</v>
      </c>
      <c r="U115" s="46">
        <v>5.9026945687619055</v>
      </c>
      <c r="V115" s="46">
        <v>73.783682109523824</v>
      </c>
      <c r="W115" s="46">
        <v>236.10778275047622</v>
      </c>
      <c r="X115" s="46">
        <v>88.540418531428571</v>
      </c>
      <c r="Y115" s="46">
        <v>17.708083706285716</v>
      </c>
      <c r="Z115" s="46">
        <v>1086.0958006521905</v>
      </c>
      <c r="AA115" s="46">
        <v>245.94560703174605</v>
      </c>
      <c r="AB115" s="46">
        <v>327.92747604232807</v>
      </c>
      <c r="AC115" s="46">
        <v>211.18529457125931</v>
      </c>
      <c r="AD115" s="46">
        <v>785.05837764533339</v>
      </c>
      <c r="AE115" s="46">
        <v>170.26079999999999</v>
      </c>
      <c r="AF115" s="46">
        <v>794</v>
      </c>
      <c r="AG115" s="46">
        <v>0</v>
      </c>
      <c r="AH115" s="46">
        <v>0</v>
      </c>
      <c r="AI115" s="46">
        <v>0</v>
      </c>
      <c r="AJ115" s="46">
        <v>0</v>
      </c>
      <c r="AK115" s="46">
        <v>9.44</v>
      </c>
      <c r="AL115" s="46">
        <v>0</v>
      </c>
      <c r="AM115" s="46">
        <v>973.70080000000007</v>
      </c>
      <c r="AN115" s="46">
        <v>2844.8549782975242</v>
      </c>
      <c r="AO115" s="46">
        <v>14.810821682710356</v>
      </c>
      <c r="AP115" s="46">
        <v>1.1848657346168285</v>
      </c>
      <c r="AQ115" s="46">
        <v>0.59243286730841427</v>
      </c>
      <c r="AR115" s="46">
        <v>10.329715495333335</v>
      </c>
      <c r="AS115" s="46">
        <v>3.8013353022826686</v>
      </c>
      <c r="AT115" s="46">
        <v>126.90793322838095</v>
      </c>
      <c r="AU115" s="46">
        <v>4.9189121406349212</v>
      </c>
      <c r="AV115" s="46">
        <v>162.54601645126746</v>
      </c>
      <c r="AW115" s="46">
        <v>40.990934505291008</v>
      </c>
      <c r="AX115" s="46">
        <v>24.266633227132278</v>
      </c>
      <c r="AY115" s="46">
        <v>0.61486401757936515</v>
      </c>
      <c r="AZ115" s="46">
        <v>9.8378242812698424</v>
      </c>
      <c r="BA115" s="46">
        <v>3.8258205538271608</v>
      </c>
      <c r="BB115" s="46">
        <v>29.269276183316681</v>
      </c>
      <c r="BC115" s="46">
        <v>108.80535276841633</v>
      </c>
      <c r="BD115" s="46">
        <v>326.75630648503403</v>
      </c>
      <c r="BE115" s="46">
        <v>326.75630648503403</v>
      </c>
      <c r="BF115" s="46">
        <v>435.56165925345033</v>
      </c>
      <c r="BG115" s="46">
        <v>132.23097222222222</v>
      </c>
      <c r="BH115" s="46"/>
      <c r="BI115" s="46">
        <v>0</v>
      </c>
      <c r="BJ115" s="46"/>
      <c r="BK115" s="46"/>
      <c r="BL115" s="46">
        <v>132.23097222222222</v>
      </c>
      <c r="BM115" s="46">
        <v>6526.5409106054176</v>
      </c>
      <c r="BN115" s="46">
        <f t="shared" si="11"/>
        <v>-9.7021329494280017E-7</v>
      </c>
      <c r="BO115" s="46">
        <f t="shared" si="12"/>
        <v>-6.8561739509291353E-7</v>
      </c>
      <c r="BP115" s="47">
        <f t="shared" si="15"/>
        <v>8.5633802816901436</v>
      </c>
      <c r="BQ115" s="47">
        <f t="shared" si="13"/>
        <v>1.8591549295774654</v>
      </c>
      <c r="BR115" s="48">
        <v>2</v>
      </c>
      <c r="BS115" s="47">
        <f t="shared" si="16"/>
        <v>2.2535211267605644</v>
      </c>
      <c r="BT115" s="47">
        <f t="shared" si="17"/>
        <v>11.25</v>
      </c>
      <c r="BU115" s="47">
        <f t="shared" si="18"/>
        <v>12.676056338028173</v>
      </c>
      <c r="BV115" s="46">
        <f t="shared" si="14"/>
        <v>827.3080025429058</v>
      </c>
      <c r="BW115" s="46">
        <f t="shared" si="19"/>
        <v>827.30800088707508</v>
      </c>
      <c r="BX115" s="46">
        <f t="shared" si="20"/>
        <v>7353.8489114924923</v>
      </c>
      <c r="BY115" s="46">
        <f t="shared" si="21"/>
        <v>88246.186937909908</v>
      </c>
      <c r="BZ115" s="49">
        <f>VLOOKUP($C115,[2]PARAMETROS!$A:$I,7,0)</f>
        <v>43101</v>
      </c>
      <c r="CA115" s="50">
        <f>VLOOKUP($C115,[2]PARAMETROS!$A:$I,8,0)</f>
        <v>0</v>
      </c>
      <c r="CB115" s="50">
        <f>VLOOKUP($C115,[2]PARAMETROS!$A:$I,9,0)</f>
        <v>0</v>
      </c>
    </row>
    <row r="116" spans="1:80">
      <c r="A116" s="42" t="s">
        <v>274</v>
      </c>
      <c r="B116" s="42" t="s">
        <v>73</v>
      </c>
      <c r="C116" s="42" t="s">
        <v>67</v>
      </c>
      <c r="D116" s="43" t="s">
        <v>275</v>
      </c>
      <c r="E116" s="44" t="s">
        <v>62</v>
      </c>
      <c r="F116" s="44" t="s">
        <v>63</v>
      </c>
      <c r="G116" s="44">
        <v>1</v>
      </c>
      <c r="H116" s="45">
        <v>1041.5999999999999</v>
      </c>
      <c r="I116" s="46">
        <v>1041.5999999999999</v>
      </c>
      <c r="J116" s="46"/>
      <c r="K116" s="46"/>
      <c r="L116" s="46"/>
      <c r="M116" s="46"/>
      <c r="N116" s="46"/>
      <c r="O116" s="46"/>
      <c r="P116" s="46"/>
      <c r="Q116" s="46">
        <v>1041.5999999999999</v>
      </c>
      <c r="R116" s="46">
        <v>208.32</v>
      </c>
      <c r="S116" s="46">
        <v>15.623999999999999</v>
      </c>
      <c r="T116" s="46">
        <v>10.415999999999999</v>
      </c>
      <c r="U116" s="46">
        <v>2.0831999999999997</v>
      </c>
      <c r="V116" s="46">
        <v>26.04</v>
      </c>
      <c r="W116" s="46">
        <v>83.327999999999989</v>
      </c>
      <c r="X116" s="46">
        <v>31.247999999999998</v>
      </c>
      <c r="Y116" s="46">
        <v>6.2495999999999992</v>
      </c>
      <c r="Z116" s="46">
        <v>383.30879999999996</v>
      </c>
      <c r="AA116" s="46">
        <v>86.799999999999983</v>
      </c>
      <c r="AB116" s="46">
        <v>115.73333333333332</v>
      </c>
      <c r="AC116" s="46">
        <v>74.532266666666672</v>
      </c>
      <c r="AD116" s="46">
        <v>277.06559999999996</v>
      </c>
      <c r="AE116" s="46">
        <v>99.504000000000005</v>
      </c>
      <c r="AF116" s="46">
        <v>397</v>
      </c>
      <c r="AG116" s="46">
        <v>0</v>
      </c>
      <c r="AH116" s="46">
        <v>0</v>
      </c>
      <c r="AI116" s="46">
        <v>9.84</v>
      </c>
      <c r="AJ116" s="46">
        <v>0</v>
      </c>
      <c r="AK116" s="46">
        <v>4.72</v>
      </c>
      <c r="AL116" s="46">
        <v>0</v>
      </c>
      <c r="AM116" s="46">
        <v>511.06400000000002</v>
      </c>
      <c r="AN116" s="46">
        <v>1171.4384</v>
      </c>
      <c r="AO116" s="46">
        <v>5.2270879629629627</v>
      </c>
      <c r="AP116" s="46">
        <v>0.418167037037037</v>
      </c>
      <c r="AQ116" s="46">
        <v>0.2090835185185185</v>
      </c>
      <c r="AR116" s="46">
        <v>3.6456000000000004</v>
      </c>
      <c r="AS116" s="46">
        <v>1.3415808000000005</v>
      </c>
      <c r="AT116" s="46">
        <v>44.788799999999995</v>
      </c>
      <c r="AU116" s="46">
        <v>1.736</v>
      </c>
      <c r="AV116" s="46">
        <v>57.366319318518514</v>
      </c>
      <c r="AW116" s="46">
        <v>14.466666666666665</v>
      </c>
      <c r="AX116" s="46">
        <v>8.5642666666666667</v>
      </c>
      <c r="AY116" s="46">
        <v>0.21699999999999997</v>
      </c>
      <c r="AZ116" s="46">
        <v>3.472</v>
      </c>
      <c r="BA116" s="46">
        <v>1.350222222222222</v>
      </c>
      <c r="BB116" s="46">
        <v>10.329817244444445</v>
      </c>
      <c r="BC116" s="46">
        <v>38.3999728</v>
      </c>
      <c r="BD116" s="46"/>
      <c r="BE116" s="46">
        <v>0</v>
      </c>
      <c r="BF116" s="46">
        <v>38.3999728</v>
      </c>
      <c r="BG116" s="46">
        <v>43.567500000000003</v>
      </c>
      <c r="BH116" s="46"/>
      <c r="BI116" s="46">
        <v>0</v>
      </c>
      <c r="BJ116" s="46"/>
      <c r="BK116" s="46"/>
      <c r="BL116" s="46">
        <v>43.567500000000003</v>
      </c>
      <c r="BM116" s="46">
        <v>2352.3721921185183</v>
      </c>
      <c r="BN116" s="46">
        <f t="shared" si="11"/>
        <v>-4.8510664747140009E-7</v>
      </c>
      <c r="BO116" s="46">
        <f t="shared" si="12"/>
        <v>-3.4280869754645676E-7</v>
      </c>
      <c r="BP116" s="47">
        <f t="shared" si="15"/>
        <v>8.6609686609686669</v>
      </c>
      <c r="BQ116" s="47">
        <f t="shared" si="13"/>
        <v>1.8803418803418819</v>
      </c>
      <c r="BR116" s="48">
        <v>3</v>
      </c>
      <c r="BS116" s="47">
        <f t="shared" si="16"/>
        <v>3.4188034188034218</v>
      </c>
      <c r="BT116" s="47">
        <f t="shared" si="17"/>
        <v>12.25</v>
      </c>
      <c r="BU116" s="47">
        <f t="shared" si="18"/>
        <v>13.960113960113972</v>
      </c>
      <c r="BV116" s="46">
        <f t="shared" si="14"/>
        <v>328.39383867019848</v>
      </c>
      <c r="BW116" s="46">
        <f t="shared" si="19"/>
        <v>328.39383784228312</v>
      </c>
      <c r="BX116" s="46">
        <f t="shared" si="20"/>
        <v>2680.7660299608015</v>
      </c>
      <c r="BY116" s="46">
        <f t="shared" si="21"/>
        <v>32169.192359529618</v>
      </c>
      <c r="BZ116" s="49">
        <f>VLOOKUP($C116,[2]PARAMETROS!$A:$I,7,0)</f>
        <v>43101</v>
      </c>
      <c r="CA116" s="50">
        <f>VLOOKUP($C116,[2]PARAMETROS!$A:$I,8,0)</f>
        <v>0</v>
      </c>
      <c r="CB116" s="50">
        <f>VLOOKUP($C116,[2]PARAMETROS!$A:$I,9,0)</f>
        <v>0</v>
      </c>
    </row>
    <row r="117" spans="1:80">
      <c r="A117" s="42" t="s">
        <v>276</v>
      </c>
      <c r="B117" s="42" t="s">
        <v>17</v>
      </c>
      <c r="C117" s="42" t="s">
        <v>161</v>
      </c>
      <c r="D117" s="43" t="s">
        <v>277</v>
      </c>
      <c r="E117" s="44" t="s">
        <v>62</v>
      </c>
      <c r="F117" s="44" t="s">
        <v>63</v>
      </c>
      <c r="G117" s="44">
        <v>1</v>
      </c>
      <c r="H117" s="45">
        <v>1511.38</v>
      </c>
      <c r="I117" s="46">
        <v>1511.38</v>
      </c>
      <c r="J117" s="46"/>
      <c r="K117" s="46"/>
      <c r="L117" s="46"/>
      <c r="M117" s="46"/>
      <c r="N117" s="46"/>
      <c r="O117" s="46"/>
      <c r="P117" s="46"/>
      <c r="Q117" s="46">
        <v>1511.38</v>
      </c>
      <c r="R117" s="46">
        <v>302.27600000000001</v>
      </c>
      <c r="S117" s="46">
        <v>22.6707</v>
      </c>
      <c r="T117" s="46">
        <v>15.113800000000001</v>
      </c>
      <c r="U117" s="46">
        <v>3.0227600000000003</v>
      </c>
      <c r="V117" s="46">
        <v>37.784500000000001</v>
      </c>
      <c r="W117" s="46">
        <v>120.91040000000001</v>
      </c>
      <c r="X117" s="46">
        <v>45.3414</v>
      </c>
      <c r="Y117" s="46">
        <v>9.0682800000000015</v>
      </c>
      <c r="Z117" s="46">
        <v>556.18784000000005</v>
      </c>
      <c r="AA117" s="46">
        <v>125.94833333333334</v>
      </c>
      <c r="AB117" s="46">
        <v>167.93111111111111</v>
      </c>
      <c r="AC117" s="46">
        <v>108.14763555555558</v>
      </c>
      <c r="AD117" s="46">
        <v>402.02708000000007</v>
      </c>
      <c r="AE117" s="46">
        <v>71.3172</v>
      </c>
      <c r="AF117" s="46">
        <v>397</v>
      </c>
      <c r="AG117" s="46">
        <v>0</v>
      </c>
      <c r="AH117" s="46">
        <v>48.58</v>
      </c>
      <c r="AI117" s="46">
        <v>9.5500000000000007</v>
      </c>
      <c r="AJ117" s="46">
        <v>0</v>
      </c>
      <c r="AK117" s="46">
        <v>4.72</v>
      </c>
      <c r="AL117" s="46">
        <v>0</v>
      </c>
      <c r="AM117" s="46">
        <v>531.16719999999998</v>
      </c>
      <c r="AN117" s="46">
        <v>1489.3821200000002</v>
      </c>
      <c r="AO117" s="46">
        <v>7.584596971450619</v>
      </c>
      <c r="AP117" s="46">
        <v>0.60676775771604952</v>
      </c>
      <c r="AQ117" s="46">
        <v>0.30338387885802476</v>
      </c>
      <c r="AR117" s="46">
        <v>5.2898300000000011</v>
      </c>
      <c r="AS117" s="46">
        <v>1.946657440000001</v>
      </c>
      <c r="AT117" s="46">
        <v>64.989339999999999</v>
      </c>
      <c r="AU117" s="46">
        <v>2.518966666666667</v>
      </c>
      <c r="AV117" s="46">
        <v>83.239542714691368</v>
      </c>
      <c r="AW117" s="46">
        <v>20.991388888888888</v>
      </c>
      <c r="AX117" s="46">
        <v>12.426902222222225</v>
      </c>
      <c r="AY117" s="46">
        <v>0.31487083333333332</v>
      </c>
      <c r="AZ117" s="46">
        <v>5.037933333333334</v>
      </c>
      <c r="BA117" s="46">
        <v>1.9591962962962963</v>
      </c>
      <c r="BB117" s="46">
        <v>14.988747299259263</v>
      </c>
      <c r="BC117" s="46">
        <v>55.719038873333346</v>
      </c>
      <c r="BD117" s="46"/>
      <c r="BE117" s="46">
        <v>0</v>
      </c>
      <c r="BF117" s="46">
        <v>55.719038873333346</v>
      </c>
      <c r="BG117" s="46">
        <v>66.11548611111111</v>
      </c>
      <c r="BH117" s="46"/>
      <c r="BI117" s="46">
        <v>0</v>
      </c>
      <c r="BJ117" s="46"/>
      <c r="BK117" s="46"/>
      <c r="BL117" s="46">
        <v>66.11548611111111</v>
      </c>
      <c r="BM117" s="46">
        <v>3205.8361876991362</v>
      </c>
      <c r="BN117" s="46">
        <f t="shared" si="11"/>
        <v>-4.8510664747140009E-7</v>
      </c>
      <c r="BO117" s="46">
        <f t="shared" si="12"/>
        <v>-3.4280869754645676E-7</v>
      </c>
      <c r="BP117" s="47">
        <f t="shared" si="15"/>
        <v>8.5633802816901436</v>
      </c>
      <c r="BQ117" s="47">
        <f t="shared" si="13"/>
        <v>1.8591549295774654</v>
      </c>
      <c r="BR117" s="48">
        <v>2</v>
      </c>
      <c r="BS117" s="47">
        <f t="shared" si="16"/>
        <v>2.2535211267605644</v>
      </c>
      <c r="BT117" s="47">
        <f t="shared" si="17"/>
        <v>11.25</v>
      </c>
      <c r="BU117" s="47">
        <f t="shared" si="18"/>
        <v>12.676056338028173</v>
      </c>
      <c r="BV117" s="46">
        <f t="shared" si="14"/>
        <v>406.37360115269007</v>
      </c>
      <c r="BW117" s="46">
        <f t="shared" si="19"/>
        <v>406.37360032477471</v>
      </c>
      <c r="BX117" s="46">
        <f t="shared" si="20"/>
        <v>3612.2097880239107</v>
      </c>
      <c r="BY117" s="46">
        <f t="shared" si="21"/>
        <v>43346.517456286929</v>
      </c>
      <c r="BZ117" s="49">
        <f>VLOOKUP($C117,[2]PARAMETROS!$A:$I,7,0)</f>
        <v>43101</v>
      </c>
      <c r="CA117" s="50">
        <f>VLOOKUP($C117,[2]PARAMETROS!$A:$I,8,0)</f>
        <v>0</v>
      </c>
      <c r="CB117" s="50">
        <f>VLOOKUP($C117,[2]PARAMETROS!$A:$I,9,0)</f>
        <v>0</v>
      </c>
    </row>
    <row r="118" spans="1:80">
      <c r="A118" s="42" t="s">
        <v>278</v>
      </c>
      <c r="B118" s="42" t="s">
        <v>66</v>
      </c>
      <c r="C118" s="42" t="s">
        <v>175</v>
      </c>
      <c r="D118" s="43" t="s">
        <v>279</v>
      </c>
      <c r="E118" s="44" t="s">
        <v>62</v>
      </c>
      <c r="F118" s="44" t="s">
        <v>63</v>
      </c>
      <c r="G118" s="44">
        <v>1</v>
      </c>
      <c r="H118" s="45">
        <v>1281.1600000000001</v>
      </c>
      <c r="I118" s="46">
        <v>1281.1600000000001</v>
      </c>
      <c r="J118" s="46"/>
      <c r="K118" s="46"/>
      <c r="L118" s="46"/>
      <c r="M118" s="46"/>
      <c r="N118" s="46"/>
      <c r="O118" s="46"/>
      <c r="P118" s="46"/>
      <c r="Q118" s="46">
        <v>1281.1600000000001</v>
      </c>
      <c r="R118" s="46">
        <v>256.23200000000003</v>
      </c>
      <c r="S118" s="46">
        <v>19.217400000000001</v>
      </c>
      <c r="T118" s="46">
        <v>12.8116</v>
      </c>
      <c r="U118" s="46">
        <v>2.5623200000000002</v>
      </c>
      <c r="V118" s="46">
        <v>32.029000000000003</v>
      </c>
      <c r="W118" s="46">
        <v>102.4928</v>
      </c>
      <c r="X118" s="46">
        <v>38.434800000000003</v>
      </c>
      <c r="Y118" s="46">
        <v>7.6869600000000009</v>
      </c>
      <c r="Z118" s="46">
        <v>471.46688</v>
      </c>
      <c r="AA118" s="46">
        <v>106.76333333333334</v>
      </c>
      <c r="AB118" s="46">
        <v>142.35111111111112</v>
      </c>
      <c r="AC118" s="46">
        <v>91.674115555555574</v>
      </c>
      <c r="AD118" s="46">
        <v>340.78856000000007</v>
      </c>
      <c r="AE118" s="46">
        <v>85.130399999999995</v>
      </c>
      <c r="AF118" s="46">
        <v>397</v>
      </c>
      <c r="AG118" s="46">
        <v>0</v>
      </c>
      <c r="AH118" s="46">
        <v>0</v>
      </c>
      <c r="AI118" s="46">
        <v>0</v>
      </c>
      <c r="AJ118" s="46">
        <v>0</v>
      </c>
      <c r="AK118" s="46">
        <v>4.72</v>
      </c>
      <c r="AL118" s="46">
        <v>0</v>
      </c>
      <c r="AM118" s="46">
        <v>486.85040000000004</v>
      </c>
      <c r="AN118" s="46">
        <v>1299.1058400000002</v>
      </c>
      <c r="AO118" s="46">
        <v>6.4292780478395075</v>
      </c>
      <c r="AP118" s="46">
        <v>0.51434224382716054</v>
      </c>
      <c r="AQ118" s="46">
        <v>0.25717112191358027</v>
      </c>
      <c r="AR118" s="46">
        <v>4.4840600000000013</v>
      </c>
      <c r="AS118" s="46">
        <v>1.6501340800000008</v>
      </c>
      <c r="AT118" s="46">
        <v>55.089880000000001</v>
      </c>
      <c r="AU118" s="46">
        <v>2.1352666666666669</v>
      </c>
      <c r="AV118" s="46">
        <v>70.560132160246923</v>
      </c>
      <c r="AW118" s="46">
        <v>17.79388888888889</v>
      </c>
      <c r="AX118" s="46">
        <v>10.533982222222223</v>
      </c>
      <c r="AY118" s="46">
        <v>0.26690833333333336</v>
      </c>
      <c r="AZ118" s="46">
        <v>4.2705333333333337</v>
      </c>
      <c r="BA118" s="46">
        <v>1.660762962962963</v>
      </c>
      <c r="BB118" s="46">
        <v>12.705595872592596</v>
      </c>
      <c r="BC118" s="46">
        <v>47.23167161333334</v>
      </c>
      <c r="BD118" s="46">
        <v>174.70363636363635</v>
      </c>
      <c r="BE118" s="46">
        <v>174.70363636363635</v>
      </c>
      <c r="BF118" s="46">
        <v>221.93530797696968</v>
      </c>
      <c r="BG118" s="46">
        <v>66.11548611111111</v>
      </c>
      <c r="BH118" s="46"/>
      <c r="BI118" s="46">
        <v>0</v>
      </c>
      <c r="BJ118" s="46"/>
      <c r="BK118" s="46"/>
      <c r="BL118" s="46">
        <v>66.11548611111111</v>
      </c>
      <c r="BM118" s="46">
        <v>2938.8767662483283</v>
      </c>
      <c r="BN118" s="46">
        <f t="shared" si="11"/>
        <v>-4.8510664747140009E-7</v>
      </c>
      <c r="BO118" s="46">
        <f t="shared" si="12"/>
        <v>-3.4280869754645676E-7</v>
      </c>
      <c r="BP118" s="47">
        <f t="shared" si="15"/>
        <v>8.6609686609686669</v>
      </c>
      <c r="BQ118" s="47">
        <f t="shared" si="13"/>
        <v>1.8803418803418819</v>
      </c>
      <c r="BR118" s="48">
        <v>3</v>
      </c>
      <c r="BS118" s="47">
        <f t="shared" si="16"/>
        <v>3.4188034188034218</v>
      </c>
      <c r="BT118" s="47">
        <f t="shared" si="17"/>
        <v>12.25</v>
      </c>
      <c r="BU118" s="47">
        <f t="shared" si="18"/>
        <v>13.960113960113972</v>
      </c>
      <c r="BV118" s="46">
        <f t="shared" si="14"/>
        <v>410.27054560000107</v>
      </c>
      <c r="BW118" s="46">
        <f t="shared" si="19"/>
        <v>410.27054477208571</v>
      </c>
      <c r="BX118" s="46">
        <f t="shared" si="20"/>
        <v>3349.1473110204142</v>
      </c>
      <c r="BY118" s="46">
        <f t="shared" si="21"/>
        <v>40189.767732244974</v>
      </c>
      <c r="BZ118" s="49">
        <f>VLOOKUP($C118,[2]PARAMETROS!$A:$I,7,0)</f>
        <v>43101</v>
      </c>
      <c r="CA118" s="50">
        <f>VLOOKUP($C118,[2]PARAMETROS!$A:$I,8,0)</f>
        <v>0</v>
      </c>
      <c r="CB118" s="50">
        <f>VLOOKUP($C118,[2]PARAMETROS!$A:$I,9,0)</f>
        <v>0</v>
      </c>
    </row>
    <row r="119" spans="1:80">
      <c r="A119" s="42" t="s">
        <v>280</v>
      </c>
      <c r="B119" s="42" t="s">
        <v>73</v>
      </c>
      <c r="C119" s="42" t="s">
        <v>271</v>
      </c>
      <c r="D119" s="43" t="s">
        <v>281</v>
      </c>
      <c r="E119" s="44" t="s">
        <v>62</v>
      </c>
      <c r="F119" s="44" t="s">
        <v>63</v>
      </c>
      <c r="G119" s="44">
        <v>1</v>
      </c>
      <c r="H119" s="45">
        <v>1041.5999999999999</v>
      </c>
      <c r="I119" s="46">
        <v>1041.5999999999999</v>
      </c>
      <c r="J119" s="46"/>
      <c r="K119" s="46"/>
      <c r="L119" s="46"/>
      <c r="M119" s="46"/>
      <c r="N119" s="46"/>
      <c r="O119" s="46"/>
      <c r="P119" s="46"/>
      <c r="Q119" s="46">
        <v>1041.5999999999999</v>
      </c>
      <c r="R119" s="46">
        <v>208.32</v>
      </c>
      <c r="S119" s="46">
        <v>15.623999999999999</v>
      </c>
      <c r="T119" s="46">
        <v>10.415999999999999</v>
      </c>
      <c r="U119" s="46">
        <v>2.0831999999999997</v>
      </c>
      <c r="V119" s="46">
        <v>26.04</v>
      </c>
      <c r="W119" s="46">
        <v>83.327999999999989</v>
      </c>
      <c r="X119" s="46">
        <v>31.247999999999998</v>
      </c>
      <c r="Y119" s="46">
        <v>6.2495999999999992</v>
      </c>
      <c r="Z119" s="46">
        <v>383.30879999999996</v>
      </c>
      <c r="AA119" s="46">
        <v>86.799999999999983</v>
      </c>
      <c r="AB119" s="46">
        <v>115.73333333333332</v>
      </c>
      <c r="AC119" s="46">
        <v>74.532266666666672</v>
      </c>
      <c r="AD119" s="46">
        <v>277.06559999999996</v>
      </c>
      <c r="AE119" s="46">
        <v>99.504000000000005</v>
      </c>
      <c r="AF119" s="46">
        <v>397</v>
      </c>
      <c r="AG119" s="46">
        <v>0</v>
      </c>
      <c r="AH119" s="46">
        <v>0</v>
      </c>
      <c r="AI119" s="46">
        <v>0</v>
      </c>
      <c r="AJ119" s="46">
        <v>0</v>
      </c>
      <c r="AK119" s="46">
        <v>4.72</v>
      </c>
      <c r="AL119" s="46">
        <v>0</v>
      </c>
      <c r="AM119" s="46">
        <v>501.22400000000005</v>
      </c>
      <c r="AN119" s="46">
        <v>1161.5984000000001</v>
      </c>
      <c r="AO119" s="46">
        <v>5.2270879629629627</v>
      </c>
      <c r="AP119" s="46">
        <v>0.418167037037037</v>
      </c>
      <c r="AQ119" s="46">
        <v>0.2090835185185185</v>
      </c>
      <c r="AR119" s="46">
        <v>3.6456000000000004</v>
      </c>
      <c r="AS119" s="46">
        <v>1.3415808000000005</v>
      </c>
      <c r="AT119" s="46">
        <v>44.788799999999995</v>
      </c>
      <c r="AU119" s="46">
        <v>1.736</v>
      </c>
      <c r="AV119" s="46">
        <v>57.366319318518514</v>
      </c>
      <c r="AW119" s="46">
        <v>14.466666666666665</v>
      </c>
      <c r="AX119" s="46">
        <v>8.5642666666666667</v>
      </c>
      <c r="AY119" s="46">
        <v>0.21699999999999997</v>
      </c>
      <c r="AZ119" s="46">
        <v>3.472</v>
      </c>
      <c r="BA119" s="46">
        <v>1.350222222222222</v>
      </c>
      <c r="BB119" s="46">
        <v>10.329817244444445</v>
      </c>
      <c r="BC119" s="46">
        <v>38.3999728</v>
      </c>
      <c r="BD119" s="46"/>
      <c r="BE119" s="46">
        <v>0</v>
      </c>
      <c r="BF119" s="46">
        <v>38.3999728</v>
      </c>
      <c r="BG119" s="46">
        <v>43.567500000000003</v>
      </c>
      <c r="BH119" s="46"/>
      <c r="BI119" s="46">
        <v>0</v>
      </c>
      <c r="BJ119" s="46"/>
      <c r="BK119" s="46"/>
      <c r="BL119" s="46">
        <v>43.567500000000003</v>
      </c>
      <c r="BM119" s="46">
        <v>2342.5321921185187</v>
      </c>
      <c r="BN119" s="46">
        <f t="shared" si="11"/>
        <v>-4.8510664747140009E-7</v>
      </c>
      <c r="BO119" s="46">
        <f t="shared" si="12"/>
        <v>-3.4280869754645676E-7</v>
      </c>
      <c r="BP119" s="47">
        <f t="shared" si="15"/>
        <v>8.6609686609686669</v>
      </c>
      <c r="BQ119" s="47">
        <f t="shared" si="13"/>
        <v>1.8803418803418819</v>
      </c>
      <c r="BR119" s="48">
        <v>3</v>
      </c>
      <c r="BS119" s="47">
        <f t="shared" si="16"/>
        <v>3.4188034188034218</v>
      </c>
      <c r="BT119" s="47">
        <f t="shared" si="17"/>
        <v>12.25</v>
      </c>
      <c r="BU119" s="47">
        <f t="shared" si="18"/>
        <v>13.960113960113972</v>
      </c>
      <c r="BV119" s="46">
        <f t="shared" si="14"/>
        <v>327.02016345652328</v>
      </c>
      <c r="BW119" s="46">
        <f t="shared" si="19"/>
        <v>327.02016262860792</v>
      </c>
      <c r="BX119" s="46">
        <f t="shared" si="20"/>
        <v>2669.5523547471266</v>
      </c>
      <c r="BY119" s="46">
        <f t="shared" si="21"/>
        <v>32034.62825696552</v>
      </c>
      <c r="BZ119" s="49">
        <f>VLOOKUP($C119,[2]PARAMETROS!$A:$I,7,0)</f>
        <v>43101</v>
      </c>
      <c r="CA119" s="50">
        <f>VLOOKUP($C119,[2]PARAMETROS!$A:$I,8,0)</f>
        <v>0</v>
      </c>
      <c r="CB119" s="50">
        <f>VLOOKUP($C119,[2]PARAMETROS!$A:$I,9,0)</f>
        <v>0</v>
      </c>
    </row>
    <row r="120" spans="1:80">
      <c r="A120" s="42" t="s">
        <v>282</v>
      </c>
      <c r="B120" s="42" t="s">
        <v>73</v>
      </c>
      <c r="C120" s="42" t="s">
        <v>282</v>
      </c>
      <c r="D120" s="43" t="s">
        <v>283</v>
      </c>
      <c r="E120" s="44" t="s">
        <v>62</v>
      </c>
      <c r="F120" s="44" t="s">
        <v>63</v>
      </c>
      <c r="G120" s="44">
        <v>1</v>
      </c>
      <c r="H120" s="45">
        <v>1076.08</v>
      </c>
      <c r="I120" s="46">
        <v>1076.08</v>
      </c>
      <c r="J120" s="46"/>
      <c r="K120" s="46"/>
      <c r="L120" s="46"/>
      <c r="M120" s="46"/>
      <c r="N120" s="46"/>
      <c r="O120" s="46"/>
      <c r="P120" s="46"/>
      <c r="Q120" s="46">
        <v>1076.08</v>
      </c>
      <c r="R120" s="46">
        <v>215.21600000000001</v>
      </c>
      <c r="S120" s="46">
        <v>16.141199999999998</v>
      </c>
      <c r="T120" s="46">
        <v>10.7608</v>
      </c>
      <c r="U120" s="46">
        <v>2.1521599999999999</v>
      </c>
      <c r="V120" s="46">
        <v>26.902000000000001</v>
      </c>
      <c r="W120" s="46">
        <v>86.086399999999998</v>
      </c>
      <c r="X120" s="46">
        <v>32.282399999999996</v>
      </c>
      <c r="Y120" s="46">
        <v>6.45648</v>
      </c>
      <c r="Z120" s="46">
        <v>395.99743999999998</v>
      </c>
      <c r="AA120" s="46">
        <v>89.673333333333318</v>
      </c>
      <c r="AB120" s="46">
        <v>119.56444444444443</v>
      </c>
      <c r="AC120" s="46">
        <v>76.999502222222233</v>
      </c>
      <c r="AD120" s="46">
        <v>286.23728</v>
      </c>
      <c r="AE120" s="46">
        <v>97.435200000000009</v>
      </c>
      <c r="AF120" s="46">
        <v>397</v>
      </c>
      <c r="AG120" s="46">
        <v>0</v>
      </c>
      <c r="AH120" s="46">
        <v>32.619999999999997</v>
      </c>
      <c r="AI120" s="46">
        <v>0</v>
      </c>
      <c r="AJ120" s="46">
        <v>0</v>
      </c>
      <c r="AK120" s="46">
        <v>4.72</v>
      </c>
      <c r="AL120" s="46">
        <v>0</v>
      </c>
      <c r="AM120" s="46">
        <v>531.77520000000004</v>
      </c>
      <c r="AN120" s="46">
        <v>1214.00992</v>
      </c>
      <c r="AO120" s="46">
        <v>5.400119830246914</v>
      </c>
      <c r="AP120" s="46">
        <v>0.43200958641975307</v>
      </c>
      <c r="AQ120" s="46">
        <v>0.21600479320987653</v>
      </c>
      <c r="AR120" s="46">
        <v>3.7662800000000001</v>
      </c>
      <c r="AS120" s="46">
        <v>1.3859910400000004</v>
      </c>
      <c r="AT120" s="46">
        <v>46.271439999999991</v>
      </c>
      <c r="AU120" s="46">
        <v>1.7934666666666668</v>
      </c>
      <c r="AV120" s="46">
        <v>59.265311916543205</v>
      </c>
      <c r="AW120" s="46">
        <v>14.945555555555554</v>
      </c>
      <c r="AX120" s="46">
        <v>8.8477688888888881</v>
      </c>
      <c r="AY120" s="46">
        <v>0.22418333333333329</v>
      </c>
      <c r="AZ120" s="46">
        <v>3.5869333333333335</v>
      </c>
      <c r="BA120" s="46">
        <v>1.3949185185185184</v>
      </c>
      <c r="BB120" s="46">
        <v>10.671764343703705</v>
      </c>
      <c r="BC120" s="46">
        <v>39.671123973333337</v>
      </c>
      <c r="BD120" s="46"/>
      <c r="BE120" s="46">
        <v>0</v>
      </c>
      <c r="BF120" s="46">
        <v>39.671123973333337</v>
      </c>
      <c r="BG120" s="46">
        <v>43.567500000000003</v>
      </c>
      <c r="BH120" s="46"/>
      <c r="BI120" s="46">
        <v>0</v>
      </c>
      <c r="BJ120" s="46"/>
      <c r="BK120" s="46"/>
      <c r="BL120" s="46">
        <v>43.567500000000003</v>
      </c>
      <c r="BM120" s="46">
        <v>2432.5938558898765</v>
      </c>
      <c r="BN120" s="46">
        <f t="shared" si="11"/>
        <v>-4.8510664747140009E-7</v>
      </c>
      <c r="BO120" s="46">
        <f t="shared" si="12"/>
        <v>-3.4280869754645676E-7</v>
      </c>
      <c r="BP120" s="47">
        <f t="shared" si="15"/>
        <v>8.6609686609686669</v>
      </c>
      <c r="BQ120" s="47">
        <f t="shared" si="13"/>
        <v>1.8803418803418819</v>
      </c>
      <c r="BR120" s="48">
        <v>3</v>
      </c>
      <c r="BS120" s="47">
        <f t="shared" si="16"/>
        <v>3.4188034188034218</v>
      </c>
      <c r="BT120" s="47">
        <f t="shared" si="17"/>
        <v>12.25</v>
      </c>
      <c r="BU120" s="47">
        <f t="shared" si="18"/>
        <v>13.960113960113972</v>
      </c>
      <c r="BV120" s="46">
        <f t="shared" si="14"/>
        <v>339.5928743533795</v>
      </c>
      <c r="BW120" s="46">
        <f t="shared" si="19"/>
        <v>339.59287352546414</v>
      </c>
      <c r="BX120" s="46">
        <f t="shared" si="20"/>
        <v>2772.1867294153408</v>
      </c>
      <c r="BY120" s="46">
        <f t="shared" si="21"/>
        <v>33266.240752984086</v>
      </c>
      <c r="BZ120" s="49">
        <f>VLOOKUP($C120,[2]PARAMETROS!$A:$I,7,0)</f>
        <v>43101</v>
      </c>
      <c r="CA120" s="50">
        <f>VLOOKUP($C120,[2]PARAMETROS!$A:$I,8,0)</f>
        <v>0</v>
      </c>
      <c r="CB120" s="50">
        <f>VLOOKUP($C120,[2]PARAMETROS!$A:$I,9,0)</f>
        <v>0</v>
      </c>
    </row>
    <row r="121" spans="1:80">
      <c r="A121" s="42" t="s">
        <v>282</v>
      </c>
      <c r="B121" s="42" t="s">
        <v>78</v>
      </c>
      <c r="C121" s="42" t="s">
        <v>284</v>
      </c>
      <c r="D121" s="43" t="s">
        <v>285</v>
      </c>
      <c r="E121" s="44" t="s">
        <v>62</v>
      </c>
      <c r="F121" s="44" t="s">
        <v>63</v>
      </c>
      <c r="G121" s="44">
        <v>4</v>
      </c>
      <c r="H121" s="45">
        <v>2973.68</v>
      </c>
      <c r="I121" s="46">
        <v>11894.72</v>
      </c>
      <c r="J121" s="46"/>
      <c r="K121" s="46"/>
      <c r="L121" s="46"/>
      <c r="M121" s="46"/>
      <c r="N121" s="46"/>
      <c r="O121" s="46"/>
      <c r="P121" s="46"/>
      <c r="Q121" s="46">
        <v>11894.72</v>
      </c>
      <c r="R121" s="46">
        <v>2378.944</v>
      </c>
      <c r="S121" s="46">
        <v>178.42079999999999</v>
      </c>
      <c r="T121" s="46">
        <v>118.9472</v>
      </c>
      <c r="U121" s="46">
        <v>23.789439999999999</v>
      </c>
      <c r="V121" s="46">
        <v>297.36799999999999</v>
      </c>
      <c r="W121" s="46">
        <v>951.57759999999996</v>
      </c>
      <c r="X121" s="46">
        <v>356.84159999999997</v>
      </c>
      <c r="Y121" s="46">
        <v>71.368319999999997</v>
      </c>
      <c r="Z121" s="46">
        <v>4377.2569599999997</v>
      </c>
      <c r="AA121" s="46">
        <v>991.22666666666657</v>
      </c>
      <c r="AB121" s="46">
        <v>1321.6355555555554</v>
      </c>
      <c r="AC121" s="46">
        <v>851.1332977777779</v>
      </c>
      <c r="AD121" s="46">
        <v>3163.9955199999999</v>
      </c>
      <c r="AE121" s="46">
        <v>0</v>
      </c>
      <c r="AF121" s="46">
        <v>1297.5999999999999</v>
      </c>
      <c r="AG121" s="46">
        <v>0</v>
      </c>
      <c r="AH121" s="46">
        <v>0</v>
      </c>
      <c r="AI121" s="46">
        <v>0</v>
      </c>
      <c r="AJ121" s="46">
        <v>0</v>
      </c>
      <c r="AK121" s="46">
        <v>18.88</v>
      </c>
      <c r="AL121" s="46">
        <v>1175.52</v>
      </c>
      <c r="AM121" s="46">
        <v>2492</v>
      </c>
      <c r="AN121" s="46">
        <v>10033.252479999999</v>
      </c>
      <c r="AO121" s="46">
        <v>59.691578086419753</v>
      </c>
      <c r="AP121" s="46">
        <v>4.77532624691358</v>
      </c>
      <c r="AQ121" s="46">
        <v>2.38766312345679</v>
      </c>
      <c r="AR121" s="46">
        <v>41.631520000000002</v>
      </c>
      <c r="AS121" s="46">
        <v>15.320399360000005</v>
      </c>
      <c r="AT121" s="46">
        <v>511.47295999999994</v>
      </c>
      <c r="AU121" s="46">
        <v>19.824533333333335</v>
      </c>
      <c r="AV121" s="46">
        <v>655.10398015012345</v>
      </c>
      <c r="AW121" s="46">
        <v>165.20444444444442</v>
      </c>
      <c r="AX121" s="46">
        <v>97.801031111111115</v>
      </c>
      <c r="AY121" s="46">
        <v>2.4780666666666664</v>
      </c>
      <c r="AZ121" s="46">
        <v>39.64906666666667</v>
      </c>
      <c r="BA121" s="46">
        <v>15.419081481481481</v>
      </c>
      <c r="BB121" s="46">
        <v>117.96302205629631</v>
      </c>
      <c r="BC121" s="46">
        <v>438.51471242666673</v>
      </c>
      <c r="BD121" s="46"/>
      <c r="BE121" s="46">
        <v>0</v>
      </c>
      <c r="BF121" s="46">
        <v>438.51471242666673</v>
      </c>
      <c r="BG121" s="46">
        <v>377.52194444444444</v>
      </c>
      <c r="BH121" s="46"/>
      <c r="BI121" s="46">
        <v>0</v>
      </c>
      <c r="BJ121" s="46"/>
      <c r="BK121" s="46"/>
      <c r="BL121" s="46">
        <v>377.52194444444444</v>
      </c>
      <c r="BM121" s="46">
        <v>23399.113117021232</v>
      </c>
      <c r="BN121" s="46">
        <f t="shared" si="11"/>
        <v>-1.9404265898856003E-6</v>
      </c>
      <c r="BO121" s="46">
        <f t="shared" si="12"/>
        <v>-1.3712347901858271E-6</v>
      </c>
      <c r="BP121" s="47">
        <f t="shared" si="15"/>
        <v>8.6609686609686669</v>
      </c>
      <c r="BQ121" s="47">
        <f t="shared" si="13"/>
        <v>1.8803418803418819</v>
      </c>
      <c r="BR121" s="48">
        <v>3</v>
      </c>
      <c r="BS121" s="47">
        <f t="shared" si="16"/>
        <v>3.4188034188034218</v>
      </c>
      <c r="BT121" s="47">
        <f t="shared" si="17"/>
        <v>12.25</v>
      </c>
      <c r="BU121" s="47">
        <f t="shared" si="18"/>
        <v>13.960113960113972</v>
      </c>
      <c r="BV121" s="46">
        <f t="shared" si="14"/>
        <v>3266.5428563298283</v>
      </c>
      <c r="BW121" s="46">
        <f t="shared" si="19"/>
        <v>3266.5428530181671</v>
      </c>
      <c r="BX121" s="46">
        <f t="shared" si="20"/>
        <v>26665.655970039399</v>
      </c>
      <c r="BY121" s="46">
        <f t="shared" si="21"/>
        <v>319987.87164047279</v>
      </c>
      <c r="BZ121" s="51">
        <f>VLOOKUP($C121,[2]PARAMETROS!$A:$I,7,0)</f>
        <v>42736</v>
      </c>
      <c r="CA121" s="50">
        <f>VLOOKUP($C121,[2]PARAMETROS!$A:$I,8,0)</f>
        <v>0</v>
      </c>
      <c r="CB121" s="50">
        <f>VLOOKUP($C121,[2]PARAMETROS!$A:$I,9,0)</f>
        <v>0</v>
      </c>
    </row>
    <row r="122" spans="1:80">
      <c r="A122" s="42" t="s">
        <v>282</v>
      </c>
      <c r="B122" s="42" t="s">
        <v>14</v>
      </c>
      <c r="C122" s="42" t="s">
        <v>282</v>
      </c>
      <c r="D122" s="43" t="s">
        <v>286</v>
      </c>
      <c r="E122" s="44" t="s">
        <v>62</v>
      </c>
      <c r="F122" s="44" t="s">
        <v>63</v>
      </c>
      <c r="G122" s="44">
        <v>2</v>
      </c>
      <c r="H122" s="45">
        <v>1393</v>
      </c>
      <c r="I122" s="46">
        <v>2786</v>
      </c>
      <c r="J122" s="46"/>
      <c r="K122" s="46"/>
      <c r="L122" s="46"/>
      <c r="M122" s="46"/>
      <c r="N122" s="46"/>
      <c r="O122" s="46"/>
      <c r="P122" s="46"/>
      <c r="Q122" s="46">
        <v>2786</v>
      </c>
      <c r="R122" s="46">
        <v>557.20000000000005</v>
      </c>
      <c r="S122" s="46">
        <v>41.79</v>
      </c>
      <c r="T122" s="46">
        <v>27.86</v>
      </c>
      <c r="U122" s="46">
        <v>5.5720000000000001</v>
      </c>
      <c r="V122" s="46">
        <v>69.650000000000006</v>
      </c>
      <c r="W122" s="46">
        <v>222.88</v>
      </c>
      <c r="X122" s="46">
        <v>83.58</v>
      </c>
      <c r="Y122" s="46">
        <v>16.716000000000001</v>
      </c>
      <c r="Z122" s="46">
        <v>1025.248</v>
      </c>
      <c r="AA122" s="46">
        <v>232.16666666666666</v>
      </c>
      <c r="AB122" s="46">
        <v>309.55555555555554</v>
      </c>
      <c r="AC122" s="46">
        <v>199.35377777777782</v>
      </c>
      <c r="AD122" s="46">
        <v>741.07600000000002</v>
      </c>
      <c r="AE122" s="46">
        <v>156.84</v>
      </c>
      <c r="AF122" s="46">
        <v>794</v>
      </c>
      <c r="AG122" s="46">
        <v>0</v>
      </c>
      <c r="AH122" s="46">
        <v>65.239999999999995</v>
      </c>
      <c r="AI122" s="46">
        <v>0</v>
      </c>
      <c r="AJ122" s="46">
        <v>0</v>
      </c>
      <c r="AK122" s="46">
        <v>9.44</v>
      </c>
      <c r="AL122" s="46">
        <v>0</v>
      </c>
      <c r="AM122" s="46">
        <v>1025.52</v>
      </c>
      <c r="AN122" s="46">
        <v>2791.8440000000001</v>
      </c>
      <c r="AO122" s="46">
        <v>13.981055169753088</v>
      </c>
      <c r="AP122" s="46">
        <v>1.118484413580247</v>
      </c>
      <c r="AQ122" s="46">
        <v>0.55924220679012349</v>
      </c>
      <c r="AR122" s="46">
        <v>9.7510000000000012</v>
      </c>
      <c r="AS122" s="46">
        <v>3.5883680000000013</v>
      </c>
      <c r="AT122" s="46">
        <v>119.79799999999999</v>
      </c>
      <c r="AU122" s="46">
        <v>4.6433333333333335</v>
      </c>
      <c r="AV122" s="46">
        <v>153.4394831234568</v>
      </c>
      <c r="AW122" s="46">
        <v>38.694444444444443</v>
      </c>
      <c r="AX122" s="46">
        <v>22.907111111111114</v>
      </c>
      <c r="AY122" s="46">
        <v>0.58041666666666658</v>
      </c>
      <c r="AZ122" s="46">
        <v>9.2866666666666671</v>
      </c>
      <c r="BA122" s="46">
        <v>3.6114814814814813</v>
      </c>
      <c r="BB122" s="46">
        <v>27.629484296296301</v>
      </c>
      <c r="BC122" s="46">
        <v>102.70960466666666</v>
      </c>
      <c r="BD122" s="46">
        <v>308.45000000000005</v>
      </c>
      <c r="BE122" s="46">
        <v>308.45000000000005</v>
      </c>
      <c r="BF122" s="46">
        <v>411.15960466666672</v>
      </c>
      <c r="BG122" s="46">
        <v>132.23097222222222</v>
      </c>
      <c r="BH122" s="46"/>
      <c r="BI122" s="46">
        <v>0</v>
      </c>
      <c r="BJ122" s="46"/>
      <c r="BK122" s="46"/>
      <c r="BL122" s="46">
        <v>132.23097222222222</v>
      </c>
      <c r="BM122" s="46">
        <v>6274.6740600123458</v>
      </c>
      <c r="BN122" s="46">
        <f t="shared" si="11"/>
        <v>-9.7021329494280017E-7</v>
      </c>
      <c r="BO122" s="46">
        <f t="shared" si="12"/>
        <v>-6.8561739509291353E-7</v>
      </c>
      <c r="BP122" s="47">
        <f t="shared" si="15"/>
        <v>8.6609686609686669</v>
      </c>
      <c r="BQ122" s="47">
        <f t="shared" si="13"/>
        <v>1.8803418803418819</v>
      </c>
      <c r="BR122" s="48">
        <v>3</v>
      </c>
      <c r="BS122" s="47">
        <f t="shared" si="16"/>
        <v>3.4188034188034218</v>
      </c>
      <c r="BT122" s="47">
        <f t="shared" si="17"/>
        <v>12.25</v>
      </c>
      <c r="BU122" s="47">
        <f t="shared" si="18"/>
        <v>13.960113960113972</v>
      </c>
      <c r="BV122" s="46">
        <f t="shared" si="14"/>
        <v>875.95164917227783</v>
      </c>
      <c r="BW122" s="46">
        <f t="shared" si="19"/>
        <v>875.95164751644711</v>
      </c>
      <c r="BX122" s="46">
        <f t="shared" si="20"/>
        <v>7150.6257075287931</v>
      </c>
      <c r="BY122" s="46">
        <f t="shared" si="21"/>
        <v>85807.508490345514</v>
      </c>
      <c r="BZ122" s="49">
        <f>VLOOKUP($C122,[2]PARAMETROS!$A:$I,7,0)</f>
        <v>43101</v>
      </c>
      <c r="CA122" s="50">
        <f>VLOOKUP($C122,[2]PARAMETROS!$A:$I,8,0)</f>
        <v>0</v>
      </c>
      <c r="CB122" s="50">
        <f>VLOOKUP($C122,[2]PARAMETROS!$A:$I,9,0)</f>
        <v>0</v>
      </c>
    </row>
    <row r="123" spans="1:80">
      <c r="A123" s="42" t="s">
        <v>282</v>
      </c>
      <c r="B123" s="42" t="s">
        <v>15</v>
      </c>
      <c r="C123" s="42" t="s">
        <v>282</v>
      </c>
      <c r="D123" s="43" t="s">
        <v>287</v>
      </c>
      <c r="E123" s="44" t="s">
        <v>62</v>
      </c>
      <c r="F123" s="44" t="s">
        <v>63</v>
      </c>
      <c r="G123" s="44">
        <v>2</v>
      </c>
      <c r="H123" s="45">
        <v>1393</v>
      </c>
      <c r="I123" s="46">
        <v>2786</v>
      </c>
      <c r="J123" s="46"/>
      <c r="K123" s="46"/>
      <c r="L123" s="46">
        <v>422.98776666666674</v>
      </c>
      <c r="M123" s="46"/>
      <c r="N123" s="46"/>
      <c r="O123" s="46"/>
      <c r="P123" s="46"/>
      <c r="Q123" s="46">
        <v>3208.9877666666666</v>
      </c>
      <c r="R123" s="46">
        <v>641.79755333333333</v>
      </c>
      <c r="S123" s="46">
        <v>48.134816499999999</v>
      </c>
      <c r="T123" s="46">
        <v>32.089877666666666</v>
      </c>
      <c r="U123" s="46">
        <v>6.4179755333333333</v>
      </c>
      <c r="V123" s="46">
        <v>80.224694166666666</v>
      </c>
      <c r="W123" s="46">
        <v>256.71902133333333</v>
      </c>
      <c r="X123" s="46">
        <v>96.269632999999999</v>
      </c>
      <c r="Y123" s="46">
        <v>19.2539266</v>
      </c>
      <c r="Z123" s="46">
        <v>1180.9074981333333</v>
      </c>
      <c r="AA123" s="46">
        <v>267.41564722222222</v>
      </c>
      <c r="AB123" s="46">
        <v>356.55419629629625</v>
      </c>
      <c r="AC123" s="46">
        <v>229.62090241481485</v>
      </c>
      <c r="AD123" s="46">
        <v>853.59074593333332</v>
      </c>
      <c r="AE123" s="46">
        <v>156.84</v>
      </c>
      <c r="AF123" s="46">
        <v>794</v>
      </c>
      <c r="AG123" s="46">
        <v>0</v>
      </c>
      <c r="AH123" s="46">
        <v>65.239999999999995</v>
      </c>
      <c r="AI123" s="46">
        <v>0</v>
      </c>
      <c r="AJ123" s="46">
        <v>0</v>
      </c>
      <c r="AK123" s="46">
        <v>9.44</v>
      </c>
      <c r="AL123" s="46">
        <v>0</v>
      </c>
      <c r="AM123" s="46">
        <v>1025.52</v>
      </c>
      <c r="AN123" s="46">
        <v>3060.0182440666667</v>
      </c>
      <c r="AO123" s="46">
        <v>16.103745515014147</v>
      </c>
      <c r="AP123" s="46">
        <v>1.2882996412011318</v>
      </c>
      <c r="AQ123" s="46">
        <v>0.64414982060056591</v>
      </c>
      <c r="AR123" s="46">
        <v>11.231457183333335</v>
      </c>
      <c r="AS123" s="46">
        <v>4.1331762434666679</v>
      </c>
      <c r="AT123" s="46">
        <v>137.98647396666667</v>
      </c>
      <c r="AU123" s="46">
        <v>5.3483129444444444</v>
      </c>
      <c r="AV123" s="46">
        <v>176.73561531472694</v>
      </c>
      <c r="AW123" s="46">
        <v>44.569274537037032</v>
      </c>
      <c r="AX123" s="46">
        <v>26.385010525925928</v>
      </c>
      <c r="AY123" s="46">
        <v>0.66853911805555555</v>
      </c>
      <c r="AZ123" s="46">
        <v>10.696625888888889</v>
      </c>
      <c r="BA123" s="46">
        <v>4.159798956790123</v>
      </c>
      <c r="BB123" s="46">
        <v>31.824363641824696</v>
      </c>
      <c r="BC123" s="46">
        <v>118.30361266852222</v>
      </c>
      <c r="BD123" s="46">
        <v>355.28078845238093</v>
      </c>
      <c r="BE123" s="46">
        <v>355.28078845238093</v>
      </c>
      <c r="BF123" s="46">
        <v>473.58440112090318</v>
      </c>
      <c r="BG123" s="46">
        <v>132.23097222222222</v>
      </c>
      <c r="BH123" s="46"/>
      <c r="BI123" s="46">
        <v>0</v>
      </c>
      <c r="BJ123" s="46"/>
      <c r="BK123" s="46"/>
      <c r="BL123" s="46">
        <v>132.23097222222222</v>
      </c>
      <c r="BM123" s="46">
        <v>7051.5569993911859</v>
      </c>
      <c r="BN123" s="46">
        <f t="shared" si="11"/>
        <v>-9.7021329494280017E-7</v>
      </c>
      <c r="BO123" s="46">
        <f t="shared" si="12"/>
        <v>-6.8561739509291353E-7</v>
      </c>
      <c r="BP123" s="47">
        <f t="shared" si="15"/>
        <v>8.6609686609686669</v>
      </c>
      <c r="BQ123" s="47">
        <f t="shared" si="13"/>
        <v>1.8803418803418819</v>
      </c>
      <c r="BR123" s="48">
        <v>3</v>
      </c>
      <c r="BS123" s="47">
        <f t="shared" si="16"/>
        <v>3.4188034188034218</v>
      </c>
      <c r="BT123" s="47">
        <f t="shared" si="17"/>
        <v>12.25</v>
      </c>
      <c r="BU123" s="47">
        <f t="shared" si="18"/>
        <v>13.960113960113972</v>
      </c>
      <c r="BV123" s="46">
        <f t="shared" si="14"/>
        <v>984.40539284624697</v>
      </c>
      <c r="BW123" s="46">
        <f t="shared" si="19"/>
        <v>984.40539119041625</v>
      </c>
      <c r="BX123" s="46">
        <f t="shared" si="20"/>
        <v>8035.9623905816024</v>
      </c>
      <c r="BY123" s="46">
        <f t="shared" si="21"/>
        <v>96431.548686979222</v>
      </c>
      <c r="BZ123" s="49">
        <f>VLOOKUP($C123,[2]PARAMETROS!$A:$I,7,0)</f>
        <v>43101</v>
      </c>
      <c r="CA123" s="50">
        <f>VLOOKUP($C123,[2]PARAMETROS!$A:$I,8,0)</f>
        <v>0</v>
      </c>
      <c r="CB123" s="50">
        <f>VLOOKUP($C123,[2]PARAMETROS!$A:$I,9,0)</f>
        <v>0</v>
      </c>
    </row>
    <row r="124" spans="1:80">
      <c r="A124" s="42" t="s">
        <v>288</v>
      </c>
      <c r="B124" s="42" t="s">
        <v>114</v>
      </c>
      <c r="C124" s="42" t="s">
        <v>115</v>
      </c>
      <c r="D124" s="43" t="s">
        <v>289</v>
      </c>
      <c r="E124" s="44" t="s">
        <v>62</v>
      </c>
      <c r="F124" s="44" t="s">
        <v>63</v>
      </c>
      <c r="G124" s="44">
        <v>1</v>
      </c>
      <c r="H124" s="45">
        <v>1200.1400000000001</v>
      </c>
      <c r="I124" s="46">
        <v>1200.1400000000001</v>
      </c>
      <c r="J124" s="46"/>
      <c r="K124" s="46"/>
      <c r="L124" s="46"/>
      <c r="M124" s="46"/>
      <c r="N124" s="46"/>
      <c r="O124" s="46"/>
      <c r="P124" s="46"/>
      <c r="Q124" s="46">
        <v>1200.1400000000001</v>
      </c>
      <c r="R124" s="46">
        <v>240.02800000000002</v>
      </c>
      <c r="S124" s="46">
        <v>18.002100000000002</v>
      </c>
      <c r="T124" s="46">
        <v>12.001400000000002</v>
      </c>
      <c r="U124" s="46">
        <v>2.4002800000000004</v>
      </c>
      <c r="V124" s="46">
        <v>30.003500000000003</v>
      </c>
      <c r="W124" s="46">
        <v>96.011200000000017</v>
      </c>
      <c r="X124" s="46">
        <v>36.004200000000004</v>
      </c>
      <c r="Y124" s="46">
        <v>7.2008400000000004</v>
      </c>
      <c r="Z124" s="46">
        <v>441.65152000000012</v>
      </c>
      <c r="AA124" s="46">
        <v>100.01166666666667</v>
      </c>
      <c r="AB124" s="46">
        <v>133.34888888888889</v>
      </c>
      <c r="AC124" s="46">
        <v>85.876684444444464</v>
      </c>
      <c r="AD124" s="46">
        <v>319.23724000000004</v>
      </c>
      <c r="AE124" s="46">
        <v>89.991599999999991</v>
      </c>
      <c r="AF124" s="46">
        <v>397</v>
      </c>
      <c r="AG124" s="46">
        <v>0</v>
      </c>
      <c r="AH124" s="46">
        <v>28.32</v>
      </c>
      <c r="AI124" s="46">
        <v>0</v>
      </c>
      <c r="AJ124" s="46">
        <v>0</v>
      </c>
      <c r="AK124" s="46">
        <v>4.72</v>
      </c>
      <c r="AL124" s="46">
        <v>0</v>
      </c>
      <c r="AM124" s="46">
        <v>520.03160000000003</v>
      </c>
      <c r="AN124" s="46">
        <v>1280.9203600000001</v>
      </c>
      <c r="AO124" s="46">
        <v>6.0226933063271613</v>
      </c>
      <c r="AP124" s="46">
        <v>0.48181546450617291</v>
      </c>
      <c r="AQ124" s="46">
        <v>0.24090773225308645</v>
      </c>
      <c r="AR124" s="46">
        <v>4.2004900000000012</v>
      </c>
      <c r="AS124" s="46">
        <v>1.5457803200000007</v>
      </c>
      <c r="AT124" s="46">
        <v>51.606020000000001</v>
      </c>
      <c r="AU124" s="46">
        <v>2.0002333333333335</v>
      </c>
      <c r="AV124" s="46">
        <v>66.097940156419753</v>
      </c>
      <c r="AW124" s="46">
        <v>16.668611111111112</v>
      </c>
      <c r="AX124" s="46">
        <v>9.8678177777777787</v>
      </c>
      <c r="AY124" s="46">
        <v>0.25002916666666669</v>
      </c>
      <c r="AZ124" s="46">
        <v>4.0004666666666671</v>
      </c>
      <c r="BA124" s="46">
        <v>1.5557370370370371</v>
      </c>
      <c r="BB124" s="46">
        <v>11.90209952740741</v>
      </c>
      <c r="BC124" s="46">
        <v>44.244761286666673</v>
      </c>
      <c r="BD124" s="46"/>
      <c r="BE124" s="46">
        <v>0</v>
      </c>
      <c r="BF124" s="46">
        <v>44.244761286666673</v>
      </c>
      <c r="BG124" s="46">
        <v>44.875416666666666</v>
      </c>
      <c r="BH124" s="46"/>
      <c r="BI124" s="46">
        <v>0</v>
      </c>
      <c r="BJ124" s="46"/>
      <c r="BK124" s="46"/>
      <c r="BL124" s="46">
        <v>44.875416666666666</v>
      </c>
      <c r="BM124" s="46">
        <v>2636.2784781097535</v>
      </c>
      <c r="BN124" s="46">
        <f t="shared" si="11"/>
        <v>-4.8510664747140009E-7</v>
      </c>
      <c r="BO124" s="46">
        <f t="shared" si="12"/>
        <v>-3.4280869754645676E-7</v>
      </c>
      <c r="BP124" s="47">
        <f t="shared" si="15"/>
        <v>8.6609686609686669</v>
      </c>
      <c r="BQ124" s="47">
        <f t="shared" si="13"/>
        <v>1.8803418803418819</v>
      </c>
      <c r="BR124" s="48">
        <v>3</v>
      </c>
      <c r="BS124" s="47">
        <f t="shared" si="16"/>
        <v>3.4188034188034218</v>
      </c>
      <c r="BT124" s="47">
        <f t="shared" si="17"/>
        <v>12.25</v>
      </c>
      <c r="BU124" s="47">
        <f t="shared" si="18"/>
        <v>13.960113960113972</v>
      </c>
      <c r="BV124" s="46">
        <f t="shared" si="14"/>
        <v>368.02747973450192</v>
      </c>
      <c r="BW124" s="46">
        <f t="shared" si="19"/>
        <v>368.02747890658657</v>
      </c>
      <c r="BX124" s="46">
        <f t="shared" si="20"/>
        <v>3004.30595701634</v>
      </c>
      <c r="BY124" s="46">
        <f t="shared" si="21"/>
        <v>36051.671484196078</v>
      </c>
      <c r="BZ124" s="49">
        <f>VLOOKUP($C124,[2]PARAMETROS!$A:$I,7,0)</f>
        <v>43101</v>
      </c>
      <c r="CA124" s="50">
        <f>VLOOKUP($C124,[2]PARAMETROS!$A:$I,8,0)</f>
        <v>0</v>
      </c>
      <c r="CB124" s="50">
        <f>VLOOKUP($C124,[2]PARAMETROS!$A:$I,9,0)</f>
        <v>0</v>
      </c>
    </row>
    <row r="125" spans="1:80">
      <c r="A125" s="42" t="s">
        <v>288</v>
      </c>
      <c r="B125" s="42" t="s">
        <v>78</v>
      </c>
      <c r="C125" s="42" t="s">
        <v>290</v>
      </c>
      <c r="D125" s="43" t="s">
        <v>291</v>
      </c>
      <c r="E125" s="44" t="s">
        <v>62</v>
      </c>
      <c r="F125" s="44" t="s">
        <v>63</v>
      </c>
      <c r="G125" s="44">
        <v>1</v>
      </c>
      <c r="H125" s="45">
        <v>2973.68</v>
      </c>
      <c r="I125" s="46">
        <v>2973.68</v>
      </c>
      <c r="J125" s="46"/>
      <c r="K125" s="46"/>
      <c r="L125" s="46"/>
      <c r="M125" s="46"/>
      <c r="N125" s="46"/>
      <c r="O125" s="46"/>
      <c r="P125" s="46"/>
      <c r="Q125" s="46">
        <v>2973.68</v>
      </c>
      <c r="R125" s="46">
        <v>594.73599999999999</v>
      </c>
      <c r="S125" s="46">
        <v>44.605199999999996</v>
      </c>
      <c r="T125" s="46">
        <v>29.736799999999999</v>
      </c>
      <c r="U125" s="46">
        <v>5.9473599999999998</v>
      </c>
      <c r="V125" s="46">
        <v>74.341999999999999</v>
      </c>
      <c r="W125" s="46">
        <v>237.89439999999999</v>
      </c>
      <c r="X125" s="46">
        <v>89.210399999999993</v>
      </c>
      <c r="Y125" s="46">
        <v>17.842079999999999</v>
      </c>
      <c r="Z125" s="46">
        <v>1094.3142399999999</v>
      </c>
      <c r="AA125" s="46">
        <v>247.80666666666664</v>
      </c>
      <c r="AB125" s="46">
        <v>330.40888888888884</v>
      </c>
      <c r="AC125" s="46">
        <v>212.78332444444447</v>
      </c>
      <c r="AD125" s="46">
        <v>790.99887999999999</v>
      </c>
      <c r="AE125" s="46">
        <v>0</v>
      </c>
      <c r="AF125" s="46">
        <v>324.39999999999998</v>
      </c>
      <c r="AG125" s="46">
        <v>0</v>
      </c>
      <c r="AH125" s="46">
        <v>0</v>
      </c>
      <c r="AI125" s="46">
        <v>0</v>
      </c>
      <c r="AJ125" s="46">
        <v>0</v>
      </c>
      <c r="AK125" s="46">
        <v>4.72</v>
      </c>
      <c r="AL125" s="46">
        <v>293.88</v>
      </c>
      <c r="AM125" s="46">
        <v>623</v>
      </c>
      <c r="AN125" s="46">
        <v>2508.3131199999998</v>
      </c>
      <c r="AO125" s="46">
        <v>14.922894521604938</v>
      </c>
      <c r="AP125" s="46">
        <v>1.193831561728395</v>
      </c>
      <c r="AQ125" s="46">
        <v>0.5969157808641975</v>
      </c>
      <c r="AR125" s="46">
        <v>10.40788</v>
      </c>
      <c r="AS125" s="46">
        <v>3.8300998400000013</v>
      </c>
      <c r="AT125" s="46">
        <v>127.86823999999999</v>
      </c>
      <c r="AU125" s="46">
        <v>4.9561333333333337</v>
      </c>
      <c r="AV125" s="46">
        <v>163.77599503753086</v>
      </c>
      <c r="AW125" s="46">
        <v>41.301111111111105</v>
      </c>
      <c r="AX125" s="46">
        <v>24.450257777777779</v>
      </c>
      <c r="AY125" s="46">
        <v>0.6195166666666666</v>
      </c>
      <c r="AZ125" s="46">
        <v>9.9122666666666674</v>
      </c>
      <c r="BA125" s="46">
        <v>3.8547703703703702</v>
      </c>
      <c r="BB125" s="46">
        <v>29.490755514074078</v>
      </c>
      <c r="BC125" s="46">
        <v>109.62867810666668</v>
      </c>
      <c r="BD125" s="46"/>
      <c r="BE125" s="46">
        <v>0</v>
      </c>
      <c r="BF125" s="46">
        <v>109.62867810666668</v>
      </c>
      <c r="BG125" s="46">
        <v>94.380486111111111</v>
      </c>
      <c r="BH125" s="46"/>
      <c r="BI125" s="46">
        <v>0</v>
      </c>
      <c r="BJ125" s="46"/>
      <c r="BK125" s="46"/>
      <c r="BL125" s="46">
        <v>94.380486111111111</v>
      </c>
      <c r="BM125" s="46">
        <v>5849.778279255308</v>
      </c>
      <c r="BN125" s="46">
        <f t="shared" si="11"/>
        <v>-4.8510664747140009E-7</v>
      </c>
      <c r="BO125" s="46">
        <f t="shared" si="12"/>
        <v>-3.4280869754645676E-7</v>
      </c>
      <c r="BP125" s="47">
        <f t="shared" si="15"/>
        <v>8.6609686609686669</v>
      </c>
      <c r="BQ125" s="47">
        <f t="shared" si="13"/>
        <v>1.8803418803418819</v>
      </c>
      <c r="BR125" s="48">
        <v>3</v>
      </c>
      <c r="BS125" s="47">
        <f t="shared" si="16"/>
        <v>3.4188034188034218</v>
      </c>
      <c r="BT125" s="47">
        <f t="shared" si="17"/>
        <v>12.25</v>
      </c>
      <c r="BU125" s="47">
        <f t="shared" si="18"/>
        <v>13.960113960113972</v>
      </c>
      <c r="BV125" s="46">
        <f t="shared" si="14"/>
        <v>816.63571408245707</v>
      </c>
      <c r="BW125" s="46">
        <f t="shared" si="19"/>
        <v>816.63571325454177</v>
      </c>
      <c r="BX125" s="46">
        <f t="shared" si="20"/>
        <v>6666.4139925098498</v>
      </c>
      <c r="BY125" s="46">
        <f t="shared" si="21"/>
        <v>79996.967910118197</v>
      </c>
      <c r="BZ125" s="51">
        <f>VLOOKUP($C125,[2]PARAMETROS!$A:$I,7,0)</f>
        <v>42736</v>
      </c>
      <c r="CA125" s="50">
        <f>VLOOKUP($C125,[2]PARAMETROS!$A:$I,8,0)</f>
        <v>0</v>
      </c>
      <c r="CB125" s="50">
        <f>VLOOKUP($C125,[2]PARAMETROS!$A:$I,9,0)</f>
        <v>0</v>
      </c>
    </row>
    <row r="126" spans="1:80">
      <c r="A126" s="42" t="s">
        <v>288</v>
      </c>
      <c r="B126" s="42" t="s">
        <v>14</v>
      </c>
      <c r="C126" s="42" t="s">
        <v>161</v>
      </c>
      <c r="D126" s="43" t="s">
        <v>292</v>
      </c>
      <c r="E126" s="44" t="s">
        <v>62</v>
      </c>
      <c r="F126" s="44" t="s">
        <v>63</v>
      </c>
      <c r="G126" s="44">
        <v>2</v>
      </c>
      <c r="H126" s="45">
        <v>1393</v>
      </c>
      <c r="I126" s="46">
        <v>2786</v>
      </c>
      <c r="J126" s="46"/>
      <c r="K126" s="46"/>
      <c r="L126" s="46"/>
      <c r="M126" s="46"/>
      <c r="N126" s="46"/>
      <c r="O126" s="46"/>
      <c r="P126" s="46"/>
      <c r="Q126" s="46">
        <v>2786</v>
      </c>
      <c r="R126" s="46">
        <v>557.20000000000005</v>
      </c>
      <c r="S126" s="46">
        <v>41.79</v>
      </c>
      <c r="T126" s="46">
        <v>27.86</v>
      </c>
      <c r="U126" s="46">
        <v>5.5720000000000001</v>
      </c>
      <c r="V126" s="46">
        <v>69.650000000000006</v>
      </c>
      <c r="W126" s="46">
        <v>222.88</v>
      </c>
      <c r="X126" s="46">
        <v>83.58</v>
      </c>
      <c r="Y126" s="46">
        <v>16.716000000000001</v>
      </c>
      <c r="Z126" s="46">
        <v>1025.248</v>
      </c>
      <c r="AA126" s="46">
        <v>232.16666666666666</v>
      </c>
      <c r="AB126" s="46">
        <v>309.55555555555554</v>
      </c>
      <c r="AC126" s="46">
        <v>199.35377777777782</v>
      </c>
      <c r="AD126" s="46">
        <v>741.07600000000002</v>
      </c>
      <c r="AE126" s="46">
        <v>156.84</v>
      </c>
      <c r="AF126" s="46">
        <v>794</v>
      </c>
      <c r="AG126" s="46">
        <v>0</v>
      </c>
      <c r="AH126" s="46">
        <v>97.16</v>
      </c>
      <c r="AI126" s="46">
        <v>19.100000000000001</v>
      </c>
      <c r="AJ126" s="46">
        <v>0</v>
      </c>
      <c r="AK126" s="46">
        <v>9.44</v>
      </c>
      <c r="AL126" s="46">
        <v>0</v>
      </c>
      <c r="AM126" s="46">
        <v>1076.54</v>
      </c>
      <c r="AN126" s="46">
        <v>2842.864</v>
      </c>
      <c r="AO126" s="46">
        <v>13.981055169753088</v>
      </c>
      <c r="AP126" s="46">
        <v>1.118484413580247</v>
      </c>
      <c r="AQ126" s="46">
        <v>0.55924220679012349</v>
      </c>
      <c r="AR126" s="46">
        <v>9.7510000000000012</v>
      </c>
      <c r="AS126" s="46">
        <v>3.5883680000000013</v>
      </c>
      <c r="AT126" s="46">
        <v>119.79799999999999</v>
      </c>
      <c r="AU126" s="46">
        <v>4.6433333333333335</v>
      </c>
      <c r="AV126" s="46">
        <v>153.4394831234568</v>
      </c>
      <c r="AW126" s="46">
        <v>38.694444444444443</v>
      </c>
      <c r="AX126" s="46">
        <v>22.907111111111114</v>
      </c>
      <c r="AY126" s="46">
        <v>0.58041666666666658</v>
      </c>
      <c r="AZ126" s="46">
        <v>9.2866666666666671</v>
      </c>
      <c r="BA126" s="46">
        <v>3.6114814814814813</v>
      </c>
      <c r="BB126" s="46">
        <v>27.629484296296301</v>
      </c>
      <c r="BC126" s="46">
        <v>102.70960466666666</v>
      </c>
      <c r="BD126" s="46">
        <v>308.45000000000005</v>
      </c>
      <c r="BE126" s="46">
        <v>308.45000000000005</v>
      </c>
      <c r="BF126" s="46">
        <v>411.15960466666672</v>
      </c>
      <c r="BG126" s="46">
        <v>132.23097222222222</v>
      </c>
      <c r="BH126" s="46"/>
      <c r="BI126" s="46">
        <v>0</v>
      </c>
      <c r="BJ126" s="46"/>
      <c r="BK126" s="46"/>
      <c r="BL126" s="46">
        <v>132.23097222222222</v>
      </c>
      <c r="BM126" s="46">
        <v>6325.6940600123453</v>
      </c>
      <c r="BN126" s="46">
        <f t="shared" si="11"/>
        <v>-9.7021329494280017E-7</v>
      </c>
      <c r="BO126" s="46">
        <f t="shared" si="12"/>
        <v>-6.8561739509291353E-7</v>
      </c>
      <c r="BP126" s="47">
        <f t="shared" si="15"/>
        <v>8.6609686609686669</v>
      </c>
      <c r="BQ126" s="47">
        <f t="shared" si="13"/>
        <v>1.8803418803418819</v>
      </c>
      <c r="BR126" s="48">
        <v>3</v>
      </c>
      <c r="BS126" s="47">
        <f t="shared" si="16"/>
        <v>3.4188034188034218</v>
      </c>
      <c r="BT126" s="47">
        <f t="shared" si="17"/>
        <v>12.25</v>
      </c>
      <c r="BU126" s="47">
        <f t="shared" si="18"/>
        <v>13.960113960113972</v>
      </c>
      <c r="BV126" s="46">
        <f t="shared" si="14"/>
        <v>883.07409931472796</v>
      </c>
      <c r="BW126" s="46">
        <f t="shared" si="19"/>
        <v>883.07409765889724</v>
      </c>
      <c r="BX126" s="46">
        <f t="shared" si="20"/>
        <v>7208.7681576712421</v>
      </c>
      <c r="BY126" s="46">
        <f t="shared" si="21"/>
        <v>86505.217892054905</v>
      </c>
      <c r="BZ126" s="49">
        <f>VLOOKUP($C126,[2]PARAMETROS!$A:$I,7,0)</f>
        <v>43101</v>
      </c>
      <c r="CA126" s="50">
        <f>VLOOKUP($C126,[2]PARAMETROS!$A:$I,8,0)</f>
        <v>0</v>
      </c>
      <c r="CB126" s="50">
        <f>VLOOKUP($C126,[2]PARAMETROS!$A:$I,9,0)</f>
        <v>0</v>
      </c>
    </row>
    <row r="127" spans="1:80">
      <c r="A127" s="42" t="s">
        <v>288</v>
      </c>
      <c r="B127" s="42" t="s">
        <v>15</v>
      </c>
      <c r="C127" s="42" t="s">
        <v>161</v>
      </c>
      <c r="D127" s="43" t="s">
        <v>293</v>
      </c>
      <c r="E127" s="44" t="s">
        <v>62</v>
      </c>
      <c r="F127" s="44" t="s">
        <v>63</v>
      </c>
      <c r="G127" s="44">
        <v>2</v>
      </c>
      <c r="H127" s="45">
        <v>1393</v>
      </c>
      <c r="I127" s="46">
        <v>2786</v>
      </c>
      <c r="J127" s="46"/>
      <c r="K127" s="46"/>
      <c r="L127" s="46">
        <v>422.98776666666674</v>
      </c>
      <c r="M127" s="46"/>
      <c r="N127" s="46"/>
      <c r="O127" s="46"/>
      <c r="P127" s="46"/>
      <c r="Q127" s="46">
        <v>3208.9877666666666</v>
      </c>
      <c r="R127" s="46">
        <v>641.79755333333333</v>
      </c>
      <c r="S127" s="46">
        <v>48.134816499999999</v>
      </c>
      <c r="T127" s="46">
        <v>32.089877666666666</v>
      </c>
      <c r="U127" s="46">
        <v>6.4179755333333333</v>
      </c>
      <c r="V127" s="46">
        <v>80.224694166666666</v>
      </c>
      <c r="W127" s="46">
        <v>256.71902133333333</v>
      </c>
      <c r="X127" s="46">
        <v>96.269632999999999</v>
      </c>
      <c r="Y127" s="46">
        <v>19.2539266</v>
      </c>
      <c r="Z127" s="46">
        <v>1180.9074981333333</v>
      </c>
      <c r="AA127" s="46">
        <v>267.41564722222222</v>
      </c>
      <c r="AB127" s="46">
        <v>356.55419629629625</v>
      </c>
      <c r="AC127" s="46">
        <v>229.62090241481485</v>
      </c>
      <c r="AD127" s="46">
        <v>853.59074593333332</v>
      </c>
      <c r="AE127" s="46">
        <v>156.84</v>
      </c>
      <c r="AF127" s="46">
        <v>794</v>
      </c>
      <c r="AG127" s="46">
        <v>0</v>
      </c>
      <c r="AH127" s="46">
        <v>97.16</v>
      </c>
      <c r="AI127" s="46">
        <v>19.100000000000001</v>
      </c>
      <c r="AJ127" s="46">
        <v>0</v>
      </c>
      <c r="AK127" s="46">
        <v>9.44</v>
      </c>
      <c r="AL127" s="46">
        <v>0</v>
      </c>
      <c r="AM127" s="46">
        <v>1076.54</v>
      </c>
      <c r="AN127" s="46">
        <v>3111.0382440666667</v>
      </c>
      <c r="AO127" s="46">
        <v>16.103745515014147</v>
      </c>
      <c r="AP127" s="46">
        <v>1.2882996412011318</v>
      </c>
      <c r="AQ127" s="46">
        <v>0.64414982060056591</v>
      </c>
      <c r="AR127" s="46">
        <v>11.231457183333335</v>
      </c>
      <c r="AS127" s="46">
        <v>4.1331762434666679</v>
      </c>
      <c r="AT127" s="46">
        <v>137.98647396666667</v>
      </c>
      <c r="AU127" s="46">
        <v>5.3483129444444444</v>
      </c>
      <c r="AV127" s="46">
        <v>176.73561531472694</v>
      </c>
      <c r="AW127" s="46">
        <v>44.569274537037032</v>
      </c>
      <c r="AX127" s="46">
        <v>26.385010525925928</v>
      </c>
      <c r="AY127" s="46">
        <v>0.66853911805555555</v>
      </c>
      <c r="AZ127" s="46">
        <v>10.696625888888889</v>
      </c>
      <c r="BA127" s="46">
        <v>4.159798956790123</v>
      </c>
      <c r="BB127" s="46">
        <v>31.824363641824696</v>
      </c>
      <c r="BC127" s="46">
        <v>118.30361266852222</v>
      </c>
      <c r="BD127" s="46">
        <v>355.28078845238093</v>
      </c>
      <c r="BE127" s="46">
        <v>355.28078845238093</v>
      </c>
      <c r="BF127" s="46">
        <v>473.58440112090318</v>
      </c>
      <c r="BG127" s="46">
        <v>132.23097222222222</v>
      </c>
      <c r="BH127" s="46"/>
      <c r="BI127" s="46">
        <v>0</v>
      </c>
      <c r="BJ127" s="46"/>
      <c r="BK127" s="46"/>
      <c r="BL127" s="46">
        <v>132.23097222222222</v>
      </c>
      <c r="BM127" s="46">
        <v>7102.5769993911854</v>
      </c>
      <c r="BN127" s="46">
        <f t="shared" si="11"/>
        <v>-9.7021329494280017E-7</v>
      </c>
      <c r="BO127" s="46">
        <f t="shared" si="12"/>
        <v>-6.8561739509291353E-7</v>
      </c>
      <c r="BP127" s="47">
        <f t="shared" si="15"/>
        <v>8.6609686609686669</v>
      </c>
      <c r="BQ127" s="47">
        <f t="shared" si="13"/>
        <v>1.8803418803418819</v>
      </c>
      <c r="BR127" s="48">
        <v>3</v>
      </c>
      <c r="BS127" s="47">
        <f t="shared" si="16"/>
        <v>3.4188034188034218</v>
      </c>
      <c r="BT127" s="47">
        <f t="shared" si="17"/>
        <v>12.25</v>
      </c>
      <c r="BU127" s="47">
        <f t="shared" si="18"/>
        <v>13.960113960113972</v>
      </c>
      <c r="BV127" s="46">
        <f t="shared" si="14"/>
        <v>991.5278429886971</v>
      </c>
      <c r="BW127" s="46">
        <f t="shared" si="19"/>
        <v>991.52784133286639</v>
      </c>
      <c r="BX127" s="46">
        <f t="shared" si="20"/>
        <v>8094.1048407240514</v>
      </c>
      <c r="BY127" s="46">
        <f t="shared" si="21"/>
        <v>97129.258088688613</v>
      </c>
      <c r="BZ127" s="49">
        <f>VLOOKUP($C127,[2]PARAMETROS!$A:$I,7,0)</f>
        <v>43101</v>
      </c>
      <c r="CA127" s="50">
        <f>VLOOKUP($C127,[2]PARAMETROS!$A:$I,8,0)</f>
        <v>0</v>
      </c>
      <c r="CB127" s="50">
        <f>VLOOKUP($C127,[2]PARAMETROS!$A:$I,9,0)</f>
        <v>0</v>
      </c>
    </row>
    <row r="128" spans="1:80">
      <c r="A128" s="42" t="s">
        <v>288</v>
      </c>
      <c r="B128" s="42" t="s">
        <v>17</v>
      </c>
      <c r="C128" s="42" t="s">
        <v>161</v>
      </c>
      <c r="D128" s="43" t="s">
        <v>294</v>
      </c>
      <c r="E128" s="44" t="s">
        <v>62</v>
      </c>
      <c r="F128" s="44" t="s">
        <v>63</v>
      </c>
      <c r="G128" s="44">
        <v>1</v>
      </c>
      <c r="H128" s="45">
        <v>1511.38</v>
      </c>
      <c r="I128" s="46">
        <v>1511.38</v>
      </c>
      <c r="J128" s="46"/>
      <c r="K128" s="46"/>
      <c r="L128" s="46"/>
      <c r="M128" s="46"/>
      <c r="N128" s="46"/>
      <c r="O128" s="46"/>
      <c r="P128" s="46"/>
      <c r="Q128" s="46">
        <v>1511.38</v>
      </c>
      <c r="R128" s="46">
        <v>302.27600000000001</v>
      </c>
      <c r="S128" s="46">
        <v>22.6707</v>
      </c>
      <c r="T128" s="46">
        <v>15.113800000000001</v>
      </c>
      <c r="U128" s="46">
        <v>3.0227600000000003</v>
      </c>
      <c r="V128" s="46">
        <v>37.784500000000001</v>
      </c>
      <c r="W128" s="46">
        <v>120.91040000000001</v>
      </c>
      <c r="X128" s="46">
        <v>45.3414</v>
      </c>
      <c r="Y128" s="46">
        <v>9.0682800000000015</v>
      </c>
      <c r="Z128" s="46">
        <v>556.18784000000005</v>
      </c>
      <c r="AA128" s="46">
        <v>125.94833333333334</v>
      </c>
      <c r="AB128" s="46">
        <v>167.93111111111111</v>
      </c>
      <c r="AC128" s="46">
        <v>108.14763555555558</v>
      </c>
      <c r="AD128" s="46">
        <v>402.02708000000007</v>
      </c>
      <c r="AE128" s="46">
        <v>71.3172</v>
      </c>
      <c r="AF128" s="46">
        <v>397</v>
      </c>
      <c r="AG128" s="46">
        <v>0</v>
      </c>
      <c r="AH128" s="46">
        <v>48.58</v>
      </c>
      <c r="AI128" s="46">
        <v>9.5500000000000007</v>
      </c>
      <c r="AJ128" s="46">
        <v>0</v>
      </c>
      <c r="AK128" s="46">
        <v>4.72</v>
      </c>
      <c r="AL128" s="46">
        <v>0</v>
      </c>
      <c r="AM128" s="46">
        <v>531.16719999999998</v>
      </c>
      <c r="AN128" s="46">
        <v>1489.3821200000002</v>
      </c>
      <c r="AO128" s="46">
        <v>7.584596971450619</v>
      </c>
      <c r="AP128" s="46">
        <v>0.60676775771604952</v>
      </c>
      <c r="AQ128" s="46">
        <v>0.30338387885802476</v>
      </c>
      <c r="AR128" s="46">
        <v>5.2898300000000011</v>
      </c>
      <c r="AS128" s="46">
        <v>1.946657440000001</v>
      </c>
      <c r="AT128" s="46">
        <v>64.989339999999999</v>
      </c>
      <c r="AU128" s="46">
        <v>2.518966666666667</v>
      </c>
      <c r="AV128" s="46">
        <v>83.239542714691368</v>
      </c>
      <c r="AW128" s="46">
        <v>20.991388888888888</v>
      </c>
      <c r="AX128" s="46">
        <v>12.426902222222225</v>
      </c>
      <c r="AY128" s="46">
        <v>0.31487083333333332</v>
      </c>
      <c r="AZ128" s="46">
        <v>5.037933333333334</v>
      </c>
      <c r="BA128" s="46">
        <v>1.9591962962962963</v>
      </c>
      <c r="BB128" s="46">
        <v>14.988747299259263</v>
      </c>
      <c r="BC128" s="46">
        <v>55.719038873333346</v>
      </c>
      <c r="BD128" s="46"/>
      <c r="BE128" s="46">
        <v>0</v>
      </c>
      <c r="BF128" s="46">
        <v>55.719038873333346</v>
      </c>
      <c r="BG128" s="46">
        <v>66.11548611111111</v>
      </c>
      <c r="BH128" s="46"/>
      <c r="BI128" s="46">
        <v>0</v>
      </c>
      <c r="BJ128" s="46"/>
      <c r="BK128" s="46"/>
      <c r="BL128" s="46">
        <v>66.11548611111111</v>
      </c>
      <c r="BM128" s="46">
        <v>3205.8361876991362</v>
      </c>
      <c r="BN128" s="46">
        <f t="shared" si="11"/>
        <v>-4.8510664747140009E-7</v>
      </c>
      <c r="BO128" s="46">
        <f t="shared" si="12"/>
        <v>-3.4280869754645676E-7</v>
      </c>
      <c r="BP128" s="47">
        <f t="shared" si="15"/>
        <v>8.6609686609686669</v>
      </c>
      <c r="BQ128" s="47">
        <f t="shared" si="13"/>
        <v>1.8803418803418819</v>
      </c>
      <c r="BR128" s="48">
        <v>3</v>
      </c>
      <c r="BS128" s="47">
        <f t="shared" si="16"/>
        <v>3.4188034188034218</v>
      </c>
      <c r="BT128" s="47">
        <f t="shared" si="17"/>
        <v>12.25</v>
      </c>
      <c r="BU128" s="47">
        <f t="shared" si="18"/>
        <v>13.960113960113972</v>
      </c>
      <c r="BV128" s="46">
        <f t="shared" si="14"/>
        <v>447.53838506179477</v>
      </c>
      <c r="BW128" s="46">
        <f t="shared" si="19"/>
        <v>447.53838423387941</v>
      </c>
      <c r="BX128" s="46">
        <f t="shared" si="20"/>
        <v>3653.3745719330154</v>
      </c>
      <c r="BY128" s="46">
        <f t="shared" si="21"/>
        <v>43840.494863196189</v>
      </c>
      <c r="BZ128" s="49">
        <f>VLOOKUP($C128,[2]PARAMETROS!$A:$I,7,0)</f>
        <v>43101</v>
      </c>
      <c r="CA128" s="50">
        <f>VLOOKUP($C128,[2]PARAMETROS!$A:$I,8,0)</f>
        <v>0</v>
      </c>
      <c r="CB128" s="50">
        <f>VLOOKUP($C128,[2]PARAMETROS!$A:$I,9,0)</f>
        <v>0</v>
      </c>
    </row>
    <row r="129" spans="1:80">
      <c r="A129" s="42" t="s">
        <v>295</v>
      </c>
      <c r="B129" s="42" t="s">
        <v>16</v>
      </c>
      <c r="C129" s="42" t="s">
        <v>74</v>
      </c>
      <c r="D129" s="43" t="s">
        <v>296</v>
      </c>
      <c r="E129" s="44" t="s">
        <v>62</v>
      </c>
      <c r="F129" s="44" t="s">
        <v>63</v>
      </c>
      <c r="G129" s="44">
        <v>1</v>
      </c>
      <c r="H129" s="45">
        <v>2216.6799999999998</v>
      </c>
      <c r="I129" s="46">
        <v>2216.6799999999998</v>
      </c>
      <c r="J129" s="46"/>
      <c r="K129" s="46"/>
      <c r="L129" s="46"/>
      <c r="M129" s="46"/>
      <c r="N129" s="46"/>
      <c r="O129" s="46"/>
      <c r="P129" s="46"/>
      <c r="Q129" s="46">
        <v>2216.6799999999998</v>
      </c>
      <c r="R129" s="46">
        <v>443.33600000000001</v>
      </c>
      <c r="S129" s="46">
        <v>33.2502</v>
      </c>
      <c r="T129" s="46">
        <v>22.166799999999999</v>
      </c>
      <c r="U129" s="46">
        <v>4.4333599999999995</v>
      </c>
      <c r="V129" s="46">
        <v>55.417000000000002</v>
      </c>
      <c r="W129" s="46">
        <v>177.33439999999999</v>
      </c>
      <c r="X129" s="46">
        <v>66.500399999999999</v>
      </c>
      <c r="Y129" s="46">
        <v>13.300079999999999</v>
      </c>
      <c r="Z129" s="46">
        <v>815.73824000000002</v>
      </c>
      <c r="AA129" s="46">
        <v>184.7233333333333</v>
      </c>
      <c r="AB129" s="46">
        <v>246.29777777777775</v>
      </c>
      <c r="AC129" s="46">
        <v>158.61576888888891</v>
      </c>
      <c r="AD129" s="46">
        <v>589.63688000000002</v>
      </c>
      <c r="AE129" s="46">
        <v>28.999200000000002</v>
      </c>
      <c r="AF129" s="46">
        <v>0</v>
      </c>
      <c r="AG129" s="46">
        <v>264.83999999999997</v>
      </c>
      <c r="AH129" s="46">
        <v>27.01</v>
      </c>
      <c r="AI129" s="46">
        <v>0</v>
      </c>
      <c r="AJ129" s="46">
        <v>0</v>
      </c>
      <c r="AK129" s="46">
        <v>4.72</v>
      </c>
      <c r="AL129" s="46">
        <v>0</v>
      </c>
      <c r="AM129" s="46">
        <v>325.56920000000002</v>
      </c>
      <c r="AN129" s="46">
        <v>1730.9443200000001</v>
      </c>
      <c r="AO129" s="46">
        <v>11.124022029320988</v>
      </c>
      <c r="AP129" s="46">
        <v>0.88992176234567899</v>
      </c>
      <c r="AQ129" s="46">
        <v>0.4449608811728395</v>
      </c>
      <c r="AR129" s="46">
        <v>7.7583800000000007</v>
      </c>
      <c r="AS129" s="46">
        <v>2.8550838400000011</v>
      </c>
      <c r="AT129" s="46">
        <v>95.317239999999984</v>
      </c>
      <c r="AU129" s="46">
        <v>3.6944666666666666</v>
      </c>
      <c r="AV129" s="46">
        <v>122.08407517950616</v>
      </c>
      <c r="AW129" s="46">
        <v>30.787222222222219</v>
      </c>
      <c r="AX129" s="46">
        <v>18.226035555555555</v>
      </c>
      <c r="AY129" s="46">
        <v>0.46180833333333327</v>
      </c>
      <c r="AZ129" s="46">
        <v>7.3889333333333331</v>
      </c>
      <c r="BA129" s="46">
        <v>2.8734740740740738</v>
      </c>
      <c r="BB129" s="46">
        <v>21.983390254814818</v>
      </c>
      <c r="BC129" s="46">
        <v>81.720863773333335</v>
      </c>
      <c r="BD129" s="46"/>
      <c r="BE129" s="46">
        <v>0</v>
      </c>
      <c r="BF129" s="46">
        <v>81.720863773333335</v>
      </c>
      <c r="BG129" s="46">
        <v>66.11548611111111</v>
      </c>
      <c r="BH129" s="46"/>
      <c r="BI129" s="46">
        <v>0</v>
      </c>
      <c r="BJ129" s="46"/>
      <c r="BK129" s="46"/>
      <c r="BL129" s="46">
        <v>66.11548611111111</v>
      </c>
      <c r="BM129" s="46">
        <v>4217.5447450639504</v>
      </c>
      <c r="BN129" s="46">
        <f t="shared" si="11"/>
        <v>-4.8510664747140009E-7</v>
      </c>
      <c r="BO129" s="46">
        <f t="shared" si="12"/>
        <v>-3.4280869754645676E-7</v>
      </c>
      <c r="BP129" s="47">
        <f t="shared" si="15"/>
        <v>8.5633802816901436</v>
      </c>
      <c r="BQ129" s="47">
        <f t="shared" si="13"/>
        <v>1.8591549295774654</v>
      </c>
      <c r="BR129" s="48">
        <v>2</v>
      </c>
      <c r="BS129" s="47">
        <f t="shared" si="16"/>
        <v>2.2535211267605644</v>
      </c>
      <c r="BT129" s="47">
        <f t="shared" si="17"/>
        <v>11.25</v>
      </c>
      <c r="BU129" s="47">
        <f t="shared" si="18"/>
        <v>12.676056338028173</v>
      </c>
      <c r="BV129" s="46">
        <f t="shared" si="14"/>
        <v>534.61834786090594</v>
      </c>
      <c r="BW129" s="46">
        <f t="shared" si="19"/>
        <v>534.61834703299064</v>
      </c>
      <c r="BX129" s="46">
        <f t="shared" si="20"/>
        <v>4752.163092096941</v>
      </c>
      <c r="BY129" s="46">
        <f t="shared" si="21"/>
        <v>57025.957105163296</v>
      </c>
      <c r="BZ129" s="49">
        <f>VLOOKUP($C129,[2]PARAMETROS!$A:$I,7,0)</f>
        <v>43101</v>
      </c>
      <c r="CA129" s="50">
        <f>VLOOKUP($C129,[2]PARAMETROS!$A:$I,8,0)</f>
        <v>0</v>
      </c>
      <c r="CB129" s="50">
        <f>VLOOKUP($C129,[2]PARAMETROS!$A:$I,9,0)</f>
        <v>0</v>
      </c>
    </row>
    <row r="130" spans="1:80">
      <c r="A130" s="42" t="s">
        <v>297</v>
      </c>
      <c r="B130" s="42" t="s">
        <v>73</v>
      </c>
      <c r="C130" s="42" t="s">
        <v>84</v>
      </c>
      <c r="D130" s="43" t="s">
        <v>298</v>
      </c>
      <c r="E130" s="44" t="s">
        <v>62</v>
      </c>
      <c r="F130" s="44" t="s">
        <v>63</v>
      </c>
      <c r="G130" s="44">
        <v>1</v>
      </c>
      <c r="H130" s="45">
        <v>1041.5999999999999</v>
      </c>
      <c r="I130" s="46">
        <v>1041.5999999999999</v>
      </c>
      <c r="J130" s="46"/>
      <c r="K130" s="46"/>
      <c r="L130" s="46"/>
      <c r="M130" s="46"/>
      <c r="N130" s="46"/>
      <c r="O130" s="46"/>
      <c r="P130" s="46"/>
      <c r="Q130" s="46">
        <v>1041.5999999999999</v>
      </c>
      <c r="R130" s="46">
        <v>208.32</v>
      </c>
      <c r="S130" s="46">
        <v>15.623999999999999</v>
      </c>
      <c r="T130" s="46">
        <v>10.415999999999999</v>
      </c>
      <c r="U130" s="46">
        <v>2.0831999999999997</v>
      </c>
      <c r="V130" s="46">
        <v>26.04</v>
      </c>
      <c r="W130" s="46">
        <v>83.327999999999989</v>
      </c>
      <c r="X130" s="46">
        <v>31.247999999999998</v>
      </c>
      <c r="Y130" s="46">
        <v>6.2495999999999992</v>
      </c>
      <c r="Z130" s="46">
        <v>383.30879999999996</v>
      </c>
      <c r="AA130" s="46">
        <v>86.799999999999983</v>
      </c>
      <c r="AB130" s="46">
        <v>115.73333333333332</v>
      </c>
      <c r="AC130" s="46">
        <v>74.532266666666672</v>
      </c>
      <c r="AD130" s="46">
        <v>277.06559999999996</v>
      </c>
      <c r="AE130" s="46">
        <v>99.504000000000005</v>
      </c>
      <c r="AF130" s="46">
        <v>397</v>
      </c>
      <c r="AG130" s="46">
        <v>0</v>
      </c>
      <c r="AH130" s="46">
        <v>32.619999999999997</v>
      </c>
      <c r="AI130" s="46">
        <v>0</v>
      </c>
      <c r="AJ130" s="46">
        <v>0</v>
      </c>
      <c r="AK130" s="46">
        <v>4.72</v>
      </c>
      <c r="AL130" s="46">
        <v>0</v>
      </c>
      <c r="AM130" s="46">
        <v>533.84400000000005</v>
      </c>
      <c r="AN130" s="46">
        <v>1194.2184</v>
      </c>
      <c r="AO130" s="46">
        <v>5.2270879629629627</v>
      </c>
      <c r="AP130" s="46">
        <v>0.418167037037037</v>
      </c>
      <c r="AQ130" s="46">
        <v>0.2090835185185185</v>
      </c>
      <c r="AR130" s="46">
        <v>3.6456000000000004</v>
      </c>
      <c r="AS130" s="46">
        <v>1.3415808000000005</v>
      </c>
      <c r="AT130" s="46">
        <v>44.788799999999995</v>
      </c>
      <c r="AU130" s="46">
        <v>1.736</v>
      </c>
      <c r="AV130" s="46">
        <v>57.366319318518514</v>
      </c>
      <c r="AW130" s="46">
        <v>14.466666666666665</v>
      </c>
      <c r="AX130" s="46">
        <v>8.5642666666666667</v>
      </c>
      <c r="AY130" s="46">
        <v>0.21699999999999997</v>
      </c>
      <c r="AZ130" s="46">
        <v>3.472</v>
      </c>
      <c r="BA130" s="46">
        <v>1.350222222222222</v>
      </c>
      <c r="BB130" s="46">
        <v>10.329817244444445</v>
      </c>
      <c r="BC130" s="46">
        <v>38.3999728</v>
      </c>
      <c r="BD130" s="46"/>
      <c r="BE130" s="46">
        <v>0</v>
      </c>
      <c r="BF130" s="46">
        <v>38.3999728</v>
      </c>
      <c r="BG130" s="46">
        <v>43.567500000000003</v>
      </c>
      <c r="BH130" s="46"/>
      <c r="BI130" s="46">
        <v>0</v>
      </c>
      <c r="BJ130" s="46"/>
      <c r="BK130" s="46"/>
      <c r="BL130" s="46">
        <v>43.567500000000003</v>
      </c>
      <c r="BM130" s="46">
        <v>2375.1521921185185</v>
      </c>
      <c r="BN130" s="46">
        <f t="shared" si="11"/>
        <v>-4.8510664747140009E-7</v>
      </c>
      <c r="BO130" s="46">
        <f t="shared" si="12"/>
        <v>-3.4280869754645676E-7</v>
      </c>
      <c r="BP130" s="47">
        <f t="shared" si="15"/>
        <v>8.6609686609686669</v>
      </c>
      <c r="BQ130" s="47">
        <f t="shared" si="13"/>
        <v>1.8803418803418819</v>
      </c>
      <c r="BR130" s="48">
        <v>3</v>
      </c>
      <c r="BS130" s="47">
        <f t="shared" si="16"/>
        <v>3.4188034188034218</v>
      </c>
      <c r="BT130" s="47">
        <f t="shared" si="17"/>
        <v>12.25</v>
      </c>
      <c r="BU130" s="47">
        <f t="shared" si="18"/>
        <v>13.960113960113972</v>
      </c>
      <c r="BV130" s="46">
        <f t="shared" si="14"/>
        <v>331.57395263031242</v>
      </c>
      <c r="BW130" s="46">
        <f t="shared" si="19"/>
        <v>331.57395180239706</v>
      </c>
      <c r="BX130" s="46">
        <f t="shared" si="20"/>
        <v>2706.7261439209155</v>
      </c>
      <c r="BY130" s="46">
        <f t="shared" si="21"/>
        <v>32480.713727050985</v>
      </c>
      <c r="BZ130" s="49">
        <f>VLOOKUP($C130,[2]PARAMETROS!$A:$I,7,0)</f>
        <v>43101</v>
      </c>
      <c r="CA130" s="50">
        <f>VLOOKUP($C130,[2]PARAMETROS!$A:$I,8,0)</f>
        <v>0</v>
      </c>
      <c r="CB130" s="50">
        <f>VLOOKUP($C130,[2]PARAMETROS!$A:$I,9,0)</f>
        <v>0</v>
      </c>
    </row>
    <row r="131" spans="1:80">
      <c r="A131" s="42" t="s">
        <v>297</v>
      </c>
      <c r="B131" s="42" t="s">
        <v>16</v>
      </c>
      <c r="C131" s="42" t="s">
        <v>84</v>
      </c>
      <c r="D131" s="43" t="s">
        <v>299</v>
      </c>
      <c r="E131" s="44" t="s">
        <v>62</v>
      </c>
      <c r="F131" s="44" t="s">
        <v>63</v>
      </c>
      <c r="G131" s="44">
        <v>1</v>
      </c>
      <c r="H131" s="45">
        <v>2216.69</v>
      </c>
      <c r="I131" s="46">
        <v>2216.69</v>
      </c>
      <c r="J131" s="46"/>
      <c r="K131" s="46"/>
      <c r="L131" s="46"/>
      <c r="M131" s="46"/>
      <c r="N131" s="46"/>
      <c r="O131" s="46"/>
      <c r="P131" s="46"/>
      <c r="Q131" s="46">
        <v>2216.69</v>
      </c>
      <c r="R131" s="46">
        <v>443.33800000000002</v>
      </c>
      <c r="S131" s="46">
        <v>33.250349999999997</v>
      </c>
      <c r="T131" s="46">
        <v>22.166900000000002</v>
      </c>
      <c r="U131" s="46">
        <v>4.4333800000000005</v>
      </c>
      <c r="V131" s="46">
        <v>55.417250000000003</v>
      </c>
      <c r="W131" s="46">
        <v>177.33520000000001</v>
      </c>
      <c r="X131" s="46">
        <v>66.500699999999995</v>
      </c>
      <c r="Y131" s="46">
        <v>13.300140000000001</v>
      </c>
      <c r="Z131" s="46">
        <v>815.74191999999994</v>
      </c>
      <c r="AA131" s="46">
        <v>184.72416666666666</v>
      </c>
      <c r="AB131" s="46">
        <v>246.29888888888888</v>
      </c>
      <c r="AC131" s="46">
        <v>158.61648444444447</v>
      </c>
      <c r="AD131" s="46">
        <v>589.63954000000001</v>
      </c>
      <c r="AE131" s="46">
        <v>28.99860000000001</v>
      </c>
      <c r="AF131" s="46">
        <v>397</v>
      </c>
      <c r="AG131" s="46">
        <v>0</v>
      </c>
      <c r="AH131" s="46">
        <v>32.619999999999997</v>
      </c>
      <c r="AI131" s="46">
        <v>0</v>
      </c>
      <c r="AJ131" s="46">
        <v>0</v>
      </c>
      <c r="AK131" s="46">
        <v>4.72</v>
      </c>
      <c r="AL131" s="46">
        <v>0</v>
      </c>
      <c r="AM131" s="46">
        <v>463.33860000000004</v>
      </c>
      <c r="AN131" s="46">
        <v>1868.7200600000001</v>
      </c>
      <c r="AO131" s="46">
        <v>11.124072212577161</v>
      </c>
      <c r="AP131" s="46">
        <v>0.88992577700617292</v>
      </c>
      <c r="AQ131" s="46">
        <v>0.44496288850308646</v>
      </c>
      <c r="AR131" s="46">
        <v>7.7584150000000012</v>
      </c>
      <c r="AS131" s="46">
        <v>2.855096720000001</v>
      </c>
      <c r="AT131" s="46">
        <v>95.317669999999993</v>
      </c>
      <c r="AU131" s="46">
        <v>3.6944833333333338</v>
      </c>
      <c r="AV131" s="46">
        <v>122.08462593141975</v>
      </c>
      <c r="AW131" s="46">
        <v>30.78736111111111</v>
      </c>
      <c r="AX131" s="46">
        <v>18.22611777777778</v>
      </c>
      <c r="AY131" s="46">
        <v>0.46181041666666667</v>
      </c>
      <c r="AZ131" s="46">
        <v>7.3889666666666676</v>
      </c>
      <c r="BA131" s="46">
        <v>2.8734870370370369</v>
      </c>
      <c r="BB131" s="46">
        <v>21.983489427407413</v>
      </c>
      <c r="BC131" s="46">
        <v>81.721232436666668</v>
      </c>
      <c r="BD131" s="46"/>
      <c r="BE131" s="46">
        <v>0</v>
      </c>
      <c r="BF131" s="46">
        <v>81.721232436666668</v>
      </c>
      <c r="BG131" s="46">
        <v>66.11548611111111</v>
      </c>
      <c r="BH131" s="46"/>
      <c r="BI131" s="46">
        <v>0</v>
      </c>
      <c r="BJ131" s="46"/>
      <c r="BK131" s="46"/>
      <c r="BL131" s="46">
        <v>66.11548611111111</v>
      </c>
      <c r="BM131" s="46">
        <v>4355.3314044791969</v>
      </c>
      <c r="BN131" s="46">
        <f t="shared" si="11"/>
        <v>-4.8510664747140009E-7</v>
      </c>
      <c r="BO131" s="46">
        <f t="shared" si="12"/>
        <v>-3.4280869754645676E-7</v>
      </c>
      <c r="BP131" s="47">
        <f t="shared" si="15"/>
        <v>8.6609686609686669</v>
      </c>
      <c r="BQ131" s="47">
        <f t="shared" si="13"/>
        <v>1.8803418803418819</v>
      </c>
      <c r="BR131" s="48">
        <v>3</v>
      </c>
      <c r="BS131" s="47">
        <f t="shared" si="16"/>
        <v>3.4188034188034218</v>
      </c>
      <c r="BT131" s="47">
        <f t="shared" si="17"/>
        <v>12.25</v>
      </c>
      <c r="BU131" s="47">
        <f t="shared" si="18"/>
        <v>13.960113960113972</v>
      </c>
      <c r="BV131" s="46">
        <f t="shared" si="14"/>
        <v>608.00922729035028</v>
      </c>
      <c r="BW131" s="46">
        <f t="shared" si="19"/>
        <v>608.00922646243498</v>
      </c>
      <c r="BX131" s="46">
        <f t="shared" si="20"/>
        <v>4963.3406309416314</v>
      </c>
      <c r="BY131" s="46">
        <f t="shared" si="21"/>
        <v>59560.087571299577</v>
      </c>
      <c r="BZ131" s="49">
        <f>VLOOKUP($C131,[2]PARAMETROS!$A:$I,7,0)</f>
        <v>43101</v>
      </c>
      <c r="CA131" s="50">
        <f>VLOOKUP($C131,[2]PARAMETROS!$A:$I,8,0)</f>
        <v>0</v>
      </c>
      <c r="CB131" s="50">
        <f>VLOOKUP($C131,[2]PARAMETROS!$A:$I,9,0)</f>
        <v>0</v>
      </c>
    </row>
    <row r="132" spans="1:80">
      <c r="A132" s="42" t="s">
        <v>300</v>
      </c>
      <c r="B132" s="42" t="s">
        <v>16</v>
      </c>
      <c r="C132" s="42" t="s">
        <v>84</v>
      </c>
      <c r="D132" s="43" t="s">
        <v>301</v>
      </c>
      <c r="E132" s="44" t="s">
        <v>62</v>
      </c>
      <c r="F132" s="44" t="s">
        <v>63</v>
      </c>
      <c r="G132" s="44">
        <v>1</v>
      </c>
      <c r="H132" s="45">
        <v>2216.69</v>
      </c>
      <c r="I132" s="46">
        <v>2216.69</v>
      </c>
      <c r="J132" s="46"/>
      <c r="K132" s="46"/>
      <c r="L132" s="46"/>
      <c r="M132" s="46"/>
      <c r="N132" s="46"/>
      <c r="O132" s="46"/>
      <c r="P132" s="46"/>
      <c r="Q132" s="46">
        <v>2216.69</v>
      </c>
      <c r="R132" s="46">
        <v>443.33800000000002</v>
      </c>
      <c r="S132" s="46">
        <v>33.250349999999997</v>
      </c>
      <c r="T132" s="46">
        <v>22.166900000000002</v>
      </c>
      <c r="U132" s="46">
        <v>4.4333800000000005</v>
      </c>
      <c r="V132" s="46">
        <v>55.417250000000003</v>
      </c>
      <c r="W132" s="46">
        <v>177.33520000000001</v>
      </c>
      <c r="X132" s="46">
        <v>66.500699999999995</v>
      </c>
      <c r="Y132" s="46">
        <v>13.300140000000001</v>
      </c>
      <c r="Z132" s="46">
        <v>815.74191999999994</v>
      </c>
      <c r="AA132" s="46">
        <v>184.72416666666666</v>
      </c>
      <c r="AB132" s="46">
        <v>246.29888888888888</v>
      </c>
      <c r="AC132" s="46">
        <v>158.61648444444447</v>
      </c>
      <c r="AD132" s="46">
        <v>589.63954000000001</v>
      </c>
      <c r="AE132" s="46">
        <v>28.99860000000001</v>
      </c>
      <c r="AF132" s="46">
        <v>397</v>
      </c>
      <c r="AG132" s="46">
        <v>0</v>
      </c>
      <c r="AH132" s="46">
        <v>32.619999999999997</v>
      </c>
      <c r="AI132" s="46">
        <v>0</v>
      </c>
      <c r="AJ132" s="46">
        <v>0</v>
      </c>
      <c r="AK132" s="46">
        <v>4.72</v>
      </c>
      <c r="AL132" s="46">
        <v>0</v>
      </c>
      <c r="AM132" s="46">
        <v>463.33860000000004</v>
      </c>
      <c r="AN132" s="46">
        <v>1868.7200600000001</v>
      </c>
      <c r="AO132" s="46">
        <v>11.124072212577161</v>
      </c>
      <c r="AP132" s="46">
        <v>0.88992577700617292</v>
      </c>
      <c r="AQ132" s="46">
        <v>0.44496288850308646</v>
      </c>
      <c r="AR132" s="46">
        <v>7.7584150000000012</v>
      </c>
      <c r="AS132" s="46">
        <v>2.855096720000001</v>
      </c>
      <c r="AT132" s="46">
        <v>95.317669999999993</v>
      </c>
      <c r="AU132" s="46">
        <v>3.6944833333333338</v>
      </c>
      <c r="AV132" s="46">
        <v>122.08462593141975</v>
      </c>
      <c r="AW132" s="46">
        <v>30.78736111111111</v>
      </c>
      <c r="AX132" s="46">
        <v>18.22611777777778</v>
      </c>
      <c r="AY132" s="46">
        <v>0.46181041666666667</v>
      </c>
      <c r="AZ132" s="46">
        <v>7.3889666666666676</v>
      </c>
      <c r="BA132" s="46">
        <v>2.8734870370370369</v>
      </c>
      <c r="BB132" s="46">
        <v>21.983489427407413</v>
      </c>
      <c r="BC132" s="46">
        <v>81.721232436666668</v>
      </c>
      <c r="BD132" s="46"/>
      <c r="BE132" s="46">
        <v>0</v>
      </c>
      <c r="BF132" s="46">
        <v>81.721232436666668</v>
      </c>
      <c r="BG132" s="46">
        <v>66.11548611111111</v>
      </c>
      <c r="BH132" s="46"/>
      <c r="BI132" s="46">
        <v>0</v>
      </c>
      <c r="BJ132" s="46"/>
      <c r="BK132" s="46"/>
      <c r="BL132" s="46">
        <v>66.11548611111111</v>
      </c>
      <c r="BM132" s="46">
        <v>4355.3314044791969</v>
      </c>
      <c r="BN132" s="46">
        <f t="shared" si="11"/>
        <v>-4.8510664747140009E-7</v>
      </c>
      <c r="BO132" s="46">
        <f t="shared" si="12"/>
        <v>-3.4280869754645676E-7</v>
      </c>
      <c r="BP132" s="47">
        <f t="shared" si="15"/>
        <v>8.6609686609686669</v>
      </c>
      <c r="BQ132" s="47">
        <f t="shared" si="13"/>
        <v>1.8803418803418819</v>
      </c>
      <c r="BR132" s="48">
        <v>3</v>
      </c>
      <c r="BS132" s="47">
        <f t="shared" si="16"/>
        <v>3.4188034188034218</v>
      </c>
      <c r="BT132" s="47">
        <f t="shared" si="17"/>
        <v>12.25</v>
      </c>
      <c r="BU132" s="47">
        <f t="shared" si="18"/>
        <v>13.960113960113972</v>
      </c>
      <c r="BV132" s="46">
        <f t="shared" si="14"/>
        <v>608.00922729035028</v>
      </c>
      <c r="BW132" s="46">
        <f t="shared" si="19"/>
        <v>608.00922646243498</v>
      </c>
      <c r="BX132" s="46">
        <f t="shared" si="20"/>
        <v>4963.3406309416314</v>
      </c>
      <c r="BY132" s="46">
        <f t="shared" si="21"/>
        <v>59560.087571299577</v>
      </c>
      <c r="BZ132" s="49">
        <f>VLOOKUP($C132,[2]PARAMETROS!$A:$I,7,0)</f>
        <v>43101</v>
      </c>
      <c r="CA132" s="50">
        <f>VLOOKUP($C132,[2]PARAMETROS!$A:$I,8,0)</f>
        <v>0</v>
      </c>
      <c r="CB132" s="50">
        <f>VLOOKUP($C132,[2]PARAMETROS!$A:$I,9,0)</f>
        <v>0</v>
      </c>
    </row>
    <row r="133" spans="1:80">
      <c r="A133" s="42" t="s">
        <v>302</v>
      </c>
      <c r="B133" s="42" t="s">
        <v>66</v>
      </c>
      <c r="C133" s="42" t="s">
        <v>183</v>
      </c>
      <c r="D133" s="43" t="s">
        <v>303</v>
      </c>
      <c r="E133" s="44" t="s">
        <v>62</v>
      </c>
      <c r="F133" s="44" t="s">
        <v>63</v>
      </c>
      <c r="G133" s="44">
        <v>1</v>
      </c>
      <c r="H133" s="45">
        <v>1281.1600000000001</v>
      </c>
      <c r="I133" s="46">
        <v>1281.1600000000001</v>
      </c>
      <c r="J133" s="46"/>
      <c r="K133" s="46"/>
      <c r="L133" s="46"/>
      <c r="M133" s="46"/>
      <c r="N133" s="46"/>
      <c r="O133" s="46"/>
      <c r="P133" s="46"/>
      <c r="Q133" s="46">
        <v>1281.1600000000001</v>
      </c>
      <c r="R133" s="46">
        <v>256.23200000000003</v>
      </c>
      <c r="S133" s="46">
        <v>19.217400000000001</v>
      </c>
      <c r="T133" s="46">
        <v>12.8116</v>
      </c>
      <c r="U133" s="46">
        <v>2.5623200000000002</v>
      </c>
      <c r="V133" s="46">
        <v>32.029000000000003</v>
      </c>
      <c r="W133" s="46">
        <v>102.4928</v>
      </c>
      <c r="X133" s="46">
        <v>38.434800000000003</v>
      </c>
      <c r="Y133" s="46">
        <v>7.6869600000000009</v>
      </c>
      <c r="Z133" s="46">
        <v>471.46688</v>
      </c>
      <c r="AA133" s="46">
        <v>106.76333333333334</v>
      </c>
      <c r="AB133" s="46">
        <v>142.35111111111112</v>
      </c>
      <c r="AC133" s="46">
        <v>91.674115555555574</v>
      </c>
      <c r="AD133" s="46">
        <v>340.78856000000007</v>
      </c>
      <c r="AE133" s="46">
        <v>85.130399999999995</v>
      </c>
      <c r="AF133" s="46">
        <v>397</v>
      </c>
      <c r="AG133" s="46">
        <v>0</v>
      </c>
      <c r="AH133" s="46">
        <v>32.619999999999997</v>
      </c>
      <c r="AI133" s="46">
        <v>0</v>
      </c>
      <c r="AJ133" s="46">
        <v>0</v>
      </c>
      <c r="AK133" s="46">
        <v>4.72</v>
      </c>
      <c r="AL133" s="46">
        <v>0</v>
      </c>
      <c r="AM133" s="46">
        <v>519.47040000000004</v>
      </c>
      <c r="AN133" s="46">
        <v>1331.7258400000001</v>
      </c>
      <c r="AO133" s="46">
        <v>6.4292780478395075</v>
      </c>
      <c r="AP133" s="46">
        <v>0.51434224382716054</v>
      </c>
      <c r="AQ133" s="46">
        <v>0.25717112191358027</v>
      </c>
      <c r="AR133" s="46">
        <v>4.4840600000000013</v>
      </c>
      <c r="AS133" s="46">
        <v>1.6501340800000008</v>
      </c>
      <c r="AT133" s="46">
        <v>55.089880000000001</v>
      </c>
      <c r="AU133" s="46">
        <v>2.1352666666666669</v>
      </c>
      <c r="AV133" s="46">
        <v>70.560132160246923</v>
      </c>
      <c r="AW133" s="46">
        <v>17.79388888888889</v>
      </c>
      <c r="AX133" s="46">
        <v>10.533982222222223</v>
      </c>
      <c r="AY133" s="46">
        <v>0.26690833333333336</v>
      </c>
      <c r="AZ133" s="46">
        <v>4.2705333333333337</v>
      </c>
      <c r="BA133" s="46">
        <v>1.660762962962963</v>
      </c>
      <c r="BB133" s="46">
        <v>12.705595872592596</v>
      </c>
      <c r="BC133" s="46">
        <v>47.23167161333334</v>
      </c>
      <c r="BD133" s="46">
        <v>174.70363636363635</v>
      </c>
      <c r="BE133" s="46">
        <v>174.70363636363635</v>
      </c>
      <c r="BF133" s="46">
        <v>221.93530797696968</v>
      </c>
      <c r="BG133" s="46">
        <v>66.11548611111111</v>
      </c>
      <c r="BH133" s="46"/>
      <c r="BI133" s="46">
        <v>0</v>
      </c>
      <c r="BJ133" s="46"/>
      <c r="BK133" s="46"/>
      <c r="BL133" s="46">
        <v>66.11548611111111</v>
      </c>
      <c r="BM133" s="46">
        <v>2971.4967662483282</v>
      </c>
      <c r="BN133" s="46">
        <f t="shared" si="11"/>
        <v>-4.8510664747140009E-7</v>
      </c>
      <c r="BO133" s="46">
        <f t="shared" si="12"/>
        <v>-3.4280869754645676E-7</v>
      </c>
      <c r="BP133" s="47">
        <f t="shared" si="15"/>
        <v>8.8629737609329435</v>
      </c>
      <c r="BQ133" s="47">
        <f t="shared" si="13"/>
        <v>1.9241982507288626</v>
      </c>
      <c r="BR133" s="48">
        <v>5</v>
      </c>
      <c r="BS133" s="47">
        <f t="shared" si="16"/>
        <v>5.8309037900874632</v>
      </c>
      <c r="BT133" s="47">
        <f t="shared" si="17"/>
        <v>14.25</v>
      </c>
      <c r="BU133" s="47">
        <f t="shared" si="18"/>
        <v>16.618075801749271</v>
      </c>
      <c r="BV133" s="46">
        <f t="shared" si="14"/>
        <v>493.80558492409187</v>
      </c>
      <c r="BW133" s="46">
        <f t="shared" si="19"/>
        <v>493.80558409617652</v>
      </c>
      <c r="BX133" s="46">
        <f t="shared" si="20"/>
        <v>3465.3023503445047</v>
      </c>
      <c r="BY133" s="46">
        <f t="shared" si="21"/>
        <v>41583.62820413406</v>
      </c>
      <c r="BZ133" s="49">
        <f>VLOOKUP($C133,[2]PARAMETROS!$A:$I,7,0)</f>
        <v>43101</v>
      </c>
      <c r="CA133" s="50">
        <f>VLOOKUP($C133,[2]PARAMETROS!$A:$I,8,0)</f>
        <v>0</v>
      </c>
      <c r="CB133" s="50">
        <f>VLOOKUP($C133,[2]PARAMETROS!$A:$I,9,0)</f>
        <v>0</v>
      </c>
    </row>
    <row r="134" spans="1:80">
      <c r="A134" s="42" t="s">
        <v>304</v>
      </c>
      <c r="B134" s="42" t="s">
        <v>78</v>
      </c>
      <c r="C134" s="42" t="s">
        <v>305</v>
      </c>
      <c r="D134" s="43" t="s">
        <v>306</v>
      </c>
      <c r="E134" s="44" t="s">
        <v>62</v>
      </c>
      <c r="F134" s="44" t="s">
        <v>63</v>
      </c>
      <c r="G134" s="44">
        <v>1</v>
      </c>
      <c r="H134" s="45">
        <v>3062.89</v>
      </c>
      <c r="I134" s="46">
        <v>3062.89</v>
      </c>
      <c r="J134" s="46"/>
      <c r="K134" s="46"/>
      <c r="L134" s="46"/>
      <c r="M134" s="46"/>
      <c r="N134" s="46"/>
      <c r="O134" s="46"/>
      <c r="P134" s="46"/>
      <c r="Q134" s="46">
        <v>3062.89</v>
      </c>
      <c r="R134" s="46">
        <v>612.57799999999997</v>
      </c>
      <c r="S134" s="46">
        <v>45.943349999999995</v>
      </c>
      <c r="T134" s="46">
        <v>30.628899999999998</v>
      </c>
      <c r="U134" s="46">
        <v>6.1257799999999998</v>
      </c>
      <c r="V134" s="46">
        <v>76.572249999999997</v>
      </c>
      <c r="W134" s="46">
        <v>245.03119999999998</v>
      </c>
      <c r="X134" s="46">
        <v>91.88669999999999</v>
      </c>
      <c r="Y134" s="46">
        <v>18.37734</v>
      </c>
      <c r="Z134" s="46">
        <v>1127.1435199999999</v>
      </c>
      <c r="AA134" s="46">
        <v>255.24083333333331</v>
      </c>
      <c r="AB134" s="46">
        <v>340.32111111111107</v>
      </c>
      <c r="AC134" s="46">
        <v>219.16679555555558</v>
      </c>
      <c r="AD134" s="46">
        <v>814.72874000000002</v>
      </c>
      <c r="AE134" s="46">
        <v>0</v>
      </c>
      <c r="AF134" s="46">
        <v>397</v>
      </c>
      <c r="AG134" s="46">
        <v>0</v>
      </c>
      <c r="AH134" s="46">
        <v>0</v>
      </c>
      <c r="AI134" s="46">
        <v>0</v>
      </c>
      <c r="AJ134" s="46">
        <v>0</v>
      </c>
      <c r="AK134" s="46">
        <v>4.72</v>
      </c>
      <c r="AL134" s="46">
        <v>293.88</v>
      </c>
      <c r="AM134" s="46">
        <v>695.6</v>
      </c>
      <c r="AN134" s="46">
        <v>2637.4722599999996</v>
      </c>
      <c r="AO134" s="46">
        <v>15.37057934992284</v>
      </c>
      <c r="AP134" s="46">
        <v>1.2296463479938271</v>
      </c>
      <c r="AQ134" s="46">
        <v>0.61482317399691355</v>
      </c>
      <c r="AR134" s="46">
        <v>10.720115000000002</v>
      </c>
      <c r="AS134" s="46">
        <v>3.9450023200000013</v>
      </c>
      <c r="AT134" s="46">
        <v>131.70426999999998</v>
      </c>
      <c r="AU134" s="46">
        <v>5.1048166666666672</v>
      </c>
      <c r="AV134" s="46">
        <v>168.68925285858023</v>
      </c>
      <c r="AW134" s="46">
        <v>42.540138888888883</v>
      </c>
      <c r="AX134" s="46">
        <v>25.183762222222224</v>
      </c>
      <c r="AY134" s="46">
        <v>0.63810208333333329</v>
      </c>
      <c r="AZ134" s="46">
        <v>10.209633333333334</v>
      </c>
      <c r="BA134" s="46">
        <v>3.9704129629629628</v>
      </c>
      <c r="BB134" s="46">
        <v>30.375474212592597</v>
      </c>
      <c r="BC134" s="46">
        <v>112.91752370333333</v>
      </c>
      <c r="BD134" s="46"/>
      <c r="BE134" s="46">
        <v>0</v>
      </c>
      <c r="BF134" s="46">
        <v>112.91752370333333</v>
      </c>
      <c r="BG134" s="46">
        <v>94.380486111111111</v>
      </c>
      <c r="BH134" s="46"/>
      <c r="BI134" s="46">
        <v>0</v>
      </c>
      <c r="BJ134" s="46"/>
      <c r="BK134" s="46"/>
      <c r="BL134" s="46">
        <v>94.380486111111111</v>
      </c>
      <c r="BM134" s="46">
        <v>6076.3495226730247</v>
      </c>
      <c r="BN134" s="46">
        <f t="shared" ref="BN134:BN189" si="22">$BN$5*G134</f>
        <v>-4.8510664747140009E-7</v>
      </c>
      <c r="BO134" s="46">
        <f t="shared" ref="BO134:BO189" si="23">$BO$5*G134</f>
        <v>-3.4280869754645676E-7</v>
      </c>
      <c r="BP134" s="47">
        <f t="shared" si="15"/>
        <v>8.6609686609686669</v>
      </c>
      <c r="BQ134" s="47">
        <f t="shared" ref="BQ134:BQ189" si="24">((100/((100-$BT134)%)-100)*$BQ$5)/$BT134</f>
        <v>1.8803418803418819</v>
      </c>
      <c r="BR134" s="48">
        <v>3</v>
      </c>
      <c r="BS134" s="47">
        <f t="shared" si="16"/>
        <v>3.4188034188034218</v>
      </c>
      <c r="BT134" s="47">
        <f t="shared" si="17"/>
        <v>12.25</v>
      </c>
      <c r="BU134" s="47">
        <f t="shared" si="18"/>
        <v>13.960113960113972</v>
      </c>
      <c r="BV134" s="46">
        <f t="shared" ref="BV134:BV189" si="25">((BO134+BN134+BM134)*BU134)%</f>
        <v>848.26531786441763</v>
      </c>
      <c r="BW134" s="46">
        <f t="shared" si="19"/>
        <v>848.26531703650232</v>
      </c>
      <c r="BX134" s="46">
        <f t="shared" si="20"/>
        <v>6924.6148397095267</v>
      </c>
      <c r="BY134" s="46">
        <f t="shared" si="21"/>
        <v>83095.378076514316</v>
      </c>
      <c r="BZ134" s="49">
        <f>VLOOKUP($C134,[2]PARAMETROS!$A:$I,7,0)</f>
        <v>43101</v>
      </c>
      <c r="CA134" s="50">
        <f>VLOOKUP($C134,[2]PARAMETROS!$A:$I,8,0)</f>
        <v>0</v>
      </c>
      <c r="CB134" s="50">
        <f>VLOOKUP($C134,[2]PARAMETROS!$A:$I,9,0)</f>
        <v>0</v>
      </c>
    </row>
    <row r="135" spans="1:80">
      <c r="A135" s="42" t="s">
        <v>304</v>
      </c>
      <c r="B135" s="42" t="s">
        <v>66</v>
      </c>
      <c r="C135" s="42" t="s">
        <v>165</v>
      </c>
      <c r="D135" s="43" t="s">
        <v>307</v>
      </c>
      <c r="E135" s="44" t="s">
        <v>62</v>
      </c>
      <c r="F135" s="44" t="s">
        <v>63</v>
      </c>
      <c r="G135" s="44">
        <v>1</v>
      </c>
      <c r="H135" s="45">
        <v>1281.1600000000001</v>
      </c>
      <c r="I135" s="46">
        <v>1281.1600000000001</v>
      </c>
      <c r="J135" s="46"/>
      <c r="K135" s="46"/>
      <c r="L135" s="46"/>
      <c r="M135" s="46"/>
      <c r="N135" s="46"/>
      <c r="O135" s="46"/>
      <c r="P135" s="46"/>
      <c r="Q135" s="46">
        <v>1281.1600000000001</v>
      </c>
      <c r="R135" s="46">
        <v>256.23200000000003</v>
      </c>
      <c r="S135" s="46">
        <v>19.217400000000001</v>
      </c>
      <c r="T135" s="46">
        <v>12.8116</v>
      </c>
      <c r="U135" s="46">
        <v>2.5623200000000002</v>
      </c>
      <c r="V135" s="46">
        <v>32.029000000000003</v>
      </c>
      <c r="W135" s="46">
        <v>102.4928</v>
      </c>
      <c r="X135" s="46">
        <v>38.434800000000003</v>
      </c>
      <c r="Y135" s="46">
        <v>7.6869600000000009</v>
      </c>
      <c r="Z135" s="46">
        <v>471.46688</v>
      </c>
      <c r="AA135" s="46">
        <v>106.76333333333334</v>
      </c>
      <c r="AB135" s="46">
        <v>142.35111111111112</v>
      </c>
      <c r="AC135" s="46">
        <v>91.674115555555574</v>
      </c>
      <c r="AD135" s="46">
        <v>340.78856000000007</v>
      </c>
      <c r="AE135" s="46">
        <v>85.130399999999995</v>
      </c>
      <c r="AF135" s="46">
        <v>397</v>
      </c>
      <c r="AG135" s="46">
        <v>0</v>
      </c>
      <c r="AH135" s="46">
        <v>0</v>
      </c>
      <c r="AI135" s="46">
        <v>0</v>
      </c>
      <c r="AJ135" s="46">
        <v>0</v>
      </c>
      <c r="AK135" s="46">
        <v>4.72</v>
      </c>
      <c r="AL135" s="46">
        <v>0</v>
      </c>
      <c r="AM135" s="46">
        <v>486.85040000000004</v>
      </c>
      <c r="AN135" s="46">
        <v>1299.1058400000002</v>
      </c>
      <c r="AO135" s="46">
        <v>6.4292780478395075</v>
      </c>
      <c r="AP135" s="46">
        <v>0.51434224382716054</v>
      </c>
      <c r="AQ135" s="46">
        <v>0.25717112191358027</v>
      </c>
      <c r="AR135" s="46">
        <v>4.4840600000000013</v>
      </c>
      <c r="AS135" s="46">
        <v>1.6501340800000008</v>
      </c>
      <c r="AT135" s="46">
        <v>55.089880000000001</v>
      </c>
      <c r="AU135" s="46">
        <v>2.1352666666666669</v>
      </c>
      <c r="AV135" s="46">
        <v>70.560132160246923</v>
      </c>
      <c r="AW135" s="46">
        <v>17.79388888888889</v>
      </c>
      <c r="AX135" s="46">
        <v>10.533982222222223</v>
      </c>
      <c r="AY135" s="46">
        <v>0.26690833333333336</v>
      </c>
      <c r="AZ135" s="46">
        <v>4.2705333333333337</v>
      </c>
      <c r="BA135" s="46">
        <v>1.660762962962963</v>
      </c>
      <c r="BB135" s="46">
        <v>12.705595872592596</v>
      </c>
      <c r="BC135" s="46">
        <v>47.23167161333334</v>
      </c>
      <c r="BD135" s="46">
        <v>174.70363636363635</v>
      </c>
      <c r="BE135" s="46">
        <v>174.70363636363635</v>
      </c>
      <c r="BF135" s="46">
        <v>221.93530797696968</v>
      </c>
      <c r="BG135" s="46">
        <v>66.11548611111111</v>
      </c>
      <c r="BH135" s="46"/>
      <c r="BI135" s="46">
        <v>0</v>
      </c>
      <c r="BJ135" s="46"/>
      <c r="BK135" s="46"/>
      <c r="BL135" s="46">
        <v>66.11548611111111</v>
      </c>
      <c r="BM135" s="46">
        <v>2938.8767662483283</v>
      </c>
      <c r="BN135" s="46">
        <f t="shared" si="22"/>
        <v>-4.8510664747140009E-7</v>
      </c>
      <c r="BO135" s="46">
        <f t="shared" si="23"/>
        <v>-3.4280869754645676E-7</v>
      </c>
      <c r="BP135" s="47">
        <f t="shared" ref="BP135:BP189" si="26">((100/((100-$BT135)%)-100)*$BP$5)/$BT135</f>
        <v>8.6609686609686669</v>
      </c>
      <c r="BQ135" s="47">
        <f t="shared" si="24"/>
        <v>1.8803418803418819</v>
      </c>
      <c r="BR135" s="48">
        <v>3</v>
      </c>
      <c r="BS135" s="47">
        <f t="shared" ref="BS135:BS189" si="27">((100/((100-$BT135)%)-100)*BR135)/$BT135</f>
        <v>3.4188034188034218</v>
      </c>
      <c r="BT135" s="47">
        <f t="shared" ref="BT135:BT189" si="28">$BP$5+$BQ$5+BR135</f>
        <v>12.25</v>
      </c>
      <c r="BU135" s="47">
        <f t="shared" ref="BU135:BU189" si="29">BP135+BQ135+BS135</f>
        <v>13.960113960113972</v>
      </c>
      <c r="BV135" s="46">
        <f t="shared" si="25"/>
        <v>410.27054560000107</v>
      </c>
      <c r="BW135" s="46">
        <f t="shared" ref="BW135:BW189" si="30">BN135+BO135+BV135</f>
        <v>410.27054477208571</v>
      </c>
      <c r="BX135" s="46">
        <f t="shared" ref="BX135:BX189" si="31">BM135+BW135</f>
        <v>3349.1473110204142</v>
      </c>
      <c r="BY135" s="46">
        <f t="shared" ref="BY135:BY189" si="32">BX135*12</f>
        <v>40189.767732244974</v>
      </c>
      <c r="BZ135" s="49">
        <f>VLOOKUP($C135,[2]PARAMETROS!$A:$I,7,0)</f>
        <v>43101</v>
      </c>
      <c r="CA135" s="50">
        <f>VLOOKUP($C135,[2]PARAMETROS!$A:$I,8,0)</f>
        <v>0</v>
      </c>
      <c r="CB135" s="50">
        <f>VLOOKUP($C135,[2]PARAMETROS!$A:$I,9,0)</f>
        <v>0</v>
      </c>
    </row>
    <row r="136" spans="1:80">
      <c r="A136" s="42" t="s">
        <v>304</v>
      </c>
      <c r="B136" s="42" t="s">
        <v>16</v>
      </c>
      <c r="C136" s="42" t="s">
        <v>165</v>
      </c>
      <c r="D136" s="43" t="s">
        <v>308</v>
      </c>
      <c r="E136" s="44" t="s">
        <v>62</v>
      </c>
      <c r="F136" s="44" t="s">
        <v>63</v>
      </c>
      <c r="G136" s="44">
        <v>1</v>
      </c>
      <c r="H136" s="45">
        <v>2216.69</v>
      </c>
      <c r="I136" s="46">
        <v>2216.69</v>
      </c>
      <c r="J136" s="46"/>
      <c r="K136" s="46"/>
      <c r="L136" s="46"/>
      <c r="M136" s="46"/>
      <c r="N136" s="46"/>
      <c r="O136" s="46"/>
      <c r="P136" s="46"/>
      <c r="Q136" s="46">
        <v>2216.69</v>
      </c>
      <c r="R136" s="46">
        <v>443.33800000000002</v>
      </c>
      <c r="S136" s="46">
        <v>33.250349999999997</v>
      </c>
      <c r="T136" s="46">
        <v>22.166900000000002</v>
      </c>
      <c r="U136" s="46">
        <v>4.4333800000000005</v>
      </c>
      <c r="V136" s="46">
        <v>55.417250000000003</v>
      </c>
      <c r="W136" s="46">
        <v>177.33520000000001</v>
      </c>
      <c r="X136" s="46">
        <v>66.500699999999995</v>
      </c>
      <c r="Y136" s="46">
        <v>13.300140000000001</v>
      </c>
      <c r="Z136" s="46">
        <v>815.74191999999994</v>
      </c>
      <c r="AA136" s="46">
        <v>184.72416666666666</v>
      </c>
      <c r="AB136" s="46">
        <v>246.29888888888888</v>
      </c>
      <c r="AC136" s="46">
        <v>158.61648444444447</v>
      </c>
      <c r="AD136" s="46">
        <v>589.63954000000001</v>
      </c>
      <c r="AE136" s="46">
        <v>28.99860000000001</v>
      </c>
      <c r="AF136" s="46">
        <v>397</v>
      </c>
      <c r="AG136" s="46">
        <v>0</v>
      </c>
      <c r="AH136" s="46">
        <v>0</v>
      </c>
      <c r="AI136" s="46">
        <v>0</v>
      </c>
      <c r="AJ136" s="46">
        <v>0</v>
      </c>
      <c r="AK136" s="46">
        <v>4.72</v>
      </c>
      <c r="AL136" s="46">
        <v>0</v>
      </c>
      <c r="AM136" s="46">
        <v>430.71860000000004</v>
      </c>
      <c r="AN136" s="46">
        <v>1836.10006</v>
      </c>
      <c r="AO136" s="46">
        <v>11.124072212577161</v>
      </c>
      <c r="AP136" s="46">
        <v>0.88992577700617292</v>
      </c>
      <c r="AQ136" s="46">
        <v>0.44496288850308646</v>
      </c>
      <c r="AR136" s="46">
        <v>7.7584150000000012</v>
      </c>
      <c r="AS136" s="46">
        <v>2.855096720000001</v>
      </c>
      <c r="AT136" s="46">
        <v>95.317669999999993</v>
      </c>
      <c r="AU136" s="46">
        <v>3.6944833333333338</v>
      </c>
      <c r="AV136" s="46">
        <v>122.08462593141975</v>
      </c>
      <c r="AW136" s="46">
        <v>30.78736111111111</v>
      </c>
      <c r="AX136" s="46">
        <v>18.22611777777778</v>
      </c>
      <c r="AY136" s="46">
        <v>0.46181041666666667</v>
      </c>
      <c r="AZ136" s="46">
        <v>7.3889666666666676</v>
      </c>
      <c r="BA136" s="46">
        <v>2.8734870370370369</v>
      </c>
      <c r="BB136" s="46">
        <v>21.983489427407413</v>
      </c>
      <c r="BC136" s="46">
        <v>81.721232436666668</v>
      </c>
      <c r="BD136" s="46"/>
      <c r="BE136" s="46">
        <v>0</v>
      </c>
      <c r="BF136" s="46">
        <v>81.721232436666668</v>
      </c>
      <c r="BG136" s="46">
        <v>66.11548611111111</v>
      </c>
      <c r="BH136" s="46"/>
      <c r="BI136" s="46">
        <v>0</v>
      </c>
      <c r="BJ136" s="46"/>
      <c r="BK136" s="46"/>
      <c r="BL136" s="46">
        <v>66.11548611111111</v>
      </c>
      <c r="BM136" s="46">
        <v>4322.711404479197</v>
      </c>
      <c r="BN136" s="46">
        <f t="shared" si="22"/>
        <v>-4.8510664747140009E-7</v>
      </c>
      <c r="BO136" s="46">
        <f t="shared" si="23"/>
        <v>-3.4280869754645676E-7</v>
      </c>
      <c r="BP136" s="47">
        <f t="shared" si="26"/>
        <v>8.6609686609686669</v>
      </c>
      <c r="BQ136" s="47">
        <f t="shared" si="24"/>
        <v>1.8803418803418819</v>
      </c>
      <c r="BR136" s="48">
        <v>3</v>
      </c>
      <c r="BS136" s="47">
        <f t="shared" si="27"/>
        <v>3.4188034188034218</v>
      </c>
      <c r="BT136" s="47">
        <f t="shared" si="28"/>
        <v>12.25</v>
      </c>
      <c r="BU136" s="47">
        <f t="shared" si="29"/>
        <v>13.960113960113972</v>
      </c>
      <c r="BV136" s="46">
        <f t="shared" si="25"/>
        <v>603.45543811656114</v>
      </c>
      <c r="BW136" s="46">
        <f t="shared" si="30"/>
        <v>603.45543728864584</v>
      </c>
      <c r="BX136" s="46">
        <f t="shared" si="31"/>
        <v>4926.1668417678429</v>
      </c>
      <c r="BY136" s="46">
        <f t="shared" si="32"/>
        <v>59114.002101214115</v>
      </c>
      <c r="BZ136" s="49">
        <f>VLOOKUP($C136,[2]PARAMETROS!$A:$I,7,0)</f>
        <v>43101</v>
      </c>
      <c r="CA136" s="50">
        <f>VLOOKUP($C136,[2]PARAMETROS!$A:$I,8,0)</f>
        <v>0</v>
      </c>
      <c r="CB136" s="50">
        <f>VLOOKUP($C136,[2]PARAMETROS!$A:$I,9,0)</f>
        <v>0</v>
      </c>
    </row>
    <row r="137" spans="1:80">
      <c r="A137" s="42" t="s">
        <v>309</v>
      </c>
      <c r="B137" s="42" t="s">
        <v>78</v>
      </c>
      <c r="C137" s="42" t="s">
        <v>310</v>
      </c>
      <c r="D137" s="43" t="s">
        <v>311</v>
      </c>
      <c r="E137" s="44" t="s">
        <v>62</v>
      </c>
      <c r="F137" s="44" t="s">
        <v>63</v>
      </c>
      <c r="G137" s="44">
        <v>2</v>
      </c>
      <c r="H137" s="45">
        <v>3035.23</v>
      </c>
      <c r="I137" s="46">
        <v>6070.46</v>
      </c>
      <c r="J137" s="46"/>
      <c r="K137" s="46"/>
      <c r="L137" s="46"/>
      <c r="M137" s="46"/>
      <c r="N137" s="46"/>
      <c r="O137" s="46"/>
      <c r="P137" s="46"/>
      <c r="Q137" s="46">
        <v>6070.46</v>
      </c>
      <c r="R137" s="46">
        <v>1214.0920000000001</v>
      </c>
      <c r="S137" s="46">
        <v>91.056899999999999</v>
      </c>
      <c r="T137" s="46">
        <v>60.704599999999999</v>
      </c>
      <c r="U137" s="46">
        <v>12.140919999999999</v>
      </c>
      <c r="V137" s="46">
        <v>151.76150000000001</v>
      </c>
      <c r="W137" s="46">
        <v>485.63679999999999</v>
      </c>
      <c r="X137" s="46">
        <v>182.1138</v>
      </c>
      <c r="Y137" s="46">
        <v>36.422760000000004</v>
      </c>
      <c r="Z137" s="46">
        <v>2233.9292800000003</v>
      </c>
      <c r="AA137" s="46">
        <v>505.87166666666667</v>
      </c>
      <c r="AB137" s="46">
        <v>674.49555555555548</v>
      </c>
      <c r="AC137" s="46">
        <v>434.37513777777787</v>
      </c>
      <c r="AD137" s="46">
        <v>1614.74236</v>
      </c>
      <c r="AE137" s="46">
        <v>0</v>
      </c>
      <c r="AF137" s="46">
        <v>794</v>
      </c>
      <c r="AG137" s="46">
        <v>0</v>
      </c>
      <c r="AH137" s="46">
        <v>30</v>
      </c>
      <c r="AI137" s="46">
        <v>0</v>
      </c>
      <c r="AJ137" s="46">
        <v>0</v>
      </c>
      <c r="AK137" s="46">
        <v>9.44</v>
      </c>
      <c r="AL137" s="46">
        <v>587.76</v>
      </c>
      <c r="AM137" s="46">
        <v>1421.2</v>
      </c>
      <c r="AN137" s="46">
        <v>5269.8716400000003</v>
      </c>
      <c r="AO137" s="46">
        <v>30.463544926697534</v>
      </c>
      <c r="AP137" s="46">
        <v>2.4370835941358027</v>
      </c>
      <c r="AQ137" s="46">
        <v>1.2185417970679013</v>
      </c>
      <c r="AR137" s="46">
        <v>21.246610000000004</v>
      </c>
      <c r="AS137" s="46">
        <v>7.8187524800000032</v>
      </c>
      <c r="AT137" s="46">
        <v>261.02977999999996</v>
      </c>
      <c r="AU137" s="46">
        <v>10.117433333333334</v>
      </c>
      <c r="AV137" s="46">
        <v>334.33174613123452</v>
      </c>
      <c r="AW137" s="46">
        <v>84.311944444444435</v>
      </c>
      <c r="AX137" s="46">
        <v>49.912671111111116</v>
      </c>
      <c r="AY137" s="46">
        <v>1.2646791666666666</v>
      </c>
      <c r="AZ137" s="46">
        <v>20.234866666666669</v>
      </c>
      <c r="BA137" s="46">
        <v>7.8691148148148145</v>
      </c>
      <c r="BB137" s="46">
        <v>60.202325642962975</v>
      </c>
      <c r="BC137" s="46">
        <v>223.79560184666667</v>
      </c>
      <c r="BD137" s="46"/>
      <c r="BE137" s="46">
        <v>0</v>
      </c>
      <c r="BF137" s="46">
        <v>223.79560184666667</v>
      </c>
      <c r="BG137" s="46">
        <v>188.76097222222222</v>
      </c>
      <c r="BH137" s="46"/>
      <c r="BI137" s="46">
        <v>0</v>
      </c>
      <c r="BJ137" s="46"/>
      <c r="BK137" s="46"/>
      <c r="BL137" s="46">
        <v>188.76097222222222</v>
      </c>
      <c r="BM137" s="46">
        <v>12087.219960200124</v>
      </c>
      <c r="BN137" s="46">
        <f t="shared" si="22"/>
        <v>-9.7021329494280017E-7</v>
      </c>
      <c r="BO137" s="46">
        <f t="shared" si="23"/>
        <v>-6.8561739509291353E-7</v>
      </c>
      <c r="BP137" s="47">
        <f t="shared" si="26"/>
        <v>8.5633802816901436</v>
      </c>
      <c r="BQ137" s="47">
        <f t="shared" si="24"/>
        <v>1.8591549295774654</v>
      </c>
      <c r="BR137" s="48">
        <v>2</v>
      </c>
      <c r="BS137" s="47">
        <f t="shared" si="27"/>
        <v>2.2535211267605644</v>
      </c>
      <c r="BT137" s="47">
        <f t="shared" si="28"/>
        <v>11.25</v>
      </c>
      <c r="BU137" s="47">
        <f t="shared" si="29"/>
        <v>12.676056338028173</v>
      </c>
      <c r="BV137" s="46">
        <f t="shared" si="25"/>
        <v>1532.1828116464601</v>
      </c>
      <c r="BW137" s="46">
        <f t="shared" si="30"/>
        <v>1532.1828099906295</v>
      </c>
      <c r="BX137" s="46">
        <f t="shared" si="31"/>
        <v>13619.402770190753</v>
      </c>
      <c r="BY137" s="46">
        <f t="shared" si="32"/>
        <v>163432.83324228902</v>
      </c>
      <c r="BZ137" s="49">
        <f>VLOOKUP($C137,[2]PARAMETROS!$A:$I,7,0)</f>
        <v>43101</v>
      </c>
      <c r="CA137" s="50">
        <f>VLOOKUP($C137,[2]PARAMETROS!$A:$I,8,0)</f>
        <v>0</v>
      </c>
      <c r="CB137" s="50">
        <f>VLOOKUP($C137,[2]PARAMETROS!$A:$I,9,0)</f>
        <v>0</v>
      </c>
    </row>
    <row r="138" spans="1:80">
      <c r="A138" s="42" t="s">
        <v>312</v>
      </c>
      <c r="B138" s="42" t="s">
        <v>16</v>
      </c>
      <c r="C138" s="42" t="s">
        <v>170</v>
      </c>
      <c r="D138" s="43" t="s">
        <v>313</v>
      </c>
      <c r="E138" s="44" t="s">
        <v>62</v>
      </c>
      <c r="F138" s="44" t="s">
        <v>63</v>
      </c>
      <c r="G138" s="44">
        <v>1</v>
      </c>
      <c r="H138" s="45">
        <v>2216.69</v>
      </c>
      <c r="I138" s="46">
        <v>2216.69</v>
      </c>
      <c r="J138" s="46"/>
      <c r="K138" s="46"/>
      <c r="L138" s="46"/>
      <c r="M138" s="46"/>
      <c r="N138" s="46"/>
      <c r="O138" s="46"/>
      <c r="P138" s="46"/>
      <c r="Q138" s="46">
        <v>2216.69</v>
      </c>
      <c r="R138" s="46">
        <v>443.33800000000002</v>
      </c>
      <c r="S138" s="46">
        <v>33.250349999999997</v>
      </c>
      <c r="T138" s="46">
        <v>22.166900000000002</v>
      </c>
      <c r="U138" s="46">
        <v>4.4333800000000005</v>
      </c>
      <c r="V138" s="46">
        <v>55.417250000000003</v>
      </c>
      <c r="W138" s="46">
        <v>177.33520000000001</v>
      </c>
      <c r="X138" s="46">
        <v>66.500699999999995</v>
      </c>
      <c r="Y138" s="46">
        <v>13.300140000000001</v>
      </c>
      <c r="Z138" s="46">
        <v>815.74191999999994</v>
      </c>
      <c r="AA138" s="46">
        <v>184.72416666666666</v>
      </c>
      <c r="AB138" s="46">
        <v>246.29888888888888</v>
      </c>
      <c r="AC138" s="46">
        <v>158.61648444444447</v>
      </c>
      <c r="AD138" s="46">
        <v>589.63954000000001</v>
      </c>
      <c r="AE138" s="46">
        <v>28.99860000000001</v>
      </c>
      <c r="AF138" s="46">
        <v>397</v>
      </c>
      <c r="AG138" s="46">
        <v>0</v>
      </c>
      <c r="AH138" s="46">
        <v>0</v>
      </c>
      <c r="AI138" s="46">
        <v>9.84</v>
      </c>
      <c r="AJ138" s="46">
        <v>0</v>
      </c>
      <c r="AK138" s="46">
        <v>4.72</v>
      </c>
      <c r="AL138" s="46">
        <v>0</v>
      </c>
      <c r="AM138" s="46">
        <v>440.55860000000001</v>
      </c>
      <c r="AN138" s="46">
        <v>1845.9400599999999</v>
      </c>
      <c r="AO138" s="46">
        <v>11.124072212577161</v>
      </c>
      <c r="AP138" s="46">
        <v>0.88992577700617292</v>
      </c>
      <c r="AQ138" s="46">
        <v>0.44496288850308646</v>
      </c>
      <c r="AR138" s="46">
        <v>7.7584150000000012</v>
      </c>
      <c r="AS138" s="46">
        <v>2.855096720000001</v>
      </c>
      <c r="AT138" s="46">
        <v>95.317669999999993</v>
      </c>
      <c r="AU138" s="46">
        <v>3.6944833333333338</v>
      </c>
      <c r="AV138" s="46">
        <v>122.08462593141975</v>
      </c>
      <c r="AW138" s="46">
        <v>30.78736111111111</v>
      </c>
      <c r="AX138" s="46">
        <v>18.22611777777778</v>
      </c>
      <c r="AY138" s="46">
        <v>0.46181041666666667</v>
      </c>
      <c r="AZ138" s="46">
        <v>7.3889666666666676</v>
      </c>
      <c r="BA138" s="46">
        <v>2.8734870370370369</v>
      </c>
      <c r="BB138" s="46">
        <v>21.983489427407413</v>
      </c>
      <c r="BC138" s="46">
        <v>81.721232436666668</v>
      </c>
      <c r="BD138" s="46"/>
      <c r="BE138" s="46">
        <v>0</v>
      </c>
      <c r="BF138" s="46">
        <v>81.721232436666668</v>
      </c>
      <c r="BG138" s="46">
        <v>66.11548611111111</v>
      </c>
      <c r="BH138" s="46"/>
      <c r="BI138" s="46">
        <v>0</v>
      </c>
      <c r="BJ138" s="46"/>
      <c r="BK138" s="46"/>
      <c r="BL138" s="46">
        <v>66.11548611111111</v>
      </c>
      <c r="BM138" s="46">
        <v>4332.5514044791971</v>
      </c>
      <c r="BN138" s="46">
        <f t="shared" si="22"/>
        <v>-4.8510664747140009E-7</v>
      </c>
      <c r="BO138" s="46">
        <f t="shared" si="23"/>
        <v>-3.4280869754645676E-7</v>
      </c>
      <c r="BP138" s="47">
        <f t="shared" si="26"/>
        <v>8.5633802816901436</v>
      </c>
      <c r="BQ138" s="47">
        <f t="shared" si="24"/>
        <v>1.8591549295774654</v>
      </c>
      <c r="BR138" s="48">
        <v>2</v>
      </c>
      <c r="BS138" s="47">
        <f t="shared" si="27"/>
        <v>2.2535211267605644</v>
      </c>
      <c r="BT138" s="47">
        <f t="shared" si="28"/>
        <v>11.25</v>
      </c>
      <c r="BU138" s="47">
        <f t="shared" si="29"/>
        <v>12.676056338028173</v>
      </c>
      <c r="BV138" s="46">
        <f t="shared" si="25"/>
        <v>549.19665680086689</v>
      </c>
      <c r="BW138" s="46">
        <f t="shared" si="30"/>
        <v>549.19665597295159</v>
      </c>
      <c r="BX138" s="46">
        <f t="shared" si="31"/>
        <v>4881.7480604521488</v>
      </c>
      <c r="BY138" s="46">
        <f t="shared" si="32"/>
        <v>58580.976725425789</v>
      </c>
      <c r="BZ138" s="49">
        <f>VLOOKUP($C138,[2]PARAMETROS!$A:$I,7,0)</f>
        <v>43101</v>
      </c>
      <c r="CA138" s="50">
        <f>VLOOKUP($C138,[2]PARAMETROS!$A:$I,8,0)</f>
        <v>0</v>
      </c>
      <c r="CB138" s="50">
        <f>VLOOKUP($C138,[2]PARAMETROS!$A:$I,9,0)</f>
        <v>0</v>
      </c>
    </row>
    <row r="139" spans="1:80">
      <c r="A139" s="42" t="s">
        <v>314</v>
      </c>
      <c r="B139" s="42" t="s">
        <v>17</v>
      </c>
      <c r="C139" s="42" t="s">
        <v>315</v>
      </c>
      <c r="D139" s="43" t="s">
        <v>316</v>
      </c>
      <c r="E139" s="44" t="s">
        <v>62</v>
      </c>
      <c r="F139" s="44" t="s">
        <v>63</v>
      </c>
      <c r="G139" s="44">
        <v>1</v>
      </c>
      <c r="H139" s="45">
        <v>1511.38</v>
      </c>
      <c r="I139" s="46">
        <v>1511.38</v>
      </c>
      <c r="J139" s="46"/>
      <c r="K139" s="46"/>
      <c r="L139" s="46"/>
      <c r="M139" s="46"/>
      <c r="N139" s="46"/>
      <c r="O139" s="46"/>
      <c r="P139" s="46"/>
      <c r="Q139" s="46">
        <v>1511.38</v>
      </c>
      <c r="R139" s="46">
        <v>302.27600000000001</v>
      </c>
      <c r="S139" s="46">
        <v>22.6707</v>
      </c>
      <c r="T139" s="46">
        <v>15.113800000000001</v>
      </c>
      <c r="U139" s="46">
        <v>3.0227600000000003</v>
      </c>
      <c r="V139" s="46">
        <v>37.784500000000001</v>
      </c>
      <c r="W139" s="46">
        <v>120.91040000000001</v>
      </c>
      <c r="X139" s="46">
        <v>45.3414</v>
      </c>
      <c r="Y139" s="46">
        <v>9.0682800000000015</v>
      </c>
      <c r="Z139" s="46">
        <v>556.18784000000005</v>
      </c>
      <c r="AA139" s="46">
        <v>125.94833333333334</v>
      </c>
      <c r="AB139" s="46">
        <v>167.93111111111111</v>
      </c>
      <c r="AC139" s="46">
        <v>108.14763555555558</v>
      </c>
      <c r="AD139" s="46">
        <v>402.02708000000007</v>
      </c>
      <c r="AE139" s="46">
        <v>71.3172</v>
      </c>
      <c r="AF139" s="46">
        <v>397</v>
      </c>
      <c r="AG139" s="46">
        <v>0</v>
      </c>
      <c r="AH139" s="46">
        <v>0</v>
      </c>
      <c r="AI139" s="46">
        <v>0</v>
      </c>
      <c r="AJ139" s="46">
        <v>0</v>
      </c>
      <c r="AK139" s="46">
        <v>4.72</v>
      </c>
      <c r="AL139" s="46">
        <v>0</v>
      </c>
      <c r="AM139" s="46">
        <v>473.03720000000004</v>
      </c>
      <c r="AN139" s="46">
        <v>1431.2521200000001</v>
      </c>
      <c r="AO139" s="46">
        <v>7.584596971450619</v>
      </c>
      <c r="AP139" s="46">
        <v>0.60676775771604952</v>
      </c>
      <c r="AQ139" s="46">
        <v>0.30338387885802476</v>
      </c>
      <c r="AR139" s="46">
        <v>5.2898300000000011</v>
      </c>
      <c r="AS139" s="46">
        <v>1.946657440000001</v>
      </c>
      <c r="AT139" s="46">
        <v>64.989339999999999</v>
      </c>
      <c r="AU139" s="46">
        <v>2.518966666666667</v>
      </c>
      <c r="AV139" s="46">
        <v>83.239542714691368</v>
      </c>
      <c r="AW139" s="46">
        <v>20.991388888888888</v>
      </c>
      <c r="AX139" s="46">
        <v>12.426902222222225</v>
      </c>
      <c r="AY139" s="46">
        <v>0.31487083333333332</v>
      </c>
      <c r="AZ139" s="46">
        <v>5.037933333333334</v>
      </c>
      <c r="BA139" s="46">
        <v>1.9591962962962963</v>
      </c>
      <c r="BB139" s="46">
        <v>14.988747299259263</v>
      </c>
      <c r="BC139" s="46">
        <v>55.719038873333346</v>
      </c>
      <c r="BD139" s="46"/>
      <c r="BE139" s="46">
        <v>0</v>
      </c>
      <c r="BF139" s="46">
        <v>55.719038873333346</v>
      </c>
      <c r="BG139" s="46">
        <v>66.11548611111111</v>
      </c>
      <c r="BH139" s="46"/>
      <c r="BI139" s="46">
        <v>0</v>
      </c>
      <c r="BJ139" s="46"/>
      <c r="BK139" s="46"/>
      <c r="BL139" s="46">
        <v>66.11548611111111</v>
      </c>
      <c r="BM139" s="46">
        <v>3147.7061876991361</v>
      </c>
      <c r="BN139" s="46">
        <f t="shared" si="22"/>
        <v>-4.8510664747140009E-7</v>
      </c>
      <c r="BO139" s="46">
        <f t="shared" si="23"/>
        <v>-3.4280869754645676E-7</v>
      </c>
      <c r="BP139" s="47">
        <f t="shared" si="26"/>
        <v>8.5633802816901436</v>
      </c>
      <c r="BQ139" s="47">
        <f t="shared" si="24"/>
        <v>1.8591549295774654</v>
      </c>
      <c r="BR139" s="48">
        <v>2</v>
      </c>
      <c r="BS139" s="47">
        <f t="shared" si="27"/>
        <v>2.2535211267605644</v>
      </c>
      <c r="BT139" s="47">
        <f t="shared" si="28"/>
        <v>11.25</v>
      </c>
      <c r="BU139" s="47">
        <f t="shared" si="29"/>
        <v>12.676056338028173</v>
      </c>
      <c r="BV139" s="46">
        <f t="shared" si="25"/>
        <v>399.00500960339434</v>
      </c>
      <c r="BW139" s="46">
        <f t="shared" si="30"/>
        <v>399.00500877547898</v>
      </c>
      <c r="BX139" s="46">
        <f t="shared" si="31"/>
        <v>3546.711196474615</v>
      </c>
      <c r="BY139" s="46">
        <f t="shared" si="32"/>
        <v>42560.534357695382</v>
      </c>
      <c r="BZ139" s="49">
        <f>VLOOKUP($C139,[2]PARAMETROS!$A:$I,7,0)</f>
        <v>43101</v>
      </c>
      <c r="CA139" s="50">
        <f>VLOOKUP($C139,[2]PARAMETROS!$A:$I,8,0)</f>
        <v>0</v>
      </c>
      <c r="CB139" s="50">
        <f>VLOOKUP($C139,[2]PARAMETROS!$A:$I,9,0)</f>
        <v>0</v>
      </c>
    </row>
    <row r="140" spans="1:80">
      <c r="A140" s="42" t="s">
        <v>317</v>
      </c>
      <c r="B140" s="42" t="s">
        <v>78</v>
      </c>
      <c r="C140" s="42" t="s">
        <v>318</v>
      </c>
      <c r="D140" s="43" t="s">
        <v>319</v>
      </c>
      <c r="E140" s="44" t="s">
        <v>62</v>
      </c>
      <c r="F140" s="44" t="s">
        <v>63</v>
      </c>
      <c r="G140" s="44">
        <v>1</v>
      </c>
      <c r="H140" s="45">
        <v>3062.89</v>
      </c>
      <c r="I140" s="46">
        <v>3062.89</v>
      </c>
      <c r="J140" s="46"/>
      <c r="K140" s="46"/>
      <c r="L140" s="46"/>
      <c r="M140" s="46"/>
      <c r="N140" s="46"/>
      <c r="O140" s="46"/>
      <c r="P140" s="46"/>
      <c r="Q140" s="46">
        <v>3062.89</v>
      </c>
      <c r="R140" s="46">
        <v>612.57799999999997</v>
      </c>
      <c r="S140" s="46">
        <v>45.943349999999995</v>
      </c>
      <c r="T140" s="46">
        <v>30.628899999999998</v>
      </c>
      <c r="U140" s="46">
        <v>6.1257799999999998</v>
      </c>
      <c r="V140" s="46">
        <v>76.572249999999997</v>
      </c>
      <c r="W140" s="46">
        <v>245.03119999999998</v>
      </c>
      <c r="X140" s="46">
        <v>91.88669999999999</v>
      </c>
      <c r="Y140" s="46">
        <v>18.37734</v>
      </c>
      <c r="Z140" s="46">
        <v>1127.1435199999999</v>
      </c>
      <c r="AA140" s="46">
        <v>255.24083333333331</v>
      </c>
      <c r="AB140" s="46">
        <v>340.32111111111107</v>
      </c>
      <c r="AC140" s="46">
        <v>219.16679555555558</v>
      </c>
      <c r="AD140" s="46">
        <v>814.72874000000002</v>
      </c>
      <c r="AE140" s="46">
        <v>0</v>
      </c>
      <c r="AF140" s="46">
        <v>397</v>
      </c>
      <c r="AG140" s="46">
        <v>0</v>
      </c>
      <c r="AH140" s="46">
        <v>0</v>
      </c>
      <c r="AI140" s="46">
        <v>0</v>
      </c>
      <c r="AJ140" s="46">
        <v>0</v>
      </c>
      <c r="AK140" s="46">
        <v>4.72</v>
      </c>
      <c r="AL140" s="46">
        <v>293.88</v>
      </c>
      <c r="AM140" s="46">
        <v>695.6</v>
      </c>
      <c r="AN140" s="46">
        <v>2637.4722599999996</v>
      </c>
      <c r="AO140" s="46">
        <v>15.37057934992284</v>
      </c>
      <c r="AP140" s="46">
        <v>1.2296463479938271</v>
      </c>
      <c r="AQ140" s="46">
        <v>0.61482317399691355</v>
      </c>
      <c r="AR140" s="46">
        <v>10.720115000000002</v>
      </c>
      <c r="AS140" s="46">
        <v>3.9450023200000013</v>
      </c>
      <c r="AT140" s="46">
        <v>131.70426999999998</v>
      </c>
      <c r="AU140" s="46">
        <v>5.1048166666666672</v>
      </c>
      <c r="AV140" s="46">
        <v>168.68925285858023</v>
      </c>
      <c r="AW140" s="46">
        <v>42.540138888888883</v>
      </c>
      <c r="AX140" s="46">
        <v>25.183762222222224</v>
      </c>
      <c r="AY140" s="46">
        <v>0.63810208333333329</v>
      </c>
      <c r="AZ140" s="46">
        <v>10.209633333333334</v>
      </c>
      <c r="BA140" s="46">
        <v>3.9704129629629628</v>
      </c>
      <c r="BB140" s="46">
        <v>30.375474212592597</v>
      </c>
      <c r="BC140" s="46">
        <v>112.91752370333333</v>
      </c>
      <c r="BD140" s="46"/>
      <c r="BE140" s="46">
        <v>0</v>
      </c>
      <c r="BF140" s="46">
        <v>112.91752370333333</v>
      </c>
      <c r="BG140" s="46">
        <v>94.380486111111111</v>
      </c>
      <c r="BH140" s="46"/>
      <c r="BI140" s="46">
        <v>0</v>
      </c>
      <c r="BJ140" s="46"/>
      <c r="BK140" s="46"/>
      <c r="BL140" s="46">
        <v>94.380486111111111</v>
      </c>
      <c r="BM140" s="46">
        <v>6076.3495226730247</v>
      </c>
      <c r="BN140" s="46">
        <f t="shared" si="22"/>
        <v>-4.8510664747140009E-7</v>
      </c>
      <c r="BO140" s="46">
        <f t="shared" si="23"/>
        <v>-3.4280869754645676E-7</v>
      </c>
      <c r="BP140" s="47">
        <f t="shared" si="26"/>
        <v>8.8629737609329435</v>
      </c>
      <c r="BQ140" s="47">
        <f t="shared" si="24"/>
        <v>1.9241982507288626</v>
      </c>
      <c r="BR140" s="48">
        <v>5</v>
      </c>
      <c r="BS140" s="47">
        <f t="shared" si="27"/>
        <v>5.8309037900874632</v>
      </c>
      <c r="BT140" s="47">
        <f t="shared" si="28"/>
        <v>14.25</v>
      </c>
      <c r="BU140" s="47">
        <f t="shared" si="29"/>
        <v>16.618075801749271</v>
      </c>
      <c r="BV140" s="46">
        <f t="shared" si="25"/>
        <v>1009.7723695194495</v>
      </c>
      <c r="BW140" s="46">
        <f t="shared" si="30"/>
        <v>1009.7723686915342</v>
      </c>
      <c r="BX140" s="46">
        <f t="shared" si="31"/>
        <v>7086.1218913645589</v>
      </c>
      <c r="BY140" s="46">
        <f t="shared" si="32"/>
        <v>85033.462696374714</v>
      </c>
      <c r="BZ140" s="49">
        <f>VLOOKUP($C140,[2]PARAMETROS!$A:$I,7,0)</f>
        <v>43101</v>
      </c>
      <c r="CA140" s="50">
        <f>VLOOKUP($C140,[2]PARAMETROS!$A:$I,8,0)</f>
        <v>0</v>
      </c>
      <c r="CB140" s="50">
        <f>VLOOKUP($C140,[2]PARAMETROS!$A:$I,9,0)</f>
        <v>0</v>
      </c>
    </row>
    <row r="141" spans="1:80">
      <c r="A141" s="42" t="s">
        <v>317</v>
      </c>
      <c r="B141" s="42" t="s">
        <v>78</v>
      </c>
      <c r="C141" s="42" t="s">
        <v>318</v>
      </c>
      <c r="D141" s="43" t="s">
        <v>320</v>
      </c>
      <c r="E141" s="44" t="s">
        <v>62</v>
      </c>
      <c r="F141" s="44" t="s">
        <v>64</v>
      </c>
      <c r="G141" s="44">
        <v>1</v>
      </c>
      <c r="H141" s="45">
        <v>3062.89</v>
      </c>
      <c r="I141" s="46">
        <v>3062.89</v>
      </c>
      <c r="J141" s="46"/>
      <c r="K141" s="46"/>
      <c r="L141" s="46"/>
      <c r="M141" s="46"/>
      <c r="N141" s="46"/>
      <c r="O141" s="46"/>
      <c r="P141" s="46"/>
      <c r="Q141" s="46">
        <v>3062.89</v>
      </c>
      <c r="R141" s="46">
        <v>612.57799999999997</v>
      </c>
      <c r="S141" s="46">
        <v>45.943349999999995</v>
      </c>
      <c r="T141" s="46">
        <v>30.628899999999998</v>
      </c>
      <c r="U141" s="46">
        <v>6.1257799999999998</v>
      </c>
      <c r="V141" s="46">
        <v>76.572249999999997</v>
      </c>
      <c r="W141" s="46">
        <v>245.03119999999998</v>
      </c>
      <c r="X141" s="46">
        <v>91.88669999999999</v>
      </c>
      <c r="Y141" s="46">
        <v>18.37734</v>
      </c>
      <c r="Z141" s="46">
        <v>1127.1435199999999</v>
      </c>
      <c r="AA141" s="46">
        <v>255.24083333333331</v>
      </c>
      <c r="AB141" s="46">
        <v>340.32111111111107</v>
      </c>
      <c r="AC141" s="46">
        <v>219.16679555555558</v>
      </c>
      <c r="AD141" s="46">
        <v>814.72874000000002</v>
      </c>
      <c r="AE141" s="46">
        <v>0</v>
      </c>
      <c r="AF141" s="46">
        <v>397</v>
      </c>
      <c r="AG141" s="46">
        <v>0</v>
      </c>
      <c r="AH141" s="46">
        <v>0</v>
      </c>
      <c r="AI141" s="46">
        <v>0</v>
      </c>
      <c r="AJ141" s="46">
        <v>0</v>
      </c>
      <c r="AK141" s="46">
        <v>4.72</v>
      </c>
      <c r="AL141" s="46">
        <v>293.88</v>
      </c>
      <c r="AM141" s="46">
        <v>695.6</v>
      </c>
      <c r="AN141" s="46">
        <v>2637.4722599999996</v>
      </c>
      <c r="AO141" s="46">
        <v>15.37057934992284</v>
      </c>
      <c r="AP141" s="46">
        <v>1.2296463479938271</v>
      </c>
      <c r="AQ141" s="46">
        <v>0.61482317399691355</v>
      </c>
      <c r="AR141" s="46">
        <v>10.720115000000002</v>
      </c>
      <c r="AS141" s="46">
        <v>3.9450023200000013</v>
      </c>
      <c r="AT141" s="46">
        <v>131.70426999999998</v>
      </c>
      <c r="AU141" s="46">
        <v>5.1048166666666672</v>
      </c>
      <c r="AV141" s="46">
        <v>168.68925285858023</v>
      </c>
      <c r="AW141" s="46">
        <v>42.540138888888883</v>
      </c>
      <c r="AX141" s="46">
        <v>25.183762222222224</v>
      </c>
      <c r="AY141" s="46">
        <v>0.63810208333333329</v>
      </c>
      <c r="AZ141" s="46">
        <v>10.209633333333334</v>
      </c>
      <c r="BA141" s="46">
        <v>3.9704129629629628</v>
      </c>
      <c r="BB141" s="46">
        <v>30.375474212592597</v>
      </c>
      <c r="BC141" s="46">
        <v>112.91752370333333</v>
      </c>
      <c r="BD141" s="46"/>
      <c r="BE141" s="46">
        <v>0</v>
      </c>
      <c r="BF141" s="46">
        <v>112.91752370333333</v>
      </c>
      <c r="BG141" s="46">
        <v>94.380486111111111</v>
      </c>
      <c r="BH141" s="46"/>
      <c r="BI141" s="46">
        <v>0</v>
      </c>
      <c r="BJ141" s="46"/>
      <c r="BK141" s="46"/>
      <c r="BL141" s="46">
        <v>94.380486111111111</v>
      </c>
      <c r="BM141" s="46">
        <v>6076.3495226730247</v>
      </c>
      <c r="BN141" s="46">
        <f t="shared" si="22"/>
        <v>-4.8510664747140009E-7</v>
      </c>
      <c r="BO141" s="46">
        <f t="shared" si="23"/>
        <v>-3.4280869754645676E-7</v>
      </c>
      <c r="BP141" s="47">
        <f t="shared" si="26"/>
        <v>8.8629737609329435</v>
      </c>
      <c r="BQ141" s="47">
        <f t="shared" si="24"/>
        <v>1.9241982507288626</v>
      </c>
      <c r="BR141" s="48">
        <v>5</v>
      </c>
      <c r="BS141" s="47">
        <f t="shared" si="27"/>
        <v>5.8309037900874632</v>
      </c>
      <c r="BT141" s="47">
        <f t="shared" si="28"/>
        <v>14.25</v>
      </c>
      <c r="BU141" s="47">
        <f t="shared" si="29"/>
        <v>16.618075801749271</v>
      </c>
      <c r="BV141" s="46">
        <f t="shared" si="25"/>
        <v>1009.7723695194495</v>
      </c>
      <c r="BW141" s="46">
        <f t="shared" si="30"/>
        <v>1009.7723686915342</v>
      </c>
      <c r="BX141" s="46">
        <f t="shared" si="31"/>
        <v>7086.1218913645589</v>
      </c>
      <c r="BY141" s="46">
        <f t="shared" si="32"/>
        <v>85033.462696374714</v>
      </c>
      <c r="BZ141" s="49">
        <f>VLOOKUP($C141,[2]PARAMETROS!$A:$I,7,0)</f>
        <v>43101</v>
      </c>
      <c r="CA141" s="50">
        <f>VLOOKUP($C141,[2]PARAMETROS!$A:$I,8,0)</f>
        <v>0</v>
      </c>
      <c r="CB141" s="50">
        <f>VLOOKUP($C141,[2]PARAMETROS!$A:$I,9,0)</f>
        <v>0</v>
      </c>
    </row>
    <row r="142" spans="1:80">
      <c r="A142" s="42" t="s">
        <v>321</v>
      </c>
      <c r="B142" s="42" t="s">
        <v>15</v>
      </c>
      <c r="C142" s="42" t="s">
        <v>189</v>
      </c>
      <c r="D142" s="43" t="s">
        <v>322</v>
      </c>
      <c r="E142" s="44" t="s">
        <v>62</v>
      </c>
      <c r="F142" s="44" t="s">
        <v>63</v>
      </c>
      <c r="G142" s="44">
        <v>2</v>
      </c>
      <c r="H142" s="45">
        <v>1281.1600000000001</v>
      </c>
      <c r="I142" s="46">
        <v>2562.3200000000002</v>
      </c>
      <c r="J142" s="46"/>
      <c r="K142" s="46"/>
      <c r="L142" s="46">
        <v>389.02728438095244</v>
      </c>
      <c r="M142" s="46"/>
      <c r="N142" s="46"/>
      <c r="O142" s="46"/>
      <c r="P142" s="46"/>
      <c r="Q142" s="46">
        <v>2951.3472843809527</v>
      </c>
      <c r="R142" s="46">
        <v>590.26945687619059</v>
      </c>
      <c r="S142" s="46">
        <v>44.270209265714286</v>
      </c>
      <c r="T142" s="46">
        <v>29.513472843809527</v>
      </c>
      <c r="U142" s="46">
        <v>5.9026945687619055</v>
      </c>
      <c r="V142" s="46">
        <v>73.783682109523824</v>
      </c>
      <c r="W142" s="46">
        <v>236.10778275047622</v>
      </c>
      <c r="X142" s="46">
        <v>88.540418531428571</v>
      </c>
      <c r="Y142" s="46">
        <v>17.708083706285716</v>
      </c>
      <c r="Z142" s="46">
        <v>1086.0958006521905</v>
      </c>
      <c r="AA142" s="46">
        <v>245.94560703174605</v>
      </c>
      <c r="AB142" s="46">
        <v>327.92747604232807</v>
      </c>
      <c r="AC142" s="46">
        <v>211.18529457125931</v>
      </c>
      <c r="AD142" s="46">
        <v>785.05837764533339</v>
      </c>
      <c r="AE142" s="46">
        <v>170.26079999999999</v>
      </c>
      <c r="AF142" s="46">
        <v>794</v>
      </c>
      <c r="AG142" s="46">
        <v>0</v>
      </c>
      <c r="AH142" s="46">
        <v>0</v>
      </c>
      <c r="AI142" s="46">
        <v>0</v>
      </c>
      <c r="AJ142" s="46">
        <v>0</v>
      </c>
      <c r="AK142" s="46">
        <v>9.44</v>
      </c>
      <c r="AL142" s="46">
        <v>0</v>
      </c>
      <c r="AM142" s="46">
        <v>973.70080000000007</v>
      </c>
      <c r="AN142" s="46">
        <v>2844.8549782975242</v>
      </c>
      <c r="AO142" s="46">
        <v>14.810821682710356</v>
      </c>
      <c r="AP142" s="46">
        <v>1.1848657346168285</v>
      </c>
      <c r="AQ142" s="46">
        <v>0.59243286730841427</v>
      </c>
      <c r="AR142" s="46">
        <v>10.329715495333335</v>
      </c>
      <c r="AS142" s="46">
        <v>3.8013353022826686</v>
      </c>
      <c r="AT142" s="46">
        <v>126.90793322838095</v>
      </c>
      <c r="AU142" s="46">
        <v>4.9189121406349212</v>
      </c>
      <c r="AV142" s="46">
        <v>162.54601645126746</v>
      </c>
      <c r="AW142" s="46">
        <v>40.990934505291008</v>
      </c>
      <c r="AX142" s="46">
        <v>24.266633227132278</v>
      </c>
      <c r="AY142" s="46">
        <v>0.61486401757936515</v>
      </c>
      <c r="AZ142" s="46">
        <v>9.8378242812698424</v>
      </c>
      <c r="BA142" s="46">
        <v>3.8258205538271608</v>
      </c>
      <c r="BB142" s="46">
        <v>29.269276183316681</v>
      </c>
      <c r="BC142" s="46">
        <v>108.80535276841633</v>
      </c>
      <c r="BD142" s="46">
        <v>326.75630648503403</v>
      </c>
      <c r="BE142" s="46">
        <v>326.75630648503403</v>
      </c>
      <c r="BF142" s="46">
        <v>435.56165925345033</v>
      </c>
      <c r="BG142" s="46">
        <v>132.23097222222222</v>
      </c>
      <c r="BH142" s="46"/>
      <c r="BI142" s="46">
        <v>0</v>
      </c>
      <c r="BJ142" s="46"/>
      <c r="BK142" s="46"/>
      <c r="BL142" s="46">
        <v>132.23097222222222</v>
      </c>
      <c r="BM142" s="46">
        <v>6526.5409106054176</v>
      </c>
      <c r="BN142" s="46">
        <f t="shared" si="22"/>
        <v>-9.7021329494280017E-7</v>
      </c>
      <c r="BO142" s="46">
        <f t="shared" si="23"/>
        <v>-6.8561739509291353E-7</v>
      </c>
      <c r="BP142" s="47">
        <f t="shared" si="26"/>
        <v>8.6609686609686669</v>
      </c>
      <c r="BQ142" s="47">
        <f t="shared" si="24"/>
        <v>1.8803418803418819</v>
      </c>
      <c r="BR142" s="48">
        <v>3</v>
      </c>
      <c r="BS142" s="47">
        <f t="shared" si="27"/>
        <v>3.4188034188034218</v>
      </c>
      <c r="BT142" s="47">
        <f t="shared" si="28"/>
        <v>12.25</v>
      </c>
      <c r="BU142" s="47">
        <f t="shared" si="29"/>
        <v>13.960113960113972</v>
      </c>
      <c r="BV142" s="46">
        <f t="shared" si="25"/>
        <v>911.1125485428206</v>
      </c>
      <c r="BW142" s="46">
        <f t="shared" si="30"/>
        <v>911.11254688698989</v>
      </c>
      <c r="BX142" s="46">
        <f t="shared" si="31"/>
        <v>7437.6534574924071</v>
      </c>
      <c r="BY142" s="46">
        <f t="shared" si="32"/>
        <v>89251.841489908882</v>
      </c>
      <c r="BZ142" s="49">
        <f>VLOOKUP($C142,[2]PARAMETROS!$A:$I,7,0)</f>
        <v>43101</v>
      </c>
      <c r="CA142" s="50">
        <f>VLOOKUP($C142,[2]PARAMETROS!$A:$I,8,0)</f>
        <v>0</v>
      </c>
      <c r="CB142" s="50">
        <f>VLOOKUP($C142,[2]PARAMETROS!$A:$I,9,0)</f>
        <v>0</v>
      </c>
    </row>
    <row r="143" spans="1:80">
      <c r="A143" s="42" t="s">
        <v>321</v>
      </c>
      <c r="B143" s="42" t="s">
        <v>66</v>
      </c>
      <c r="C143" s="42" t="s">
        <v>189</v>
      </c>
      <c r="D143" s="43" t="s">
        <v>323</v>
      </c>
      <c r="E143" s="44" t="s">
        <v>62</v>
      </c>
      <c r="F143" s="44" t="s">
        <v>63</v>
      </c>
      <c r="G143" s="44">
        <v>1</v>
      </c>
      <c r="H143" s="45">
        <v>1281.1600000000001</v>
      </c>
      <c r="I143" s="46">
        <v>1281.1600000000001</v>
      </c>
      <c r="J143" s="46"/>
      <c r="K143" s="46"/>
      <c r="L143" s="46"/>
      <c r="M143" s="46"/>
      <c r="N143" s="46"/>
      <c r="O143" s="46"/>
      <c r="P143" s="46"/>
      <c r="Q143" s="46">
        <v>1281.1600000000001</v>
      </c>
      <c r="R143" s="46">
        <v>256.23200000000003</v>
      </c>
      <c r="S143" s="46">
        <v>19.217400000000001</v>
      </c>
      <c r="T143" s="46">
        <v>12.8116</v>
      </c>
      <c r="U143" s="46">
        <v>2.5623200000000002</v>
      </c>
      <c r="V143" s="46">
        <v>32.029000000000003</v>
      </c>
      <c r="W143" s="46">
        <v>102.4928</v>
      </c>
      <c r="X143" s="46">
        <v>38.434800000000003</v>
      </c>
      <c r="Y143" s="46">
        <v>7.6869600000000009</v>
      </c>
      <c r="Z143" s="46">
        <v>471.46688</v>
      </c>
      <c r="AA143" s="46">
        <v>106.76333333333334</v>
      </c>
      <c r="AB143" s="46">
        <v>142.35111111111112</v>
      </c>
      <c r="AC143" s="46">
        <v>91.674115555555574</v>
      </c>
      <c r="AD143" s="46">
        <v>340.78856000000007</v>
      </c>
      <c r="AE143" s="46">
        <v>85.130399999999995</v>
      </c>
      <c r="AF143" s="46">
        <v>397</v>
      </c>
      <c r="AG143" s="46">
        <v>0</v>
      </c>
      <c r="AH143" s="46">
        <v>0</v>
      </c>
      <c r="AI143" s="46">
        <v>0</v>
      </c>
      <c r="AJ143" s="46">
        <v>0</v>
      </c>
      <c r="AK143" s="46">
        <v>4.72</v>
      </c>
      <c r="AL143" s="46">
        <v>0</v>
      </c>
      <c r="AM143" s="46">
        <v>486.85040000000004</v>
      </c>
      <c r="AN143" s="46">
        <v>1299.1058400000002</v>
      </c>
      <c r="AO143" s="46">
        <v>6.4292780478395075</v>
      </c>
      <c r="AP143" s="46">
        <v>0.51434224382716054</v>
      </c>
      <c r="AQ143" s="46">
        <v>0.25717112191358027</v>
      </c>
      <c r="AR143" s="46">
        <v>4.4840600000000013</v>
      </c>
      <c r="AS143" s="46">
        <v>1.6501340800000008</v>
      </c>
      <c r="AT143" s="46">
        <v>55.089880000000001</v>
      </c>
      <c r="AU143" s="46">
        <v>2.1352666666666669</v>
      </c>
      <c r="AV143" s="46">
        <v>70.560132160246923</v>
      </c>
      <c r="AW143" s="46">
        <v>17.79388888888889</v>
      </c>
      <c r="AX143" s="46">
        <v>10.533982222222223</v>
      </c>
      <c r="AY143" s="46">
        <v>0.26690833333333336</v>
      </c>
      <c r="AZ143" s="46">
        <v>4.2705333333333337</v>
      </c>
      <c r="BA143" s="46">
        <v>1.660762962962963</v>
      </c>
      <c r="BB143" s="46">
        <v>12.705595872592596</v>
      </c>
      <c r="BC143" s="46">
        <v>47.23167161333334</v>
      </c>
      <c r="BD143" s="46">
        <v>174.70363636363635</v>
      </c>
      <c r="BE143" s="46">
        <v>174.70363636363635</v>
      </c>
      <c r="BF143" s="46">
        <v>221.93530797696968</v>
      </c>
      <c r="BG143" s="46">
        <v>66.11548611111111</v>
      </c>
      <c r="BH143" s="46"/>
      <c r="BI143" s="46">
        <v>0</v>
      </c>
      <c r="BJ143" s="46"/>
      <c r="BK143" s="46"/>
      <c r="BL143" s="46">
        <v>66.11548611111111</v>
      </c>
      <c r="BM143" s="46">
        <v>2938.8767662483283</v>
      </c>
      <c r="BN143" s="46">
        <f t="shared" si="22"/>
        <v>-4.8510664747140009E-7</v>
      </c>
      <c r="BO143" s="46">
        <f t="shared" si="23"/>
        <v>-3.4280869754645676E-7</v>
      </c>
      <c r="BP143" s="47">
        <f t="shared" si="26"/>
        <v>8.6609686609686669</v>
      </c>
      <c r="BQ143" s="47">
        <f t="shared" si="24"/>
        <v>1.8803418803418819</v>
      </c>
      <c r="BR143" s="48">
        <v>3</v>
      </c>
      <c r="BS143" s="47">
        <f t="shared" si="27"/>
        <v>3.4188034188034218</v>
      </c>
      <c r="BT143" s="47">
        <f t="shared" si="28"/>
        <v>12.25</v>
      </c>
      <c r="BU143" s="47">
        <f t="shared" si="29"/>
        <v>13.960113960113972</v>
      </c>
      <c r="BV143" s="46">
        <f t="shared" si="25"/>
        <v>410.27054560000107</v>
      </c>
      <c r="BW143" s="46">
        <f t="shared" si="30"/>
        <v>410.27054477208571</v>
      </c>
      <c r="BX143" s="46">
        <f t="shared" si="31"/>
        <v>3349.1473110204142</v>
      </c>
      <c r="BY143" s="46">
        <f t="shared" si="32"/>
        <v>40189.767732244974</v>
      </c>
      <c r="BZ143" s="49">
        <f>VLOOKUP($C143,[2]PARAMETROS!$A:$I,7,0)</f>
        <v>43101</v>
      </c>
      <c r="CA143" s="50">
        <f>VLOOKUP($C143,[2]PARAMETROS!$A:$I,8,0)</f>
        <v>0</v>
      </c>
      <c r="CB143" s="50">
        <f>VLOOKUP($C143,[2]PARAMETROS!$A:$I,9,0)</f>
        <v>0</v>
      </c>
    </row>
    <row r="144" spans="1:80">
      <c r="A144" s="42" t="s">
        <v>324</v>
      </c>
      <c r="B144" s="42" t="s">
        <v>78</v>
      </c>
      <c r="C144" s="42" t="s">
        <v>325</v>
      </c>
      <c r="D144" s="43" t="s">
        <v>326</v>
      </c>
      <c r="E144" s="44" t="s">
        <v>62</v>
      </c>
      <c r="F144" s="44" t="s">
        <v>63</v>
      </c>
      <c r="G144" s="44">
        <v>1</v>
      </c>
      <c r="H144" s="45">
        <v>2973.68</v>
      </c>
      <c r="I144" s="46">
        <v>2973.68</v>
      </c>
      <c r="J144" s="46"/>
      <c r="K144" s="46"/>
      <c r="L144" s="46"/>
      <c r="M144" s="46"/>
      <c r="N144" s="46"/>
      <c r="O144" s="46"/>
      <c r="P144" s="46"/>
      <c r="Q144" s="46">
        <v>2973.68</v>
      </c>
      <c r="R144" s="46">
        <v>594.73599999999999</v>
      </c>
      <c r="S144" s="46">
        <v>44.605199999999996</v>
      </c>
      <c r="T144" s="46">
        <v>29.736799999999999</v>
      </c>
      <c r="U144" s="46">
        <v>5.9473599999999998</v>
      </c>
      <c r="V144" s="46">
        <v>74.341999999999999</v>
      </c>
      <c r="W144" s="46">
        <v>237.89439999999999</v>
      </c>
      <c r="X144" s="46">
        <v>89.210399999999993</v>
      </c>
      <c r="Y144" s="46">
        <v>17.842079999999999</v>
      </c>
      <c r="Z144" s="46">
        <v>1094.3142399999999</v>
      </c>
      <c r="AA144" s="46">
        <v>247.80666666666664</v>
      </c>
      <c r="AB144" s="46">
        <v>330.40888888888884</v>
      </c>
      <c r="AC144" s="46">
        <v>212.78332444444447</v>
      </c>
      <c r="AD144" s="46">
        <v>790.99887999999999</v>
      </c>
      <c r="AE144" s="46">
        <v>0</v>
      </c>
      <c r="AF144" s="46">
        <v>324.39999999999998</v>
      </c>
      <c r="AG144" s="46">
        <v>0</v>
      </c>
      <c r="AH144" s="46">
        <v>0</v>
      </c>
      <c r="AI144" s="46">
        <v>0</v>
      </c>
      <c r="AJ144" s="46">
        <v>0</v>
      </c>
      <c r="AK144" s="46">
        <v>4.72</v>
      </c>
      <c r="AL144" s="46">
        <v>293.88</v>
      </c>
      <c r="AM144" s="46">
        <v>623</v>
      </c>
      <c r="AN144" s="46">
        <v>2508.3131199999998</v>
      </c>
      <c r="AO144" s="46">
        <v>14.922894521604938</v>
      </c>
      <c r="AP144" s="46">
        <v>1.193831561728395</v>
      </c>
      <c r="AQ144" s="46">
        <v>0.5969157808641975</v>
      </c>
      <c r="AR144" s="46">
        <v>10.40788</v>
      </c>
      <c r="AS144" s="46">
        <v>3.8300998400000013</v>
      </c>
      <c r="AT144" s="46">
        <v>127.86823999999999</v>
      </c>
      <c r="AU144" s="46">
        <v>4.9561333333333337</v>
      </c>
      <c r="AV144" s="46">
        <v>163.77599503753086</v>
      </c>
      <c r="AW144" s="46">
        <v>41.301111111111105</v>
      </c>
      <c r="AX144" s="46">
        <v>24.450257777777779</v>
      </c>
      <c r="AY144" s="46">
        <v>0.6195166666666666</v>
      </c>
      <c r="AZ144" s="46">
        <v>9.9122666666666674</v>
      </c>
      <c r="BA144" s="46">
        <v>3.8547703703703702</v>
      </c>
      <c r="BB144" s="46">
        <v>29.490755514074078</v>
      </c>
      <c r="BC144" s="46">
        <v>109.62867810666668</v>
      </c>
      <c r="BD144" s="46"/>
      <c r="BE144" s="46">
        <v>0</v>
      </c>
      <c r="BF144" s="46">
        <v>109.62867810666668</v>
      </c>
      <c r="BG144" s="46">
        <v>94.380486111111111</v>
      </c>
      <c r="BH144" s="46"/>
      <c r="BI144" s="46">
        <v>0</v>
      </c>
      <c r="BJ144" s="46"/>
      <c r="BK144" s="46"/>
      <c r="BL144" s="46">
        <v>94.380486111111111</v>
      </c>
      <c r="BM144" s="46">
        <v>5849.778279255308</v>
      </c>
      <c r="BN144" s="46">
        <f t="shared" si="22"/>
        <v>-4.8510664747140009E-7</v>
      </c>
      <c r="BO144" s="46">
        <f t="shared" si="23"/>
        <v>-3.4280869754645676E-7</v>
      </c>
      <c r="BP144" s="47">
        <f t="shared" si="26"/>
        <v>8.5633802816901436</v>
      </c>
      <c r="BQ144" s="47">
        <f t="shared" si="24"/>
        <v>1.8591549295774654</v>
      </c>
      <c r="BR144" s="48">
        <v>2</v>
      </c>
      <c r="BS144" s="47">
        <f t="shared" si="27"/>
        <v>2.2535211267605644</v>
      </c>
      <c r="BT144" s="47">
        <f t="shared" si="28"/>
        <v>11.25</v>
      </c>
      <c r="BU144" s="47">
        <f t="shared" si="29"/>
        <v>12.676056338028173</v>
      </c>
      <c r="BV144" s="46">
        <f t="shared" si="25"/>
        <v>741.52119022319084</v>
      </c>
      <c r="BW144" s="46">
        <f t="shared" si="30"/>
        <v>741.52118939527554</v>
      </c>
      <c r="BX144" s="46">
        <f t="shared" si="31"/>
        <v>6591.2994686505835</v>
      </c>
      <c r="BY144" s="46">
        <f t="shared" si="32"/>
        <v>79095.593623806999</v>
      </c>
      <c r="BZ144" s="51">
        <f>VLOOKUP($C144,[2]PARAMETROS!$A:$I,7,0)</f>
        <v>42736</v>
      </c>
      <c r="CA144" s="50">
        <f>VLOOKUP($C144,[2]PARAMETROS!$A:$I,8,0)</f>
        <v>0</v>
      </c>
      <c r="CB144" s="50">
        <f>VLOOKUP($C144,[2]PARAMETROS!$A:$I,9,0)</f>
        <v>0</v>
      </c>
    </row>
    <row r="145" spans="1:80">
      <c r="A145" s="42" t="s">
        <v>324</v>
      </c>
      <c r="B145" s="42" t="s">
        <v>78</v>
      </c>
      <c r="C145" s="42" t="s">
        <v>325</v>
      </c>
      <c r="D145" s="43" t="s">
        <v>327</v>
      </c>
      <c r="E145" s="44" t="s">
        <v>62</v>
      </c>
      <c r="F145" s="44" t="s">
        <v>64</v>
      </c>
      <c r="G145" s="44">
        <v>1</v>
      </c>
      <c r="H145" s="45">
        <v>2973.68</v>
      </c>
      <c r="I145" s="46">
        <v>2973.68</v>
      </c>
      <c r="J145" s="46"/>
      <c r="K145" s="46"/>
      <c r="L145" s="46"/>
      <c r="M145" s="46"/>
      <c r="N145" s="46"/>
      <c r="O145" s="46"/>
      <c r="P145" s="46"/>
      <c r="Q145" s="46">
        <v>2973.68</v>
      </c>
      <c r="R145" s="46">
        <v>594.73599999999999</v>
      </c>
      <c r="S145" s="46">
        <v>44.605199999999996</v>
      </c>
      <c r="T145" s="46">
        <v>29.736799999999999</v>
      </c>
      <c r="U145" s="46">
        <v>5.9473599999999998</v>
      </c>
      <c r="V145" s="46">
        <v>74.341999999999999</v>
      </c>
      <c r="W145" s="46">
        <v>237.89439999999999</v>
      </c>
      <c r="X145" s="46">
        <v>89.210399999999993</v>
      </c>
      <c r="Y145" s="46">
        <v>17.842079999999999</v>
      </c>
      <c r="Z145" s="46">
        <v>1094.3142399999999</v>
      </c>
      <c r="AA145" s="46">
        <v>247.80666666666664</v>
      </c>
      <c r="AB145" s="46">
        <v>330.40888888888884</v>
      </c>
      <c r="AC145" s="46">
        <v>212.78332444444447</v>
      </c>
      <c r="AD145" s="46">
        <v>790.99887999999999</v>
      </c>
      <c r="AE145" s="46">
        <v>0</v>
      </c>
      <c r="AF145" s="46">
        <v>324.39999999999998</v>
      </c>
      <c r="AG145" s="46">
        <v>0</v>
      </c>
      <c r="AH145" s="46">
        <v>0</v>
      </c>
      <c r="AI145" s="46">
        <v>0</v>
      </c>
      <c r="AJ145" s="46">
        <v>0</v>
      </c>
      <c r="AK145" s="46">
        <v>4.72</v>
      </c>
      <c r="AL145" s="46">
        <v>293.88</v>
      </c>
      <c r="AM145" s="46">
        <v>623</v>
      </c>
      <c r="AN145" s="46">
        <v>2508.3131199999998</v>
      </c>
      <c r="AO145" s="46">
        <v>14.922894521604938</v>
      </c>
      <c r="AP145" s="46">
        <v>1.193831561728395</v>
      </c>
      <c r="AQ145" s="46">
        <v>0.5969157808641975</v>
      </c>
      <c r="AR145" s="46">
        <v>10.40788</v>
      </c>
      <c r="AS145" s="46">
        <v>3.8300998400000013</v>
      </c>
      <c r="AT145" s="46">
        <v>127.86823999999999</v>
      </c>
      <c r="AU145" s="46">
        <v>4.9561333333333337</v>
      </c>
      <c r="AV145" s="46">
        <v>163.77599503753086</v>
      </c>
      <c r="AW145" s="46">
        <v>41.301111111111105</v>
      </c>
      <c r="AX145" s="46">
        <v>24.450257777777779</v>
      </c>
      <c r="AY145" s="46">
        <v>0.6195166666666666</v>
      </c>
      <c r="AZ145" s="46">
        <v>9.9122666666666674</v>
      </c>
      <c r="BA145" s="46">
        <v>3.8547703703703702</v>
      </c>
      <c r="BB145" s="46">
        <v>29.490755514074078</v>
      </c>
      <c r="BC145" s="46">
        <v>109.62867810666668</v>
      </c>
      <c r="BD145" s="46"/>
      <c r="BE145" s="46">
        <v>0</v>
      </c>
      <c r="BF145" s="46">
        <v>109.62867810666668</v>
      </c>
      <c r="BG145" s="46">
        <v>94.380486111111111</v>
      </c>
      <c r="BH145" s="46"/>
      <c r="BI145" s="46">
        <v>0</v>
      </c>
      <c r="BJ145" s="46"/>
      <c r="BK145" s="46"/>
      <c r="BL145" s="46">
        <v>94.380486111111111</v>
      </c>
      <c r="BM145" s="46">
        <v>5849.778279255308</v>
      </c>
      <c r="BN145" s="46">
        <f t="shared" si="22"/>
        <v>-4.8510664747140009E-7</v>
      </c>
      <c r="BO145" s="46">
        <f t="shared" si="23"/>
        <v>-3.4280869754645676E-7</v>
      </c>
      <c r="BP145" s="47">
        <f t="shared" si="26"/>
        <v>8.5633802816901436</v>
      </c>
      <c r="BQ145" s="47">
        <f t="shared" si="24"/>
        <v>1.8591549295774654</v>
      </c>
      <c r="BR145" s="48">
        <v>2</v>
      </c>
      <c r="BS145" s="47">
        <f t="shared" si="27"/>
        <v>2.2535211267605644</v>
      </c>
      <c r="BT145" s="47">
        <f t="shared" si="28"/>
        <v>11.25</v>
      </c>
      <c r="BU145" s="47">
        <f t="shared" si="29"/>
        <v>12.676056338028173</v>
      </c>
      <c r="BV145" s="46">
        <f t="shared" si="25"/>
        <v>741.52119022319084</v>
      </c>
      <c r="BW145" s="46">
        <f t="shared" si="30"/>
        <v>741.52118939527554</v>
      </c>
      <c r="BX145" s="46">
        <f t="shared" si="31"/>
        <v>6591.2994686505835</v>
      </c>
      <c r="BY145" s="46">
        <f t="shared" si="32"/>
        <v>79095.593623806999</v>
      </c>
      <c r="BZ145" s="51">
        <f>VLOOKUP($C145,[2]PARAMETROS!$A:$I,7,0)</f>
        <v>42736</v>
      </c>
      <c r="CA145" s="50">
        <f>VLOOKUP($C145,[2]PARAMETROS!$A:$I,8,0)</f>
        <v>0</v>
      </c>
      <c r="CB145" s="50">
        <f>VLOOKUP($C145,[2]PARAMETROS!$A:$I,9,0)</f>
        <v>0</v>
      </c>
    </row>
    <row r="146" spans="1:80">
      <c r="A146" s="42" t="s">
        <v>324</v>
      </c>
      <c r="B146" s="42" t="s">
        <v>66</v>
      </c>
      <c r="C146" s="42" t="s">
        <v>238</v>
      </c>
      <c r="D146" s="43" t="s">
        <v>328</v>
      </c>
      <c r="E146" s="44" t="s">
        <v>62</v>
      </c>
      <c r="F146" s="44" t="s">
        <v>63</v>
      </c>
      <c r="G146" s="44">
        <v>1</v>
      </c>
      <c r="H146" s="45">
        <v>1281.1600000000001</v>
      </c>
      <c r="I146" s="46">
        <v>1281.1600000000001</v>
      </c>
      <c r="J146" s="46"/>
      <c r="K146" s="46"/>
      <c r="L146" s="46"/>
      <c r="M146" s="46"/>
      <c r="N146" s="46"/>
      <c r="O146" s="46"/>
      <c r="P146" s="46"/>
      <c r="Q146" s="46">
        <v>1281.1600000000001</v>
      </c>
      <c r="R146" s="46">
        <v>256.23200000000003</v>
      </c>
      <c r="S146" s="46">
        <v>19.217400000000001</v>
      </c>
      <c r="T146" s="46">
        <v>12.8116</v>
      </c>
      <c r="U146" s="46">
        <v>2.5623200000000002</v>
      </c>
      <c r="V146" s="46">
        <v>32.029000000000003</v>
      </c>
      <c r="W146" s="46">
        <v>102.4928</v>
      </c>
      <c r="X146" s="46">
        <v>38.434800000000003</v>
      </c>
      <c r="Y146" s="46">
        <v>7.6869600000000009</v>
      </c>
      <c r="Z146" s="46">
        <v>471.46688</v>
      </c>
      <c r="AA146" s="46">
        <v>106.76333333333334</v>
      </c>
      <c r="AB146" s="46">
        <v>142.35111111111112</v>
      </c>
      <c r="AC146" s="46">
        <v>91.674115555555574</v>
      </c>
      <c r="AD146" s="46">
        <v>340.78856000000007</v>
      </c>
      <c r="AE146" s="46">
        <v>85.130399999999995</v>
      </c>
      <c r="AF146" s="46">
        <v>397</v>
      </c>
      <c r="AG146" s="46">
        <v>0</v>
      </c>
      <c r="AH146" s="46">
        <v>33.44</v>
      </c>
      <c r="AI146" s="46">
        <v>0</v>
      </c>
      <c r="AJ146" s="46">
        <v>0</v>
      </c>
      <c r="AK146" s="46">
        <v>4.72</v>
      </c>
      <c r="AL146" s="46">
        <v>0</v>
      </c>
      <c r="AM146" s="46">
        <v>520.29040000000009</v>
      </c>
      <c r="AN146" s="46">
        <v>1332.5458400000002</v>
      </c>
      <c r="AO146" s="46">
        <v>6.4292780478395075</v>
      </c>
      <c r="AP146" s="46">
        <v>0.51434224382716054</v>
      </c>
      <c r="AQ146" s="46">
        <v>0.25717112191358027</v>
      </c>
      <c r="AR146" s="46">
        <v>4.4840600000000013</v>
      </c>
      <c r="AS146" s="46">
        <v>1.6501340800000008</v>
      </c>
      <c r="AT146" s="46">
        <v>55.089880000000001</v>
      </c>
      <c r="AU146" s="46">
        <v>2.1352666666666669</v>
      </c>
      <c r="AV146" s="46">
        <v>70.560132160246923</v>
      </c>
      <c r="AW146" s="46">
        <v>17.79388888888889</v>
      </c>
      <c r="AX146" s="46">
        <v>10.533982222222223</v>
      </c>
      <c r="AY146" s="46">
        <v>0.26690833333333336</v>
      </c>
      <c r="AZ146" s="46">
        <v>4.2705333333333337</v>
      </c>
      <c r="BA146" s="46">
        <v>1.660762962962963</v>
      </c>
      <c r="BB146" s="46">
        <v>12.705595872592596</v>
      </c>
      <c r="BC146" s="46">
        <v>47.23167161333334</v>
      </c>
      <c r="BD146" s="46">
        <v>174.70363636363635</v>
      </c>
      <c r="BE146" s="46">
        <v>174.70363636363635</v>
      </c>
      <c r="BF146" s="46">
        <v>221.93530797696968</v>
      </c>
      <c r="BG146" s="46">
        <v>66.11548611111111</v>
      </c>
      <c r="BH146" s="46"/>
      <c r="BI146" s="46">
        <v>0</v>
      </c>
      <c r="BJ146" s="46"/>
      <c r="BK146" s="46"/>
      <c r="BL146" s="46">
        <v>66.11548611111111</v>
      </c>
      <c r="BM146" s="46">
        <v>2972.3167662483288</v>
      </c>
      <c r="BN146" s="46">
        <f t="shared" si="22"/>
        <v>-4.8510664747140009E-7</v>
      </c>
      <c r="BO146" s="46">
        <f t="shared" si="23"/>
        <v>-3.4280869754645676E-7</v>
      </c>
      <c r="BP146" s="47">
        <f t="shared" si="26"/>
        <v>8.5633802816901436</v>
      </c>
      <c r="BQ146" s="47">
        <f t="shared" si="24"/>
        <v>1.8591549295774654</v>
      </c>
      <c r="BR146" s="48">
        <v>2</v>
      </c>
      <c r="BS146" s="47">
        <f t="shared" si="27"/>
        <v>2.2535211267605644</v>
      </c>
      <c r="BT146" s="47">
        <f t="shared" si="28"/>
        <v>11.25</v>
      </c>
      <c r="BU146" s="47">
        <f t="shared" si="29"/>
        <v>12.676056338028173</v>
      </c>
      <c r="BV146" s="46">
        <f t="shared" si="25"/>
        <v>376.77254772934828</v>
      </c>
      <c r="BW146" s="46">
        <f t="shared" si="30"/>
        <v>376.77254690143292</v>
      </c>
      <c r="BX146" s="46">
        <f t="shared" si="31"/>
        <v>3349.0893131497619</v>
      </c>
      <c r="BY146" s="46">
        <f t="shared" si="32"/>
        <v>40189.071757797145</v>
      </c>
      <c r="BZ146" s="49">
        <f>VLOOKUP($C146,[2]PARAMETROS!$A:$I,7,0)</f>
        <v>43101</v>
      </c>
      <c r="CA146" s="50">
        <f>VLOOKUP($C146,[2]PARAMETROS!$A:$I,8,0)</f>
        <v>0</v>
      </c>
      <c r="CB146" s="50">
        <f>VLOOKUP($C146,[2]PARAMETROS!$A:$I,9,0)</f>
        <v>0</v>
      </c>
    </row>
    <row r="147" spans="1:80">
      <c r="A147" s="42" t="s">
        <v>329</v>
      </c>
      <c r="B147" s="42" t="s">
        <v>73</v>
      </c>
      <c r="C147" s="42" t="s">
        <v>161</v>
      </c>
      <c r="D147" s="43" t="s">
        <v>330</v>
      </c>
      <c r="E147" s="44" t="s">
        <v>62</v>
      </c>
      <c r="F147" s="44" t="s">
        <v>63</v>
      </c>
      <c r="G147" s="44">
        <v>4</v>
      </c>
      <c r="H147" s="45">
        <v>1076.08</v>
      </c>
      <c r="I147" s="46">
        <v>4304.32</v>
      </c>
      <c r="J147" s="46"/>
      <c r="K147" s="46"/>
      <c r="L147" s="46"/>
      <c r="M147" s="46"/>
      <c r="N147" s="46"/>
      <c r="O147" s="46"/>
      <c r="P147" s="46"/>
      <c r="Q147" s="46">
        <v>4304.32</v>
      </c>
      <c r="R147" s="46">
        <v>860.86400000000003</v>
      </c>
      <c r="S147" s="46">
        <v>64.564799999999991</v>
      </c>
      <c r="T147" s="46">
        <v>43.043199999999999</v>
      </c>
      <c r="U147" s="46">
        <v>8.6086399999999994</v>
      </c>
      <c r="V147" s="46">
        <v>107.608</v>
      </c>
      <c r="W147" s="46">
        <v>344.34559999999999</v>
      </c>
      <c r="X147" s="46">
        <v>129.12959999999998</v>
      </c>
      <c r="Y147" s="46">
        <v>25.82592</v>
      </c>
      <c r="Z147" s="46">
        <v>1583.9897599999999</v>
      </c>
      <c r="AA147" s="46">
        <v>358.69333333333327</v>
      </c>
      <c r="AB147" s="46">
        <v>478.25777777777773</v>
      </c>
      <c r="AC147" s="46">
        <v>307.99800888888893</v>
      </c>
      <c r="AD147" s="46">
        <v>1144.94912</v>
      </c>
      <c r="AE147" s="46">
        <v>389.74080000000004</v>
      </c>
      <c r="AF147" s="46">
        <v>1588</v>
      </c>
      <c r="AG147" s="46">
        <v>0</v>
      </c>
      <c r="AH147" s="46">
        <v>194.32</v>
      </c>
      <c r="AI147" s="46">
        <v>38.200000000000003</v>
      </c>
      <c r="AJ147" s="46">
        <v>0</v>
      </c>
      <c r="AK147" s="46">
        <v>18.88</v>
      </c>
      <c r="AL147" s="46">
        <v>0</v>
      </c>
      <c r="AM147" s="46">
        <v>2229.1408000000001</v>
      </c>
      <c r="AN147" s="46">
        <v>4958.0796800000007</v>
      </c>
      <c r="AO147" s="46">
        <v>21.600479320987656</v>
      </c>
      <c r="AP147" s="46">
        <v>1.7280383456790123</v>
      </c>
      <c r="AQ147" s="46">
        <v>0.86401917283950613</v>
      </c>
      <c r="AR147" s="46">
        <v>15.06512</v>
      </c>
      <c r="AS147" s="46">
        <v>5.5439641600000016</v>
      </c>
      <c r="AT147" s="46">
        <v>185.08575999999996</v>
      </c>
      <c r="AU147" s="46">
        <v>7.1738666666666671</v>
      </c>
      <c r="AV147" s="46">
        <v>237.06124766617282</v>
      </c>
      <c r="AW147" s="46">
        <v>59.782222222222217</v>
      </c>
      <c r="AX147" s="46">
        <v>35.391075555555553</v>
      </c>
      <c r="AY147" s="46">
        <v>0.89673333333333316</v>
      </c>
      <c r="AZ147" s="46">
        <v>14.347733333333334</v>
      </c>
      <c r="BA147" s="46">
        <v>5.5796740740740738</v>
      </c>
      <c r="BB147" s="46">
        <v>42.68705737481482</v>
      </c>
      <c r="BC147" s="46">
        <v>158.68449589333335</v>
      </c>
      <c r="BD147" s="46"/>
      <c r="BE147" s="46">
        <v>0</v>
      </c>
      <c r="BF147" s="46">
        <v>158.68449589333335</v>
      </c>
      <c r="BG147" s="46">
        <v>174.27</v>
      </c>
      <c r="BH147" s="46"/>
      <c r="BI147" s="46">
        <v>0</v>
      </c>
      <c r="BJ147" s="46"/>
      <c r="BK147" s="46"/>
      <c r="BL147" s="46">
        <v>174.27</v>
      </c>
      <c r="BM147" s="46">
        <v>9832.415423559507</v>
      </c>
      <c r="BN147" s="46">
        <f t="shared" si="22"/>
        <v>-1.9404265898856003E-6</v>
      </c>
      <c r="BO147" s="46">
        <f t="shared" si="23"/>
        <v>-1.3712347901858271E-6</v>
      </c>
      <c r="BP147" s="47">
        <f t="shared" si="26"/>
        <v>8.7608069164265068</v>
      </c>
      <c r="BQ147" s="47">
        <f t="shared" si="24"/>
        <v>1.9020172910662811</v>
      </c>
      <c r="BR147" s="48">
        <v>4</v>
      </c>
      <c r="BS147" s="47">
        <f t="shared" si="27"/>
        <v>4.6109510086455305</v>
      </c>
      <c r="BT147" s="47">
        <f t="shared" si="28"/>
        <v>13.25</v>
      </c>
      <c r="BU147" s="47">
        <f t="shared" si="29"/>
        <v>15.273775216138318</v>
      </c>
      <c r="BV147" s="46">
        <f t="shared" si="25"/>
        <v>1501.7810296055777</v>
      </c>
      <c r="BW147" s="46">
        <f t="shared" si="30"/>
        <v>1501.7810262939163</v>
      </c>
      <c r="BX147" s="46">
        <f t="shared" si="31"/>
        <v>11334.196449853423</v>
      </c>
      <c r="BY147" s="46">
        <f t="shared" si="32"/>
        <v>136010.35739824109</v>
      </c>
      <c r="BZ147" s="49">
        <f>VLOOKUP($C147,[2]PARAMETROS!$A:$I,7,0)</f>
        <v>43101</v>
      </c>
      <c r="CA147" s="50">
        <f>VLOOKUP($C147,[2]PARAMETROS!$A:$I,8,0)</f>
        <v>0</v>
      </c>
      <c r="CB147" s="50">
        <f>VLOOKUP($C147,[2]PARAMETROS!$A:$I,9,0)</f>
        <v>0</v>
      </c>
    </row>
    <row r="148" spans="1:80">
      <c r="A148" s="42" t="s">
        <v>329</v>
      </c>
      <c r="B148" s="42" t="s">
        <v>78</v>
      </c>
      <c r="C148" s="42" t="s">
        <v>128</v>
      </c>
      <c r="D148" s="43" t="s">
        <v>331</v>
      </c>
      <c r="E148" s="44" t="s">
        <v>62</v>
      </c>
      <c r="F148" s="44" t="s">
        <v>63</v>
      </c>
      <c r="G148" s="44">
        <v>2</v>
      </c>
      <c r="H148" s="45">
        <v>2973.68</v>
      </c>
      <c r="I148" s="46">
        <v>5947.36</v>
      </c>
      <c r="J148" s="46"/>
      <c r="K148" s="46"/>
      <c r="L148" s="46"/>
      <c r="M148" s="46"/>
      <c r="N148" s="46"/>
      <c r="O148" s="46"/>
      <c r="P148" s="46"/>
      <c r="Q148" s="46">
        <v>5947.36</v>
      </c>
      <c r="R148" s="46">
        <v>1189.472</v>
      </c>
      <c r="S148" s="46">
        <v>89.210399999999993</v>
      </c>
      <c r="T148" s="46">
        <v>59.473599999999998</v>
      </c>
      <c r="U148" s="46">
        <v>11.89472</v>
      </c>
      <c r="V148" s="46">
        <v>148.684</v>
      </c>
      <c r="W148" s="46">
        <v>475.78879999999998</v>
      </c>
      <c r="X148" s="46">
        <v>178.42079999999999</v>
      </c>
      <c r="Y148" s="46">
        <v>35.684159999999999</v>
      </c>
      <c r="Z148" s="46">
        <v>2188.6284799999999</v>
      </c>
      <c r="AA148" s="46">
        <v>495.61333333333329</v>
      </c>
      <c r="AB148" s="46">
        <v>660.81777777777768</v>
      </c>
      <c r="AC148" s="46">
        <v>425.56664888888895</v>
      </c>
      <c r="AD148" s="46">
        <v>1581.99776</v>
      </c>
      <c r="AE148" s="46">
        <v>0</v>
      </c>
      <c r="AF148" s="46">
        <v>648.79999999999995</v>
      </c>
      <c r="AG148" s="46">
        <v>0</v>
      </c>
      <c r="AH148" s="46">
        <v>0</v>
      </c>
      <c r="AI148" s="46">
        <v>0</v>
      </c>
      <c r="AJ148" s="46">
        <v>0</v>
      </c>
      <c r="AK148" s="46">
        <v>9.44</v>
      </c>
      <c r="AL148" s="46">
        <v>587.76</v>
      </c>
      <c r="AM148" s="46">
        <v>1246</v>
      </c>
      <c r="AN148" s="46">
        <v>5016.6262399999996</v>
      </c>
      <c r="AO148" s="46">
        <v>29.845789043209876</v>
      </c>
      <c r="AP148" s="46">
        <v>2.38766312345679</v>
      </c>
      <c r="AQ148" s="46">
        <v>1.193831561728395</v>
      </c>
      <c r="AR148" s="46">
        <v>20.815760000000001</v>
      </c>
      <c r="AS148" s="46">
        <v>7.6601996800000025</v>
      </c>
      <c r="AT148" s="46">
        <v>255.73647999999997</v>
      </c>
      <c r="AU148" s="46">
        <v>9.9122666666666674</v>
      </c>
      <c r="AV148" s="46">
        <v>327.55199007506172</v>
      </c>
      <c r="AW148" s="46">
        <v>82.60222222222221</v>
      </c>
      <c r="AX148" s="46">
        <v>48.900515555555558</v>
      </c>
      <c r="AY148" s="46">
        <v>1.2390333333333332</v>
      </c>
      <c r="AZ148" s="46">
        <v>19.824533333333335</v>
      </c>
      <c r="BA148" s="46">
        <v>7.7095407407407404</v>
      </c>
      <c r="BB148" s="46">
        <v>58.981511028148155</v>
      </c>
      <c r="BC148" s="46">
        <v>219.25735621333337</v>
      </c>
      <c r="BD148" s="46"/>
      <c r="BE148" s="46">
        <v>0</v>
      </c>
      <c r="BF148" s="46">
        <v>219.25735621333337</v>
      </c>
      <c r="BG148" s="46">
        <v>188.76097222222222</v>
      </c>
      <c r="BH148" s="46"/>
      <c r="BI148" s="46">
        <v>0</v>
      </c>
      <c r="BJ148" s="46"/>
      <c r="BK148" s="46"/>
      <c r="BL148" s="46">
        <v>188.76097222222222</v>
      </c>
      <c r="BM148" s="46">
        <v>11699.556558510616</v>
      </c>
      <c r="BN148" s="46">
        <f t="shared" si="22"/>
        <v>-9.7021329494280017E-7</v>
      </c>
      <c r="BO148" s="46">
        <f t="shared" si="23"/>
        <v>-6.8561739509291353E-7</v>
      </c>
      <c r="BP148" s="47">
        <f t="shared" si="26"/>
        <v>8.7608069164265068</v>
      </c>
      <c r="BQ148" s="47">
        <f t="shared" si="24"/>
        <v>1.9020172910662811</v>
      </c>
      <c r="BR148" s="48">
        <v>4</v>
      </c>
      <c r="BS148" s="47">
        <f t="shared" si="27"/>
        <v>4.6109510086455305</v>
      </c>
      <c r="BT148" s="47">
        <f t="shared" si="28"/>
        <v>13.25</v>
      </c>
      <c r="BU148" s="47">
        <f t="shared" si="29"/>
        <v>15.273775216138318</v>
      </c>
      <c r="BV148" s="46">
        <f t="shared" si="25"/>
        <v>1786.9639697789719</v>
      </c>
      <c r="BW148" s="46">
        <f t="shared" si="30"/>
        <v>1786.9639681231413</v>
      </c>
      <c r="BX148" s="46">
        <f t="shared" si="31"/>
        <v>13486.520526633758</v>
      </c>
      <c r="BY148" s="46">
        <f t="shared" si="32"/>
        <v>161838.2463196051</v>
      </c>
      <c r="BZ148" s="51">
        <f>VLOOKUP($C148,[2]PARAMETROS!$A:$I,7,0)</f>
        <v>42736</v>
      </c>
      <c r="CA148" s="50">
        <f>VLOOKUP($C148,[2]PARAMETROS!$A:$I,8,0)</f>
        <v>0</v>
      </c>
      <c r="CB148" s="50">
        <f>VLOOKUP($C148,[2]PARAMETROS!$A:$I,9,0)</f>
        <v>0</v>
      </c>
    </row>
    <row r="149" spans="1:80">
      <c r="A149" s="42" t="s">
        <v>329</v>
      </c>
      <c r="B149" s="42" t="s">
        <v>16</v>
      </c>
      <c r="C149" s="42" t="s">
        <v>161</v>
      </c>
      <c r="D149" s="43" t="s">
        <v>332</v>
      </c>
      <c r="E149" s="44" t="s">
        <v>62</v>
      </c>
      <c r="F149" s="44" t="s">
        <v>63</v>
      </c>
      <c r="G149" s="44">
        <v>1</v>
      </c>
      <c r="H149" s="45">
        <v>2216.69</v>
      </c>
      <c r="I149" s="46">
        <v>2216.69</v>
      </c>
      <c r="J149" s="46"/>
      <c r="K149" s="46"/>
      <c r="L149" s="46"/>
      <c r="M149" s="46"/>
      <c r="N149" s="46"/>
      <c r="O149" s="46"/>
      <c r="P149" s="46"/>
      <c r="Q149" s="46">
        <v>2216.69</v>
      </c>
      <c r="R149" s="46">
        <v>443.33800000000002</v>
      </c>
      <c r="S149" s="46">
        <v>33.250349999999997</v>
      </c>
      <c r="T149" s="46">
        <v>22.166900000000002</v>
      </c>
      <c r="U149" s="46">
        <v>4.4333800000000005</v>
      </c>
      <c r="V149" s="46">
        <v>55.417250000000003</v>
      </c>
      <c r="W149" s="46">
        <v>177.33520000000001</v>
      </c>
      <c r="X149" s="46">
        <v>66.500699999999995</v>
      </c>
      <c r="Y149" s="46">
        <v>13.300140000000001</v>
      </c>
      <c r="Z149" s="46">
        <v>815.74191999999994</v>
      </c>
      <c r="AA149" s="46">
        <v>184.72416666666666</v>
      </c>
      <c r="AB149" s="46">
        <v>246.29888888888888</v>
      </c>
      <c r="AC149" s="46">
        <v>158.61648444444447</v>
      </c>
      <c r="AD149" s="46">
        <v>589.63954000000001</v>
      </c>
      <c r="AE149" s="46">
        <v>28.99860000000001</v>
      </c>
      <c r="AF149" s="46">
        <v>397</v>
      </c>
      <c r="AG149" s="46">
        <v>0</v>
      </c>
      <c r="AH149" s="46">
        <v>48.58</v>
      </c>
      <c r="AI149" s="46">
        <v>9.5500000000000007</v>
      </c>
      <c r="AJ149" s="46">
        <v>0</v>
      </c>
      <c r="AK149" s="46">
        <v>4.72</v>
      </c>
      <c r="AL149" s="46">
        <v>0</v>
      </c>
      <c r="AM149" s="46">
        <v>488.84860000000003</v>
      </c>
      <c r="AN149" s="46">
        <v>1894.2300599999999</v>
      </c>
      <c r="AO149" s="46">
        <v>11.124072212577161</v>
      </c>
      <c r="AP149" s="46">
        <v>0.88992577700617292</v>
      </c>
      <c r="AQ149" s="46">
        <v>0.44496288850308646</v>
      </c>
      <c r="AR149" s="46">
        <v>7.7584150000000012</v>
      </c>
      <c r="AS149" s="46">
        <v>2.855096720000001</v>
      </c>
      <c r="AT149" s="46">
        <v>95.317669999999993</v>
      </c>
      <c r="AU149" s="46">
        <v>3.6944833333333338</v>
      </c>
      <c r="AV149" s="46">
        <v>122.08462593141975</v>
      </c>
      <c r="AW149" s="46">
        <v>30.78736111111111</v>
      </c>
      <c r="AX149" s="46">
        <v>18.22611777777778</v>
      </c>
      <c r="AY149" s="46">
        <v>0.46181041666666667</v>
      </c>
      <c r="AZ149" s="46">
        <v>7.3889666666666676</v>
      </c>
      <c r="BA149" s="46">
        <v>2.8734870370370369</v>
      </c>
      <c r="BB149" s="46">
        <v>21.983489427407413</v>
      </c>
      <c r="BC149" s="46">
        <v>81.721232436666668</v>
      </c>
      <c r="BD149" s="46"/>
      <c r="BE149" s="46">
        <v>0</v>
      </c>
      <c r="BF149" s="46">
        <v>81.721232436666668</v>
      </c>
      <c r="BG149" s="46">
        <v>66.11548611111111</v>
      </c>
      <c r="BH149" s="46"/>
      <c r="BI149" s="46">
        <v>0</v>
      </c>
      <c r="BJ149" s="46"/>
      <c r="BK149" s="46"/>
      <c r="BL149" s="46">
        <v>66.11548611111111</v>
      </c>
      <c r="BM149" s="46">
        <v>4380.8414044791971</v>
      </c>
      <c r="BN149" s="46">
        <f t="shared" si="22"/>
        <v>-4.8510664747140009E-7</v>
      </c>
      <c r="BO149" s="46">
        <f t="shared" si="23"/>
        <v>-3.4280869754645676E-7</v>
      </c>
      <c r="BP149" s="47">
        <f t="shared" si="26"/>
        <v>8.7608069164265068</v>
      </c>
      <c r="BQ149" s="47">
        <f t="shared" si="24"/>
        <v>1.9020172910662811</v>
      </c>
      <c r="BR149" s="48">
        <v>4</v>
      </c>
      <c r="BS149" s="47">
        <f t="shared" si="27"/>
        <v>4.6109510086455305</v>
      </c>
      <c r="BT149" s="47">
        <f t="shared" si="28"/>
        <v>13.25</v>
      </c>
      <c r="BU149" s="47">
        <f t="shared" si="29"/>
        <v>15.273775216138318</v>
      </c>
      <c r="BV149" s="46">
        <f t="shared" si="25"/>
        <v>669.11986856921544</v>
      </c>
      <c r="BW149" s="46">
        <f t="shared" si="30"/>
        <v>669.11986774130014</v>
      </c>
      <c r="BX149" s="46">
        <f t="shared" si="31"/>
        <v>5049.9612722204974</v>
      </c>
      <c r="BY149" s="46">
        <f t="shared" si="32"/>
        <v>60599.535266645966</v>
      </c>
      <c r="BZ149" s="49">
        <f>VLOOKUP($C149,[2]PARAMETROS!$A:$I,7,0)</f>
        <v>43101</v>
      </c>
      <c r="CA149" s="50">
        <f>VLOOKUP($C149,[2]PARAMETROS!$A:$I,8,0)</f>
        <v>0</v>
      </c>
      <c r="CB149" s="50">
        <f>VLOOKUP($C149,[2]PARAMETROS!$A:$I,9,0)</f>
        <v>0</v>
      </c>
    </row>
    <row r="150" spans="1:80">
      <c r="A150" s="42" t="s">
        <v>333</v>
      </c>
      <c r="B150" s="42" t="s">
        <v>66</v>
      </c>
      <c r="C150" s="42" t="s">
        <v>250</v>
      </c>
      <c r="D150" s="43" t="s">
        <v>334</v>
      </c>
      <c r="E150" s="44" t="s">
        <v>62</v>
      </c>
      <c r="F150" s="44" t="s">
        <v>63</v>
      </c>
      <c r="G150" s="44">
        <v>1</v>
      </c>
      <c r="H150" s="45">
        <v>1281.1600000000001</v>
      </c>
      <c r="I150" s="46">
        <v>1281.1600000000001</v>
      </c>
      <c r="J150" s="46"/>
      <c r="K150" s="46"/>
      <c r="L150" s="46"/>
      <c r="M150" s="46"/>
      <c r="N150" s="46"/>
      <c r="O150" s="46"/>
      <c r="P150" s="46"/>
      <c r="Q150" s="46">
        <v>1281.1600000000001</v>
      </c>
      <c r="R150" s="46">
        <v>256.23200000000003</v>
      </c>
      <c r="S150" s="46">
        <v>19.217400000000001</v>
      </c>
      <c r="T150" s="46">
        <v>12.8116</v>
      </c>
      <c r="U150" s="46">
        <v>2.5623200000000002</v>
      </c>
      <c r="V150" s="46">
        <v>32.029000000000003</v>
      </c>
      <c r="W150" s="46">
        <v>102.4928</v>
      </c>
      <c r="X150" s="46">
        <v>38.434800000000003</v>
      </c>
      <c r="Y150" s="46">
        <v>7.6869600000000009</v>
      </c>
      <c r="Z150" s="46">
        <v>471.46688</v>
      </c>
      <c r="AA150" s="46">
        <v>106.76333333333334</v>
      </c>
      <c r="AB150" s="46">
        <v>142.35111111111112</v>
      </c>
      <c r="AC150" s="46">
        <v>91.674115555555574</v>
      </c>
      <c r="AD150" s="46">
        <v>340.78856000000007</v>
      </c>
      <c r="AE150" s="46">
        <v>85.130399999999995</v>
      </c>
      <c r="AF150" s="46">
        <v>397</v>
      </c>
      <c r="AG150" s="46">
        <v>0</v>
      </c>
      <c r="AH150" s="46">
        <v>32.619999999999997</v>
      </c>
      <c r="AI150" s="46">
        <v>0</v>
      </c>
      <c r="AJ150" s="46">
        <v>0</v>
      </c>
      <c r="AK150" s="46">
        <v>4.72</v>
      </c>
      <c r="AL150" s="46">
        <v>0</v>
      </c>
      <c r="AM150" s="46">
        <v>519.47040000000004</v>
      </c>
      <c r="AN150" s="46">
        <v>1331.7258400000001</v>
      </c>
      <c r="AO150" s="46">
        <v>6.4292780478395075</v>
      </c>
      <c r="AP150" s="46">
        <v>0.51434224382716054</v>
      </c>
      <c r="AQ150" s="46">
        <v>0.25717112191358027</v>
      </c>
      <c r="AR150" s="46">
        <v>4.4840600000000013</v>
      </c>
      <c r="AS150" s="46">
        <v>1.6501340800000008</v>
      </c>
      <c r="AT150" s="46">
        <v>55.089880000000001</v>
      </c>
      <c r="AU150" s="46">
        <v>2.1352666666666669</v>
      </c>
      <c r="AV150" s="46">
        <v>70.560132160246923</v>
      </c>
      <c r="AW150" s="46">
        <v>17.79388888888889</v>
      </c>
      <c r="AX150" s="46">
        <v>10.533982222222223</v>
      </c>
      <c r="AY150" s="46">
        <v>0.26690833333333336</v>
      </c>
      <c r="AZ150" s="46">
        <v>4.2705333333333337</v>
      </c>
      <c r="BA150" s="46">
        <v>1.660762962962963</v>
      </c>
      <c r="BB150" s="46">
        <v>12.705595872592596</v>
      </c>
      <c r="BC150" s="46">
        <v>47.23167161333334</v>
      </c>
      <c r="BD150" s="46">
        <v>174.70363636363635</v>
      </c>
      <c r="BE150" s="46">
        <v>174.70363636363635</v>
      </c>
      <c r="BF150" s="46">
        <v>221.93530797696968</v>
      </c>
      <c r="BG150" s="46">
        <v>66.11548611111111</v>
      </c>
      <c r="BH150" s="46"/>
      <c r="BI150" s="46">
        <v>0</v>
      </c>
      <c r="BJ150" s="46"/>
      <c r="BK150" s="46"/>
      <c r="BL150" s="46">
        <v>66.11548611111111</v>
      </c>
      <c r="BM150" s="46">
        <v>2971.4967662483282</v>
      </c>
      <c r="BN150" s="46">
        <f t="shared" si="22"/>
        <v>-4.8510664747140009E-7</v>
      </c>
      <c r="BO150" s="46">
        <f t="shared" si="23"/>
        <v>-3.4280869754645676E-7</v>
      </c>
      <c r="BP150" s="47">
        <f t="shared" si="26"/>
        <v>8.8629737609329435</v>
      </c>
      <c r="BQ150" s="47">
        <f t="shared" si="24"/>
        <v>1.9241982507288626</v>
      </c>
      <c r="BR150" s="48">
        <v>5</v>
      </c>
      <c r="BS150" s="47">
        <f t="shared" si="27"/>
        <v>5.8309037900874632</v>
      </c>
      <c r="BT150" s="47">
        <f t="shared" si="28"/>
        <v>14.25</v>
      </c>
      <c r="BU150" s="47">
        <f t="shared" si="29"/>
        <v>16.618075801749271</v>
      </c>
      <c r="BV150" s="46">
        <f t="shared" si="25"/>
        <v>493.80558492409187</v>
      </c>
      <c r="BW150" s="46">
        <f t="shared" si="30"/>
        <v>493.80558409617652</v>
      </c>
      <c r="BX150" s="46">
        <f t="shared" si="31"/>
        <v>3465.3023503445047</v>
      </c>
      <c r="BY150" s="46">
        <f t="shared" si="32"/>
        <v>41583.62820413406</v>
      </c>
      <c r="BZ150" s="49">
        <f>VLOOKUP($C150,[2]PARAMETROS!$A:$I,7,0)</f>
        <v>43101</v>
      </c>
      <c r="CA150" s="50">
        <f>VLOOKUP($C150,[2]PARAMETROS!$A:$I,8,0)</f>
        <v>0</v>
      </c>
      <c r="CB150" s="50">
        <f>VLOOKUP($C150,[2]PARAMETROS!$A:$I,9,0)</f>
        <v>0</v>
      </c>
    </row>
    <row r="151" spans="1:80">
      <c r="A151" s="42" t="s">
        <v>335</v>
      </c>
      <c r="B151" s="42" t="s">
        <v>78</v>
      </c>
      <c r="C151" s="42" t="s">
        <v>290</v>
      </c>
      <c r="D151" s="43" t="s">
        <v>336</v>
      </c>
      <c r="E151" s="44" t="s">
        <v>62</v>
      </c>
      <c r="F151" s="44" t="s">
        <v>63</v>
      </c>
      <c r="G151" s="44">
        <v>1</v>
      </c>
      <c r="H151" s="45">
        <v>2973.68</v>
      </c>
      <c r="I151" s="46">
        <v>2973.68</v>
      </c>
      <c r="J151" s="46"/>
      <c r="K151" s="46"/>
      <c r="L151" s="46"/>
      <c r="M151" s="46"/>
      <c r="N151" s="46"/>
      <c r="O151" s="46"/>
      <c r="P151" s="46"/>
      <c r="Q151" s="46">
        <v>2973.68</v>
      </c>
      <c r="R151" s="46">
        <v>594.73599999999999</v>
      </c>
      <c r="S151" s="46">
        <v>44.605199999999996</v>
      </c>
      <c r="T151" s="46">
        <v>29.736799999999999</v>
      </c>
      <c r="U151" s="46">
        <v>5.9473599999999998</v>
      </c>
      <c r="V151" s="46">
        <v>74.341999999999999</v>
      </c>
      <c r="W151" s="46">
        <v>237.89439999999999</v>
      </c>
      <c r="X151" s="46">
        <v>89.210399999999993</v>
      </c>
      <c r="Y151" s="46">
        <v>17.842079999999999</v>
      </c>
      <c r="Z151" s="46">
        <v>1094.3142399999999</v>
      </c>
      <c r="AA151" s="46">
        <v>247.80666666666664</v>
      </c>
      <c r="AB151" s="46">
        <v>330.40888888888884</v>
      </c>
      <c r="AC151" s="46">
        <v>212.78332444444447</v>
      </c>
      <c r="AD151" s="46">
        <v>790.99887999999999</v>
      </c>
      <c r="AE151" s="46">
        <v>0</v>
      </c>
      <c r="AF151" s="46">
        <v>324.39999999999998</v>
      </c>
      <c r="AG151" s="46">
        <v>0</v>
      </c>
      <c r="AH151" s="46">
        <v>0</v>
      </c>
      <c r="AI151" s="46">
        <v>0</v>
      </c>
      <c r="AJ151" s="46">
        <v>0</v>
      </c>
      <c r="AK151" s="46">
        <v>4.72</v>
      </c>
      <c r="AL151" s="46">
        <v>293.88</v>
      </c>
      <c r="AM151" s="46">
        <v>623</v>
      </c>
      <c r="AN151" s="46">
        <v>2508.3131199999998</v>
      </c>
      <c r="AO151" s="46">
        <v>14.922894521604938</v>
      </c>
      <c r="AP151" s="46">
        <v>1.193831561728395</v>
      </c>
      <c r="AQ151" s="46">
        <v>0.5969157808641975</v>
      </c>
      <c r="AR151" s="46">
        <v>10.40788</v>
      </c>
      <c r="AS151" s="46">
        <v>3.8300998400000013</v>
      </c>
      <c r="AT151" s="46">
        <v>127.86823999999999</v>
      </c>
      <c r="AU151" s="46">
        <v>4.9561333333333337</v>
      </c>
      <c r="AV151" s="46">
        <v>163.77599503753086</v>
      </c>
      <c r="AW151" s="46">
        <v>41.301111111111105</v>
      </c>
      <c r="AX151" s="46">
        <v>24.450257777777779</v>
      </c>
      <c r="AY151" s="46">
        <v>0.6195166666666666</v>
      </c>
      <c r="AZ151" s="46">
        <v>9.9122666666666674</v>
      </c>
      <c r="BA151" s="46">
        <v>3.8547703703703702</v>
      </c>
      <c r="BB151" s="46">
        <v>29.490755514074078</v>
      </c>
      <c r="BC151" s="46">
        <v>109.62867810666668</v>
      </c>
      <c r="BD151" s="46"/>
      <c r="BE151" s="46">
        <v>0</v>
      </c>
      <c r="BF151" s="46">
        <v>109.62867810666668</v>
      </c>
      <c r="BG151" s="46">
        <v>94.380486111111111</v>
      </c>
      <c r="BH151" s="46"/>
      <c r="BI151" s="46">
        <v>0</v>
      </c>
      <c r="BJ151" s="46"/>
      <c r="BK151" s="46"/>
      <c r="BL151" s="46">
        <v>94.380486111111111</v>
      </c>
      <c r="BM151" s="46">
        <v>5849.778279255308</v>
      </c>
      <c r="BN151" s="46">
        <f t="shared" si="22"/>
        <v>-4.8510664747140009E-7</v>
      </c>
      <c r="BO151" s="46">
        <f t="shared" si="23"/>
        <v>-3.4280869754645676E-7</v>
      </c>
      <c r="BP151" s="47">
        <f t="shared" si="26"/>
        <v>8.5633802816901436</v>
      </c>
      <c r="BQ151" s="47">
        <f t="shared" si="24"/>
        <v>1.8591549295774654</v>
      </c>
      <c r="BR151" s="48">
        <v>2</v>
      </c>
      <c r="BS151" s="47">
        <f t="shared" si="27"/>
        <v>2.2535211267605644</v>
      </c>
      <c r="BT151" s="47">
        <f t="shared" si="28"/>
        <v>11.25</v>
      </c>
      <c r="BU151" s="47">
        <f t="shared" si="29"/>
        <v>12.676056338028173</v>
      </c>
      <c r="BV151" s="46">
        <f t="shared" si="25"/>
        <v>741.52119022319084</v>
      </c>
      <c r="BW151" s="46">
        <f t="shared" si="30"/>
        <v>741.52118939527554</v>
      </c>
      <c r="BX151" s="46">
        <f t="shared" si="31"/>
        <v>6591.2994686505835</v>
      </c>
      <c r="BY151" s="46">
        <f t="shared" si="32"/>
        <v>79095.593623806999</v>
      </c>
      <c r="BZ151" s="51">
        <f>VLOOKUP($C151,[2]PARAMETROS!$A:$I,7,0)</f>
        <v>42736</v>
      </c>
      <c r="CA151" s="50">
        <f>VLOOKUP($C151,[2]PARAMETROS!$A:$I,8,0)</f>
        <v>0</v>
      </c>
      <c r="CB151" s="50">
        <f>VLOOKUP($C151,[2]PARAMETROS!$A:$I,9,0)</f>
        <v>0</v>
      </c>
    </row>
    <row r="152" spans="1:80">
      <c r="A152" s="42" t="s">
        <v>337</v>
      </c>
      <c r="B152" s="42" t="s">
        <v>66</v>
      </c>
      <c r="C152" s="42" t="s">
        <v>84</v>
      </c>
      <c r="D152" s="43" t="s">
        <v>338</v>
      </c>
      <c r="E152" s="44" t="s">
        <v>62</v>
      </c>
      <c r="F152" s="44" t="s">
        <v>63</v>
      </c>
      <c r="G152" s="44">
        <v>1</v>
      </c>
      <c r="H152" s="45">
        <v>1281.1600000000001</v>
      </c>
      <c r="I152" s="46">
        <v>1281.1600000000001</v>
      </c>
      <c r="J152" s="46"/>
      <c r="K152" s="46"/>
      <c r="L152" s="46"/>
      <c r="M152" s="46"/>
      <c r="N152" s="46"/>
      <c r="O152" s="46"/>
      <c r="P152" s="46"/>
      <c r="Q152" s="46">
        <v>1281.1600000000001</v>
      </c>
      <c r="R152" s="46">
        <v>256.23200000000003</v>
      </c>
      <c r="S152" s="46">
        <v>19.217400000000001</v>
      </c>
      <c r="T152" s="46">
        <v>12.8116</v>
      </c>
      <c r="U152" s="46">
        <v>2.5623200000000002</v>
      </c>
      <c r="V152" s="46">
        <v>32.029000000000003</v>
      </c>
      <c r="W152" s="46">
        <v>102.4928</v>
      </c>
      <c r="X152" s="46">
        <v>38.434800000000003</v>
      </c>
      <c r="Y152" s="46">
        <v>7.6869600000000009</v>
      </c>
      <c r="Z152" s="46">
        <v>471.46688</v>
      </c>
      <c r="AA152" s="46">
        <v>106.76333333333334</v>
      </c>
      <c r="AB152" s="46">
        <v>142.35111111111112</v>
      </c>
      <c r="AC152" s="46">
        <v>91.674115555555574</v>
      </c>
      <c r="AD152" s="46">
        <v>340.78856000000007</v>
      </c>
      <c r="AE152" s="46">
        <v>85.130399999999995</v>
      </c>
      <c r="AF152" s="46">
        <v>397</v>
      </c>
      <c r="AG152" s="46">
        <v>0</v>
      </c>
      <c r="AH152" s="46">
        <v>32.619999999999997</v>
      </c>
      <c r="AI152" s="46">
        <v>0</v>
      </c>
      <c r="AJ152" s="46">
        <v>0</v>
      </c>
      <c r="AK152" s="46">
        <v>4.72</v>
      </c>
      <c r="AL152" s="46">
        <v>0</v>
      </c>
      <c r="AM152" s="46">
        <v>519.47040000000004</v>
      </c>
      <c r="AN152" s="46">
        <v>1331.7258400000001</v>
      </c>
      <c r="AO152" s="46">
        <v>6.4292780478395075</v>
      </c>
      <c r="AP152" s="46">
        <v>0.51434224382716054</v>
      </c>
      <c r="AQ152" s="46">
        <v>0.25717112191358027</v>
      </c>
      <c r="AR152" s="46">
        <v>4.4840600000000013</v>
      </c>
      <c r="AS152" s="46">
        <v>1.6501340800000008</v>
      </c>
      <c r="AT152" s="46">
        <v>55.089880000000001</v>
      </c>
      <c r="AU152" s="46">
        <v>2.1352666666666669</v>
      </c>
      <c r="AV152" s="46">
        <v>70.560132160246923</v>
      </c>
      <c r="AW152" s="46">
        <v>17.79388888888889</v>
      </c>
      <c r="AX152" s="46">
        <v>10.533982222222223</v>
      </c>
      <c r="AY152" s="46">
        <v>0.26690833333333336</v>
      </c>
      <c r="AZ152" s="46">
        <v>4.2705333333333337</v>
      </c>
      <c r="BA152" s="46">
        <v>1.660762962962963</v>
      </c>
      <c r="BB152" s="46">
        <v>12.705595872592596</v>
      </c>
      <c r="BC152" s="46">
        <v>47.23167161333334</v>
      </c>
      <c r="BD152" s="46">
        <v>174.70363636363635</v>
      </c>
      <c r="BE152" s="46">
        <v>174.70363636363635</v>
      </c>
      <c r="BF152" s="46">
        <v>221.93530797696968</v>
      </c>
      <c r="BG152" s="46">
        <v>66.11548611111111</v>
      </c>
      <c r="BH152" s="46"/>
      <c r="BI152" s="46">
        <v>0</v>
      </c>
      <c r="BJ152" s="46"/>
      <c r="BK152" s="46"/>
      <c r="BL152" s="46">
        <v>66.11548611111111</v>
      </c>
      <c r="BM152" s="46">
        <v>2971.4967662483282</v>
      </c>
      <c r="BN152" s="46">
        <f t="shared" si="22"/>
        <v>-4.8510664747140009E-7</v>
      </c>
      <c r="BO152" s="46">
        <f t="shared" si="23"/>
        <v>-3.4280869754645676E-7</v>
      </c>
      <c r="BP152" s="47">
        <f t="shared" si="26"/>
        <v>8.6609686609686669</v>
      </c>
      <c r="BQ152" s="47">
        <f t="shared" si="24"/>
        <v>1.8803418803418819</v>
      </c>
      <c r="BR152" s="48">
        <v>3</v>
      </c>
      <c r="BS152" s="47">
        <f t="shared" si="27"/>
        <v>3.4188034188034218</v>
      </c>
      <c r="BT152" s="47">
        <f t="shared" si="28"/>
        <v>12.25</v>
      </c>
      <c r="BU152" s="47">
        <f t="shared" si="29"/>
        <v>13.960113960113972</v>
      </c>
      <c r="BV152" s="46">
        <f t="shared" si="25"/>
        <v>414.82433477379016</v>
      </c>
      <c r="BW152" s="46">
        <f t="shared" si="30"/>
        <v>414.8243339458748</v>
      </c>
      <c r="BX152" s="46">
        <f t="shared" si="31"/>
        <v>3386.3211001942032</v>
      </c>
      <c r="BY152" s="46">
        <f t="shared" si="32"/>
        <v>40635.853202330436</v>
      </c>
      <c r="BZ152" s="49">
        <f>VLOOKUP($C152,[2]PARAMETROS!$A:$I,7,0)</f>
        <v>43101</v>
      </c>
      <c r="CA152" s="50">
        <f>VLOOKUP($C152,[2]PARAMETROS!$A:$I,8,0)</f>
        <v>0</v>
      </c>
      <c r="CB152" s="50">
        <f>VLOOKUP($C152,[2]PARAMETROS!$A:$I,9,0)</f>
        <v>0</v>
      </c>
    </row>
    <row r="153" spans="1:80">
      <c r="A153" s="42" t="s">
        <v>339</v>
      </c>
      <c r="B153" s="42" t="s">
        <v>73</v>
      </c>
      <c r="C153" s="42" t="s">
        <v>175</v>
      </c>
      <c r="D153" s="43" t="s">
        <v>340</v>
      </c>
      <c r="E153" s="44" t="s">
        <v>62</v>
      </c>
      <c r="F153" s="44" t="s">
        <v>63</v>
      </c>
      <c r="G153" s="44">
        <v>1</v>
      </c>
      <c r="H153" s="45">
        <v>1041.5999999999999</v>
      </c>
      <c r="I153" s="46">
        <v>1041.5999999999999</v>
      </c>
      <c r="J153" s="46"/>
      <c r="K153" s="46"/>
      <c r="L153" s="46"/>
      <c r="M153" s="46"/>
      <c r="N153" s="46"/>
      <c r="O153" s="46"/>
      <c r="P153" s="46"/>
      <c r="Q153" s="46">
        <v>1041.5999999999999</v>
      </c>
      <c r="R153" s="46">
        <v>208.32</v>
      </c>
      <c r="S153" s="46">
        <v>15.623999999999999</v>
      </c>
      <c r="T153" s="46">
        <v>10.415999999999999</v>
      </c>
      <c r="U153" s="46">
        <v>2.0831999999999997</v>
      </c>
      <c r="V153" s="46">
        <v>26.04</v>
      </c>
      <c r="W153" s="46">
        <v>83.327999999999989</v>
      </c>
      <c r="X153" s="46">
        <v>31.247999999999998</v>
      </c>
      <c r="Y153" s="46">
        <v>6.2495999999999992</v>
      </c>
      <c r="Z153" s="46">
        <v>383.30879999999996</v>
      </c>
      <c r="AA153" s="46">
        <v>86.799999999999983</v>
      </c>
      <c r="AB153" s="46">
        <v>115.73333333333332</v>
      </c>
      <c r="AC153" s="46">
        <v>74.532266666666672</v>
      </c>
      <c r="AD153" s="46">
        <v>277.06559999999996</v>
      </c>
      <c r="AE153" s="46">
        <v>99.504000000000005</v>
      </c>
      <c r="AF153" s="46">
        <v>397</v>
      </c>
      <c r="AG153" s="46">
        <v>0</v>
      </c>
      <c r="AH153" s="46">
        <v>0</v>
      </c>
      <c r="AI153" s="46">
        <v>0</v>
      </c>
      <c r="AJ153" s="46">
        <v>0</v>
      </c>
      <c r="AK153" s="46">
        <v>4.72</v>
      </c>
      <c r="AL153" s="46">
        <v>0</v>
      </c>
      <c r="AM153" s="46">
        <v>501.22400000000005</v>
      </c>
      <c r="AN153" s="46">
        <v>1161.5984000000001</v>
      </c>
      <c r="AO153" s="46">
        <v>5.2270879629629627</v>
      </c>
      <c r="AP153" s="46">
        <v>0.418167037037037</v>
      </c>
      <c r="AQ153" s="46">
        <v>0.2090835185185185</v>
      </c>
      <c r="AR153" s="46">
        <v>3.6456000000000004</v>
      </c>
      <c r="AS153" s="46">
        <v>1.3415808000000005</v>
      </c>
      <c r="AT153" s="46">
        <v>44.788799999999995</v>
      </c>
      <c r="AU153" s="46">
        <v>1.736</v>
      </c>
      <c r="AV153" s="46">
        <v>57.366319318518514</v>
      </c>
      <c r="AW153" s="46">
        <v>14.466666666666665</v>
      </c>
      <c r="AX153" s="46">
        <v>8.5642666666666667</v>
      </c>
      <c r="AY153" s="46">
        <v>0.21699999999999997</v>
      </c>
      <c r="AZ153" s="46">
        <v>3.472</v>
      </c>
      <c r="BA153" s="46">
        <v>1.350222222222222</v>
      </c>
      <c r="BB153" s="46">
        <v>10.329817244444445</v>
      </c>
      <c r="BC153" s="46">
        <v>38.3999728</v>
      </c>
      <c r="BD153" s="46"/>
      <c r="BE153" s="46">
        <v>0</v>
      </c>
      <c r="BF153" s="46">
        <v>38.3999728</v>
      </c>
      <c r="BG153" s="46">
        <v>43.567500000000003</v>
      </c>
      <c r="BH153" s="46"/>
      <c r="BI153" s="46">
        <v>0</v>
      </c>
      <c r="BJ153" s="46"/>
      <c r="BK153" s="46"/>
      <c r="BL153" s="46">
        <v>43.567500000000003</v>
      </c>
      <c r="BM153" s="46">
        <v>2342.5321921185187</v>
      </c>
      <c r="BN153" s="46">
        <f t="shared" si="22"/>
        <v>-4.8510664747140009E-7</v>
      </c>
      <c r="BO153" s="46">
        <f t="shared" si="23"/>
        <v>-3.4280869754645676E-7</v>
      </c>
      <c r="BP153" s="47">
        <f t="shared" si="26"/>
        <v>8.6609686609686669</v>
      </c>
      <c r="BQ153" s="47">
        <f t="shared" si="24"/>
        <v>1.8803418803418819</v>
      </c>
      <c r="BR153" s="48">
        <v>3</v>
      </c>
      <c r="BS153" s="47">
        <f t="shared" si="27"/>
        <v>3.4188034188034218</v>
      </c>
      <c r="BT153" s="47">
        <f t="shared" si="28"/>
        <v>12.25</v>
      </c>
      <c r="BU153" s="47">
        <f t="shared" si="29"/>
        <v>13.960113960113972</v>
      </c>
      <c r="BV153" s="46">
        <f t="shared" si="25"/>
        <v>327.02016345652328</v>
      </c>
      <c r="BW153" s="46">
        <f t="shared" si="30"/>
        <v>327.02016262860792</v>
      </c>
      <c r="BX153" s="46">
        <f t="shared" si="31"/>
        <v>2669.5523547471266</v>
      </c>
      <c r="BY153" s="46">
        <f t="shared" si="32"/>
        <v>32034.62825696552</v>
      </c>
      <c r="BZ153" s="49">
        <f>VLOOKUP($C153,[2]PARAMETROS!$A:$I,7,0)</f>
        <v>43101</v>
      </c>
      <c r="CA153" s="50">
        <f>VLOOKUP($C153,[2]PARAMETROS!$A:$I,8,0)</f>
        <v>0</v>
      </c>
      <c r="CB153" s="50">
        <f>VLOOKUP($C153,[2]PARAMETROS!$A:$I,9,0)</f>
        <v>0</v>
      </c>
    </row>
    <row r="154" spans="1:80">
      <c r="A154" s="42" t="s">
        <v>341</v>
      </c>
      <c r="B154" s="42" t="s">
        <v>66</v>
      </c>
      <c r="C154" s="42" t="s">
        <v>271</v>
      </c>
      <c r="D154" s="43" t="s">
        <v>342</v>
      </c>
      <c r="E154" s="44" t="s">
        <v>62</v>
      </c>
      <c r="F154" s="44" t="s">
        <v>63</v>
      </c>
      <c r="G154" s="44">
        <v>1</v>
      </c>
      <c r="H154" s="45">
        <v>1281.1600000000001</v>
      </c>
      <c r="I154" s="46">
        <v>1281.1600000000001</v>
      </c>
      <c r="J154" s="46"/>
      <c r="K154" s="46"/>
      <c r="L154" s="46"/>
      <c r="M154" s="46"/>
      <c r="N154" s="46"/>
      <c r="O154" s="46"/>
      <c r="P154" s="46"/>
      <c r="Q154" s="46">
        <v>1281.1600000000001</v>
      </c>
      <c r="R154" s="46">
        <v>256.23200000000003</v>
      </c>
      <c r="S154" s="46">
        <v>19.217400000000001</v>
      </c>
      <c r="T154" s="46">
        <v>12.8116</v>
      </c>
      <c r="U154" s="46">
        <v>2.5623200000000002</v>
      </c>
      <c r="V154" s="46">
        <v>32.029000000000003</v>
      </c>
      <c r="W154" s="46">
        <v>102.4928</v>
      </c>
      <c r="X154" s="46">
        <v>38.434800000000003</v>
      </c>
      <c r="Y154" s="46">
        <v>7.6869600000000009</v>
      </c>
      <c r="Z154" s="46">
        <v>471.46688</v>
      </c>
      <c r="AA154" s="46">
        <v>106.76333333333334</v>
      </c>
      <c r="AB154" s="46">
        <v>142.35111111111112</v>
      </c>
      <c r="AC154" s="46">
        <v>91.674115555555574</v>
      </c>
      <c r="AD154" s="46">
        <v>340.78856000000007</v>
      </c>
      <c r="AE154" s="46">
        <v>85.130399999999995</v>
      </c>
      <c r="AF154" s="46">
        <v>397</v>
      </c>
      <c r="AG154" s="46">
        <v>0</v>
      </c>
      <c r="AH154" s="46">
        <v>0</v>
      </c>
      <c r="AI154" s="46">
        <v>0</v>
      </c>
      <c r="AJ154" s="46">
        <v>0</v>
      </c>
      <c r="AK154" s="46">
        <v>4.72</v>
      </c>
      <c r="AL154" s="46">
        <v>0</v>
      </c>
      <c r="AM154" s="46">
        <v>486.85040000000004</v>
      </c>
      <c r="AN154" s="46">
        <v>1299.1058400000002</v>
      </c>
      <c r="AO154" s="46">
        <v>6.4292780478395075</v>
      </c>
      <c r="AP154" s="46">
        <v>0.51434224382716054</v>
      </c>
      <c r="AQ154" s="46">
        <v>0.25717112191358027</v>
      </c>
      <c r="AR154" s="46">
        <v>4.4840600000000013</v>
      </c>
      <c r="AS154" s="46">
        <v>1.6501340800000008</v>
      </c>
      <c r="AT154" s="46">
        <v>55.089880000000001</v>
      </c>
      <c r="AU154" s="46">
        <v>2.1352666666666669</v>
      </c>
      <c r="AV154" s="46">
        <v>70.560132160246923</v>
      </c>
      <c r="AW154" s="46">
        <v>17.79388888888889</v>
      </c>
      <c r="AX154" s="46">
        <v>10.533982222222223</v>
      </c>
      <c r="AY154" s="46">
        <v>0.26690833333333336</v>
      </c>
      <c r="AZ154" s="46">
        <v>4.2705333333333337</v>
      </c>
      <c r="BA154" s="46">
        <v>1.660762962962963</v>
      </c>
      <c r="BB154" s="46">
        <v>12.705595872592596</v>
      </c>
      <c r="BC154" s="46">
        <v>47.23167161333334</v>
      </c>
      <c r="BD154" s="46">
        <v>174.70363636363635</v>
      </c>
      <c r="BE154" s="46">
        <v>174.70363636363635</v>
      </c>
      <c r="BF154" s="46">
        <v>221.93530797696968</v>
      </c>
      <c r="BG154" s="46">
        <v>66.11548611111111</v>
      </c>
      <c r="BH154" s="46"/>
      <c r="BI154" s="46">
        <v>0</v>
      </c>
      <c r="BJ154" s="46"/>
      <c r="BK154" s="46"/>
      <c r="BL154" s="46">
        <v>66.11548611111111</v>
      </c>
      <c r="BM154" s="46">
        <v>2938.8767662483283</v>
      </c>
      <c r="BN154" s="46">
        <f t="shared" si="22"/>
        <v>-4.8510664747140009E-7</v>
      </c>
      <c r="BO154" s="46">
        <f t="shared" si="23"/>
        <v>-3.4280869754645676E-7</v>
      </c>
      <c r="BP154" s="47">
        <f t="shared" si="26"/>
        <v>8.7608069164265068</v>
      </c>
      <c r="BQ154" s="47">
        <f t="shared" si="24"/>
        <v>1.9020172910662811</v>
      </c>
      <c r="BR154" s="48">
        <v>4</v>
      </c>
      <c r="BS154" s="47">
        <f t="shared" si="27"/>
        <v>4.6109510086455305</v>
      </c>
      <c r="BT154" s="47">
        <f t="shared" si="28"/>
        <v>13.25</v>
      </c>
      <c r="BU154" s="47">
        <f t="shared" si="29"/>
        <v>15.273775216138318</v>
      </c>
      <c r="BV154" s="46">
        <f t="shared" si="25"/>
        <v>448.87743102963054</v>
      </c>
      <c r="BW154" s="46">
        <f t="shared" si="30"/>
        <v>448.87743020171519</v>
      </c>
      <c r="BX154" s="46">
        <f t="shared" si="31"/>
        <v>3387.7541964500433</v>
      </c>
      <c r="BY154" s="46">
        <f t="shared" si="32"/>
        <v>40653.05035740052</v>
      </c>
      <c r="BZ154" s="49">
        <f>VLOOKUP($C154,[2]PARAMETROS!$A:$I,7,0)</f>
        <v>43101</v>
      </c>
      <c r="CA154" s="50">
        <f>VLOOKUP($C154,[2]PARAMETROS!$A:$I,8,0)</f>
        <v>0</v>
      </c>
      <c r="CB154" s="50">
        <f>VLOOKUP($C154,[2]PARAMETROS!$A:$I,9,0)</f>
        <v>0</v>
      </c>
    </row>
    <row r="155" spans="1:80">
      <c r="A155" s="42" t="s">
        <v>343</v>
      </c>
      <c r="B155" s="42" t="s">
        <v>66</v>
      </c>
      <c r="C155" s="42" t="s">
        <v>271</v>
      </c>
      <c r="D155" s="43" t="s">
        <v>344</v>
      </c>
      <c r="E155" s="44" t="s">
        <v>62</v>
      </c>
      <c r="F155" s="44" t="s">
        <v>63</v>
      </c>
      <c r="G155" s="44">
        <v>1</v>
      </c>
      <c r="H155" s="45">
        <v>1281.1600000000001</v>
      </c>
      <c r="I155" s="46">
        <v>1281.1600000000001</v>
      </c>
      <c r="J155" s="46"/>
      <c r="K155" s="46"/>
      <c r="L155" s="46"/>
      <c r="M155" s="46"/>
      <c r="N155" s="46"/>
      <c r="O155" s="46"/>
      <c r="P155" s="46"/>
      <c r="Q155" s="46">
        <v>1281.1600000000001</v>
      </c>
      <c r="R155" s="46">
        <v>256.23200000000003</v>
      </c>
      <c r="S155" s="46">
        <v>19.217400000000001</v>
      </c>
      <c r="T155" s="46">
        <v>12.8116</v>
      </c>
      <c r="U155" s="46">
        <v>2.5623200000000002</v>
      </c>
      <c r="V155" s="46">
        <v>32.029000000000003</v>
      </c>
      <c r="W155" s="46">
        <v>102.4928</v>
      </c>
      <c r="X155" s="46">
        <v>38.434800000000003</v>
      </c>
      <c r="Y155" s="46">
        <v>7.6869600000000009</v>
      </c>
      <c r="Z155" s="46">
        <v>471.46688</v>
      </c>
      <c r="AA155" s="46">
        <v>106.76333333333334</v>
      </c>
      <c r="AB155" s="46">
        <v>142.35111111111112</v>
      </c>
      <c r="AC155" s="46">
        <v>91.674115555555574</v>
      </c>
      <c r="AD155" s="46">
        <v>340.78856000000007</v>
      </c>
      <c r="AE155" s="46">
        <v>85.130399999999995</v>
      </c>
      <c r="AF155" s="46">
        <v>397</v>
      </c>
      <c r="AG155" s="46">
        <v>0</v>
      </c>
      <c r="AH155" s="46">
        <v>0</v>
      </c>
      <c r="AI155" s="46">
        <v>0</v>
      </c>
      <c r="AJ155" s="46">
        <v>0</v>
      </c>
      <c r="AK155" s="46">
        <v>4.72</v>
      </c>
      <c r="AL155" s="46">
        <v>0</v>
      </c>
      <c r="AM155" s="46">
        <v>486.85040000000004</v>
      </c>
      <c r="AN155" s="46">
        <v>1299.1058400000002</v>
      </c>
      <c r="AO155" s="46">
        <v>6.4292780478395075</v>
      </c>
      <c r="AP155" s="46">
        <v>0.51434224382716054</v>
      </c>
      <c r="AQ155" s="46">
        <v>0.25717112191358027</v>
      </c>
      <c r="AR155" s="46">
        <v>4.4840600000000013</v>
      </c>
      <c r="AS155" s="46">
        <v>1.6501340800000008</v>
      </c>
      <c r="AT155" s="46">
        <v>55.089880000000001</v>
      </c>
      <c r="AU155" s="46">
        <v>2.1352666666666669</v>
      </c>
      <c r="AV155" s="46">
        <v>70.560132160246923</v>
      </c>
      <c r="AW155" s="46">
        <v>17.79388888888889</v>
      </c>
      <c r="AX155" s="46">
        <v>10.533982222222223</v>
      </c>
      <c r="AY155" s="46">
        <v>0.26690833333333336</v>
      </c>
      <c r="AZ155" s="46">
        <v>4.2705333333333337</v>
      </c>
      <c r="BA155" s="46">
        <v>1.660762962962963</v>
      </c>
      <c r="BB155" s="46">
        <v>12.705595872592596</v>
      </c>
      <c r="BC155" s="46">
        <v>47.23167161333334</v>
      </c>
      <c r="BD155" s="46">
        <v>174.70363636363635</v>
      </c>
      <c r="BE155" s="46">
        <v>174.70363636363635</v>
      </c>
      <c r="BF155" s="46">
        <v>221.93530797696968</v>
      </c>
      <c r="BG155" s="46">
        <v>66.11548611111111</v>
      </c>
      <c r="BH155" s="46"/>
      <c r="BI155" s="46">
        <v>0</v>
      </c>
      <c r="BJ155" s="46"/>
      <c r="BK155" s="46"/>
      <c r="BL155" s="46">
        <v>66.11548611111111</v>
      </c>
      <c r="BM155" s="46">
        <v>2938.8767662483283</v>
      </c>
      <c r="BN155" s="46">
        <f t="shared" si="22"/>
        <v>-4.8510664747140009E-7</v>
      </c>
      <c r="BO155" s="46">
        <f t="shared" si="23"/>
        <v>-3.4280869754645676E-7</v>
      </c>
      <c r="BP155" s="47">
        <f t="shared" si="26"/>
        <v>8.7106017191977063</v>
      </c>
      <c r="BQ155" s="47">
        <f t="shared" si="24"/>
        <v>1.8911174785100282</v>
      </c>
      <c r="BR155" s="48">
        <v>3.5000000000000004</v>
      </c>
      <c r="BS155" s="47">
        <f t="shared" si="27"/>
        <v>4.0114613180515759</v>
      </c>
      <c r="BT155" s="47">
        <f t="shared" si="28"/>
        <v>12.75</v>
      </c>
      <c r="BU155" s="47">
        <f t="shared" si="29"/>
        <v>14.613180515759311</v>
      </c>
      <c r="BV155" s="46">
        <f t="shared" si="25"/>
        <v>429.46336686659328</v>
      </c>
      <c r="BW155" s="46">
        <f t="shared" si="30"/>
        <v>429.46336603867792</v>
      </c>
      <c r="BX155" s="46">
        <f t="shared" si="31"/>
        <v>3368.3401322870063</v>
      </c>
      <c r="BY155" s="46">
        <f t="shared" si="32"/>
        <v>40420.081587444074</v>
      </c>
      <c r="BZ155" s="49">
        <f>VLOOKUP($C155,[2]PARAMETROS!$A:$I,7,0)</f>
        <v>43101</v>
      </c>
      <c r="CA155" s="50">
        <f>VLOOKUP($C155,[2]PARAMETROS!$A:$I,8,0)</f>
        <v>0</v>
      </c>
      <c r="CB155" s="50">
        <f>VLOOKUP($C155,[2]PARAMETROS!$A:$I,9,0)</f>
        <v>0</v>
      </c>
    </row>
    <row r="156" spans="1:80">
      <c r="A156" s="42" t="s">
        <v>345</v>
      </c>
      <c r="B156" s="42" t="s">
        <v>73</v>
      </c>
      <c r="C156" s="42" t="s">
        <v>175</v>
      </c>
      <c r="D156" s="43" t="s">
        <v>346</v>
      </c>
      <c r="E156" s="44" t="s">
        <v>62</v>
      </c>
      <c r="F156" s="44" t="s">
        <v>63</v>
      </c>
      <c r="G156" s="44">
        <v>1</v>
      </c>
      <c r="H156" s="45">
        <v>1041.5999999999999</v>
      </c>
      <c r="I156" s="46">
        <v>1041.5999999999999</v>
      </c>
      <c r="J156" s="46"/>
      <c r="K156" s="46"/>
      <c r="L156" s="46"/>
      <c r="M156" s="46"/>
      <c r="N156" s="46"/>
      <c r="O156" s="46"/>
      <c r="P156" s="46"/>
      <c r="Q156" s="46">
        <v>1041.5999999999999</v>
      </c>
      <c r="R156" s="46">
        <v>208.32</v>
      </c>
      <c r="S156" s="46">
        <v>15.623999999999999</v>
      </c>
      <c r="T156" s="46">
        <v>10.415999999999999</v>
      </c>
      <c r="U156" s="46">
        <v>2.0831999999999997</v>
      </c>
      <c r="V156" s="46">
        <v>26.04</v>
      </c>
      <c r="W156" s="46">
        <v>83.327999999999989</v>
      </c>
      <c r="X156" s="46">
        <v>31.247999999999998</v>
      </c>
      <c r="Y156" s="46">
        <v>6.2495999999999992</v>
      </c>
      <c r="Z156" s="46">
        <v>383.30879999999996</v>
      </c>
      <c r="AA156" s="46">
        <v>86.799999999999983</v>
      </c>
      <c r="AB156" s="46">
        <v>115.73333333333332</v>
      </c>
      <c r="AC156" s="46">
        <v>74.532266666666672</v>
      </c>
      <c r="AD156" s="46">
        <v>277.06559999999996</v>
      </c>
      <c r="AE156" s="46">
        <v>99.504000000000005</v>
      </c>
      <c r="AF156" s="46">
        <v>397</v>
      </c>
      <c r="AG156" s="46">
        <v>0</v>
      </c>
      <c r="AH156" s="46">
        <v>0</v>
      </c>
      <c r="AI156" s="46">
        <v>0</v>
      </c>
      <c r="AJ156" s="46">
        <v>0</v>
      </c>
      <c r="AK156" s="46">
        <v>4.72</v>
      </c>
      <c r="AL156" s="46">
        <v>0</v>
      </c>
      <c r="AM156" s="46">
        <v>501.22400000000005</v>
      </c>
      <c r="AN156" s="46">
        <v>1161.5984000000001</v>
      </c>
      <c r="AO156" s="46">
        <v>5.2270879629629627</v>
      </c>
      <c r="AP156" s="46">
        <v>0.418167037037037</v>
      </c>
      <c r="AQ156" s="46">
        <v>0.2090835185185185</v>
      </c>
      <c r="AR156" s="46">
        <v>3.6456000000000004</v>
      </c>
      <c r="AS156" s="46">
        <v>1.3415808000000005</v>
      </c>
      <c r="AT156" s="46">
        <v>44.788799999999995</v>
      </c>
      <c r="AU156" s="46">
        <v>1.736</v>
      </c>
      <c r="AV156" s="46">
        <v>57.366319318518514</v>
      </c>
      <c r="AW156" s="46">
        <v>14.466666666666665</v>
      </c>
      <c r="AX156" s="46">
        <v>8.5642666666666667</v>
      </c>
      <c r="AY156" s="46">
        <v>0.21699999999999997</v>
      </c>
      <c r="AZ156" s="46">
        <v>3.472</v>
      </c>
      <c r="BA156" s="46">
        <v>1.350222222222222</v>
      </c>
      <c r="BB156" s="46">
        <v>10.329817244444445</v>
      </c>
      <c r="BC156" s="46">
        <v>38.3999728</v>
      </c>
      <c r="BD156" s="46"/>
      <c r="BE156" s="46">
        <v>0</v>
      </c>
      <c r="BF156" s="46">
        <v>38.3999728</v>
      </c>
      <c r="BG156" s="46">
        <v>43.567500000000003</v>
      </c>
      <c r="BH156" s="46"/>
      <c r="BI156" s="46">
        <v>0</v>
      </c>
      <c r="BJ156" s="46"/>
      <c r="BK156" s="46"/>
      <c r="BL156" s="46">
        <v>43.567500000000003</v>
      </c>
      <c r="BM156" s="46">
        <v>2342.5321921185187</v>
      </c>
      <c r="BN156" s="46">
        <f t="shared" si="22"/>
        <v>-4.8510664747140009E-7</v>
      </c>
      <c r="BO156" s="46">
        <f t="shared" si="23"/>
        <v>-3.4280869754645676E-7</v>
      </c>
      <c r="BP156" s="47">
        <f t="shared" si="26"/>
        <v>8.5633802816901436</v>
      </c>
      <c r="BQ156" s="47">
        <f t="shared" si="24"/>
        <v>1.8591549295774654</v>
      </c>
      <c r="BR156" s="48">
        <v>2</v>
      </c>
      <c r="BS156" s="47">
        <f t="shared" si="27"/>
        <v>2.2535211267605644</v>
      </c>
      <c r="BT156" s="47">
        <f t="shared" si="28"/>
        <v>11.25</v>
      </c>
      <c r="BU156" s="47">
        <f t="shared" si="29"/>
        <v>12.676056338028173</v>
      </c>
      <c r="BV156" s="46">
        <f t="shared" si="25"/>
        <v>296.94070030444277</v>
      </c>
      <c r="BW156" s="46">
        <f t="shared" si="30"/>
        <v>296.94069947652741</v>
      </c>
      <c r="BX156" s="46">
        <f t="shared" si="31"/>
        <v>2639.4728915950459</v>
      </c>
      <c r="BY156" s="46">
        <f t="shared" si="32"/>
        <v>31673.674699140553</v>
      </c>
      <c r="BZ156" s="49">
        <f>VLOOKUP($C156,[2]PARAMETROS!$A:$I,7,0)</f>
        <v>43101</v>
      </c>
      <c r="CA156" s="50">
        <f>VLOOKUP($C156,[2]PARAMETROS!$A:$I,8,0)</f>
        <v>0</v>
      </c>
      <c r="CB156" s="50">
        <f>VLOOKUP($C156,[2]PARAMETROS!$A:$I,9,0)</f>
        <v>0</v>
      </c>
    </row>
    <row r="157" spans="1:80">
      <c r="A157" s="42" t="s">
        <v>345</v>
      </c>
      <c r="B157" s="42" t="s">
        <v>78</v>
      </c>
      <c r="C157" s="42" t="s">
        <v>347</v>
      </c>
      <c r="D157" s="43" t="s">
        <v>348</v>
      </c>
      <c r="E157" s="44" t="s">
        <v>62</v>
      </c>
      <c r="F157" s="44" t="s">
        <v>63</v>
      </c>
      <c r="G157" s="44">
        <v>1</v>
      </c>
      <c r="H157" s="45">
        <v>3062.89</v>
      </c>
      <c r="I157" s="46">
        <v>3062.89</v>
      </c>
      <c r="J157" s="46"/>
      <c r="K157" s="46"/>
      <c r="L157" s="46"/>
      <c r="M157" s="46"/>
      <c r="N157" s="46"/>
      <c r="O157" s="46"/>
      <c r="P157" s="46"/>
      <c r="Q157" s="46">
        <v>3062.89</v>
      </c>
      <c r="R157" s="46">
        <v>612.57799999999997</v>
      </c>
      <c r="S157" s="46">
        <v>45.943349999999995</v>
      </c>
      <c r="T157" s="46">
        <v>30.628899999999998</v>
      </c>
      <c r="U157" s="46">
        <v>6.1257799999999998</v>
      </c>
      <c r="V157" s="46">
        <v>76.572249999999997</v>
      </c>
      <c r="W157" s="46">
        <v>245.03119999999998</v>
      </c>
      <c r="X157" s="46">
        <v>91.88669999999999</v>
      </c>
      <c r="Y157" s="46">
        <v>18.37734</v>
      </c>
      <c r="Z157" s="46">
        <v>1127.1435199999999</v>
      </c>
      <c r="AA157" s="46">
        <v>255.24083333333331</v>
      </c>
      <c r="AB157" s="46">
        <v>340.32111111111107</v>
      </c>
      <c r="AC157" s="46">
        <v>219.16679555555558</v>
      </c>
      <c r="AD157" s="46">
        <v>814.72874000000002</v>
      </c>
      <c r="AE157" s="46">
        <v>0</v>
      </c>
      <c r="AF157" s="46">
        <v>397</v>
      </c>
      <c r="AG157" s="46">
        <v>0</v>
      </c>
      <c r="AH157" s="46">
        <v>0</v>
      </c>
      <c r="AI157" s="46">
        <v>0</v>
      </c>
      <c r="AJ157" s="46">
        <v>0</v>
      </c>
      <c r="AK157" s="46">
        <v>4.72</v>
      </c>
      <c r="AL157" s="46">
        <v>293.88</v>
      </c>
      <c r="AM157" s="46">
        <v>695.6</v>
      </c>
      <c r="AN157" s="46">
        <v>2637.4722599999996</v>
      </c>
      <c r="AO157" s="46">
        <v>15.37057934992284</v>
      </c>
      <c r="AP157" s="46">
        <v>1.2296463479938271</v>
      </c>
      <c r="AQ157" s="46">
        <v>0.61482317399691355</v>
      </c>
      <c r="AR157" s="46">
        <v>10.720115000000002</v>
      </c>
      <c r="AS157" s="46">
        <v>3.9450023200000013</v>
      </c>
      <c r="AT157" s="46">
        <v>131.70426999999998</v>
      </c>
      <c r="AU157" s="46">
        <v>5.1048166666666672</v>
      </c>
      <c r="AV157" s="46">
        <v>168.68925285858023</v>
      </c>
      <c r="AW157" s="46">
        <v>42.540138888888883</v>
      </c>
      <c r="AX157" s="46">
        <v>25.183762222222224</v>
      </c>
      <c r="AY157" s="46">
        <v>0.63810208333333329</v>
      </c>
      <c r="AZ157" s="46">
        <v>10.209633333333334</v>
      </c>
      <c r="BA157" s="46">
        <v>3.9704129629629628</v>
      </c>
      <c r="BB157" s="46">
        <v>30.375474212592597</v>
      </c>
      <c r="BC157" s="46">
        <v>112.91752370333333</v>
      </c>
      <c r="BD157" s="46"/>
      <c r="BE157" s="46">
        <v>0</v>
      </c>
      <c r="BF157" s="46">
        <v>112.91752370333333</v>
      </c>
      <c r="BG157" s="46">
        <v>94.380486111111111</v>
      </c>
      <c r="BH157" s="46"/>
      <c r="BI157" s="46">
        <v>0</v>
      </c>
      <c r="BJ157" s="46"/>
      <c r="BK157" s="46"/>
      <c r="BL157" s="46">
        <v>94.380486111111111</v>
      </c>
      <c r="BM157" s="46">
        <v>6076.3495226730247</v>
      </c>
      <c r="BN157" s="46">
        <f t="shared" si="22"/>
        <v>-4.8510664747140009E-7</v>
      </c>
      <c r="BO157" s="46">
        <f t="shared" si="23"/>
        <v>-3.4280869754645676E-7</v>
      </c>
      <c r="BP157" s="47">
        <f t="shared" si="26"/>
        <v>8.5633802816901436</v>
      </c>
      <c r="BQ157" s="47">
        <f t="shared" si="24"/>
        <v>1.8591549295774654</v>
      </c>
      <c r="BR157" s="48">
        <v>2</v>
      </c>
      <c r="BS157" s="47">
        <f t="shared" si="27"/>
        <v>2.2535211267605644</v>
      </c>
      <c r="BT157" s="47">
        <f t="shared" si="28"/>
        <v>11.25</v>
      </c>
      <c r="BU157" s="47">
        <f t="shared" si="29"/>
        <v>12.676056338028173</v>
      </c>
      <c r="BV157" s="46">
        <f t="shared" si="25"/>
        <v>770.24148868459156</v>
      </c>
      <c r="BW157" s="46">
        <f t="shared" si="30"/>
        <v>770.24148785667626</v>
      </c>
      <c r="BX157" s="46">
        <f t="shared" si="31"/>
        <v>6846.5910105297007</v>
      </c>
      <c r="BY157" s="46">
        <f t="shared" si="32"/>
        <v>82159.092126356409</v>
      </c>
      <c r="BZ157" s="49">
        <f>VLOOKUP($C157,[2]PARAMETROS!$A:$I,7,0)</f>
        <v>43101</v>
      </c>
      <c r="CA157" s="50">
        <f>VLOOKUP($C157,[2]PARAMETROS!$A:$I,8,0)</f>
        <v>0</v>
      </c>
      <c r="CB157" s="50">
        <f>VLOOKUP($C157,[2]PARAMETROS!$A:$I,9,0)</f>
        <v>0</v>
      </c>
    </row>
    <row r="158" spans="1:80">
      <c r="A158" s="42" t="s">
        <v>345</v>
      </c>
      <c r="B158" s="42" t="s">
        <v>14</v>
      </c>
      <c r="C158" s="42" t="s">
        <v>175</v>
      </c>
      <c r="D158" s="43" t="s">
        <v>349</v>
      </c>
      <c r="E158" s="44" t="s">
        <v>62</v>
      </c>
      <c r="F158" s="44" t="s">
        <v>63</v>
      </c>
      <c r="G158" s="44">
        <v>2</v>
      </c>
      <c r="H158" s="45">
        <v>1281.1600000000001</v>
      </c>
      <c r="I158" s="46">
        <v>2562.3200000000002</v>
      </c>
      <c r="J158" s="46"/>
      <c r="K158" s="46"/>
      <c r="L158" s="46"/>
      <c r="M158" s="46"/>
      <c r="N158" s="46"/>
      <c r="O158" s="46"/>
      <c r="P158" s="46"/>
      <c r="Q158" s="46">
        <v>2562.3200000000002</v>
      </c>
      <c r="R158" s="46">
        <v>512.46400000000006</v>
      </c>
      <c r="S158" s="46">
        <v>38.434800000000003</v>
      </c>
      <c r="T158" s="46">
        <v>25.623200000000001</v>
      </c>
      <c r="U158" s="46">
        <v>5.1246400000000003</v>
      </c>
      <c r="V158" s="46">
        <v>64.058000000000007</v>
      </c>
      <c r="W158" s="46">
        <v>204.98560000000001</v>
      </c>
      <c r="X158" s="46">
        <v>76.869600000000005</v>
      </c>
      <c r="Y158" s="46">
        <v>15.373920000000002</v>
      </c>
      <c r="Z158" s="46">
        <v>942.93376000000001</v>
      </c>
      <c r="AA158" s="46">
        <v>213.52666666666667</v>
      </c>
      <c r="AB158" s="46">
        <v>284.70222222222225</v>
      </c>
      <c r="AC158" s="46">
        <v>183.34823111111115</v>
      </c>
      <c r="AD158" s="46">
        <v>681.57712000000015</v>
      </c>
      <c r="AE158" s="46">
        <v>170.26079999999999</v>
      </c>
      <c r="AF158" s="46">
        <v>794</v>
      </c>
      <c r="AG158" s="46">
        <v>0</v>
      </c>
      <c r="AH158" s="46">
        <v>0</v>
      </c>
      <c r="AI158" s="46">
        <v>0</v>
      </c>
      <c r="AJ158" s="46">
        <v>0</v>
      </c>
      <c r="AK158" s="46">
        <v>9.44</v>
      </c>
      <c r="AL158" s="46">
        <v>0</v>
      </c>
      <c r="AM158" s="46">
        <v>973.70080000000007</v>
      </c>
      <c r="AN158" s="46">
        <v>2598.2116800000003</v>
      </c>
      <c r="AO158" s="46">
        <v>12.858556095679015</v>
      </c>
      <c r="AP158" s="46">
        <v>1.0286844876543211</v>
      </c>
      <c r="AQ158" s="46">
        <v>0.51434224382716054</v>
      </c>
      <c r="AR158" s="46">
        <v>8.9681200000000025</v>
      </c>
      <c r="AS158" s="46">
        <v>3.3002681600000017</v>
      </c>
      <c r="AT158" s="46">
        <v>110.17976</v>
      </c>
      <c r="AU158" s="46">
        <v>4.2705333333333337</v>
      </c>
      <c r="AV158" s="46">
        <v>141.12026432049385</v>
      </c>
      <c r="AW158" s="46">
        <v>35.587777777777781</v>
      </c>
      <c r="AX158" s="46">
        <v>21.067964444444446</v>
      </c>
      <c r="AY158" s="46">
        <v>0.53381666666666672</v>
      </c>
      <c r="AZ158" s="46">
        <v>8.5410666666666675</v>
      </c>
      <c r="BA158" s="46">
        <v>3.321525925925926</v>
      </c>
      <c r="BB158" s="46">
        <v>25.411191745185192</v>
      </c>
      <c r="BC158" s="46">
        <v>94.46334322666668</v>
      </c>
      <c r="BD158" s="46">
        <v>283.68542857142859</v>
      </c>
      <c r="BE158" s="46">
        <v>283.68542857142859</v>
      </c>
      <c r="BF158" s="46">
        <v>378.14877179809525</v>
      </c>
      <c r="BG158" s="46">
        <v>132.23097222222222</v>
      </c>
      <c r="BH158" s="46"/>
      <c r="BI158" s="46">
        <v>0</v>
      </c>
      <c r="BJ158" s="46"/>
      <c r="BK158" s="46"/>
      <c r="BL158" s="46">
        <v>132.23097222222222</v>
      </c>
      <c r="BM158" s="46">
        <v>5812.0316883408123</v>
      </c>
      <c r="BN158" s="46">
        <f t="shared" si="22"/>
        <v>-9.7021329494280017E-7</v>
      </c>
      <c r="BO158" s="46">
        <f t="shared" si="23"/>
        <v>-6.8561739509291353E-7</v>
      </c>
      <c r="BP158" s="47">
        <f t="shared" si="26"/>
        <v>8.5633802816901436</v>
      </c>
      <c r="BQ158" s="47">
        <f t="shared" si="24"/>
        <v>1.8591549295774654</v>
      </c>
      <c r="BR158" s="48">
        <v>2</v>
      </c>
      <c r="BS158" s="47">
        <f t="shared" si="27"/>
        <v>2.2535211267605644</v>
      </c>
      <c r="BT158" s="47">
        <f t="shared" si="28"/>
        <v>11.25</v>
      </c>
      <c r="BU158" s="47">
        <f t="shared" si="29"/>
        <v>12.676056338028173</v>
      </c>
      <c r="BV158" s="46">
        <f t="shared" si="25"/>
        <v>736.73641098823737</v>
      </c>
      <c r="BW158" s="46">
        <f t="shared" si="30"/>
        <v>736.73640933240665</v>
      </c>
      <c r="BX158" s="46">
        <f t="shared" si="31"/>
        <v>6548.768097673219</v>
      </c>
      <c r="BY158" s="46">
        <f t="shared" si="32"/>
        <v>78585.217172078628</v>
      </c>
      <c r="BZ158" s="49">
        <f>VLOOKUP($C158,[2]PARAMETROS!$A:$I,7,0)</f>
        <v>43101</v>
      </c>
      <c r="CA158" s="50">
        <f>VLOOKUP($C158,[2]PARAMETROS!$A:$I,8,0)</f>
        <v>0</v>
      </c>
      <c r="CB158" s="50">
        <f>VLOOKUP($C158,[2]PARAMETROS!$A:$I,9,0)</f>
        <v>0</v>
      </c>
    </row>
    <row r="159" spans="1:80">
      <c r="A159" s="42" t="s">
        <v>345</v>
      </c>
      <c r="B159" s="42" t="s">
        <v>15</v>
      </c>
      <c r="C159" s="42" t="s">
        <v>175</v>
      </c>
      <c r="D159" s="43" t="s">
        <v>350</v>
      </c>
      <c r="E159" s="44" t="s">
        <v>62</v>
      </c>
      <c r="F159" s="44" t="s">
        <v>63</v>
      </c>
      <c r="G159" s="44">
        <v>2</v>
      </c>
      <c r="H159" s="45">
        <v>1281.1600000000001</v>
      </c>
      <c r="I159" s="46">
        <v>2562.3200000000002</v>
      </c>
      <c r="J159" s="46"/>
      <c r="K159" s="46"/>
      <c r="L159" s="46">
        <v>389.02728438095244</v>
      </c>
      <c r="M159" s="46"/>
      <c r="N159" s="46"/>
      <c r="O159" s="46"/>
      <c r="P159" s="46"/>
      <c r="Q159" s="46">
        <v>2951.3472843809527</v>
      </c>
      <c r="R159" s="46">
        <v>590.26945687619059</v>
      </c>
      <c r="S159" s="46">
        <v>44.270209265714286</v>
      </c>
      <c r="T159" s="46">
        <v>29.513472843809527</v>
      </c>
      <c r="U159" s="46">
        <v>5.9026945687619055</v>
      </c>
      <c r="V159" s="46">
        <v>73.783682109523824</v>
      </c>
      <c r="W159" s="46">
        <v>236.10778275047622</v>
      </c>
      <c r="X159" s="46">
        <v>88.540418531428571</v>
      </c>
      <c r="Y159" s="46">
        <v>17.708083706285716</v>
      </c>
      <c r="Z159" s="46">
        <v>1086.0958006521905</v>
      </c>
      <c r="AA159" s="46">
        <v>245.94560703174605</v>
      </c>
      <c r="AB159" s="46">
        <v>327.92747604232807</v>
      </c>
      <c r="AC159" s="46">
        <v>211.18529457125931</v>
      </c>
      <c r="AD159" s="46">
        <v>785.05837764533339</v>
      </c>
      <c r="AE159" s="46">
        <v>170.26079999999999</v>
      </c>
      <c r="AF159" s="46">
        <v>794</v>
      </c>
      <c r="AG159" s="46">
        <v>0</v>
      </c>
      <c r="AH159" s="46">
        <v>0</v>
      </c>
      <c r="AI159" s="46">
        <v>0</v>
      </c>
      <c r="AJ159" s="46">
        <v>0</v>
      </c>
      <c r="AK159" s="46">
        <v>9.44</v>
      </c>
      <c r="AL159" s="46">
        <v>0</v>
      </c>
      <c r="AM159" s="46">
        <v>973.70080000000007</v>
      </c>
      <c r="AN159" s="46">
        <v>2844.8549782975242</v>
      </c>
      <c r="AO159" s="46">
        <v>14.810821682710356</v>
      </c>
      <c r="AP159" s="46">
        <v>1.1848657346168285</v>
      </c>
      <c r="AQ159" s="46">
        <v>0.59243286730841427</v>
      </c>
      <c r="AR159" s="46">
        <v>10.329715495333335</v>
      </c>
      <c r="AS159" s="46">
        <v>3.8013353022826686</v>
      </c>
      <c r="AT159" s="46">
        <v>126.90793322838095</v>
      </c>
      <c r="AU159" s="46">
        <v>4.9189121406349212</v>
      </c>
      <c r="AV159" s="46">
        <v>162.54601645126746</v>
      </c>
      <c r="AW159" s="46">
        <v>40.990934505291008</v>
      </c>
      <c r="AX159" s="46">
        <v>24.266633227132278</v>
      </c>
      <c r="AY159" s="46">
        <v>0.61486401757936515</v>
      </c>
      <c r="AZ159" s="46">
        <v>9.8378242812698424</v>
      </c>
      <c r="BA159" s="46">
        <v>3.8258205538271608</v>
      </c>
      <c r="BB159" s="46">
        <v>29.269276183316681</v>
      </c>
      <c r="BC159" s="46">
        <v>108.80535276841633</v>
      </c>
      <c r="BD159" s="46">
        <v>326.75630648503403</v>
      </c>
      <c r="BE159" s="46">
        <v>326.75630648503403</v>
      </c>
      <c r="BF159" s="46">
        <v>435.56165925345033</v>
      </c>
      <c r="BG159" s="46">
        <v>132.23097222222222</v>
      </c>
      <c r="BH159" s="46"/>
      <c r="BI159" s="46">
        <v>0</v>
      </c>
      <c r="BJ159" s="46"/>
      <c r="BK159" s="46"/>
      <c r="BL159" s="46">
        <v>132.23097222222222</v>
      </c>
      <c r="BM159" s="46">
        <v>6526.5409106054176</v>
      </c>
      <c r="BN159" s="46">
        <f t="shared" si="22"/>
        <v>-9.7021329494280017E-7</v>
      </c>
      <c r="BO159" s="46">
        <f t="shared" si="23"/>
        <v>-6.8561739509291353E-7</v>
      </c>
      <c r="BP159" s="47">
        <f t="shared" si="26"/>
        <v>8.5633802816901436</v>
      </c>
      <c r="BQ159" s="47">
        <f t="shared" si="24"/>
        <v>1.8591549295774654</v>
      </c>
      <c r="BR159" s="48">
        <v>2</v>
      </c>
      <c r="BS159" s="47">
        <f t="shared" si="27"/>
        <v>2.2535211267605644</v>
      </c>
      <c r="BT159" s="47">
        <f t="shared" si="28"/>
        <v>11.25</v>
      </c>
      <c r="BU159" s="47">
        <f t="shared" si="29"/>
        <v>12.676056338028173</v>
      </c>
      <c r="BV159" s="46">
        <f t="shared" si="25"/>
        <v>827.3080025429058</v>
      </c>
      <c r="BW159" s="46">
        <f t="shared" si="30"/>
        <v>827.30800088707508</v>
      </c>
      <c r="BX159" s="46">
        <f t="shared" si="31"/>
        <v>7353.8489114924923</v>
      </c>
      <c r="BY159" s="46">
        <f t="shared" si="32"/>
        <v>88246.186937909908</v>
      </c>
      <c r="BZ159" s="49">
        <f>VLOOKUP($C159,[2]PARAMETROS!$A:$I,7,0)</f>
        <v>43101</v>
      </c>
      <c r="CA159" s="50">
        <f>VLOOKUP($C159,[2]PARAMETROS!$A:$I,8,0)</f>
        <v>0</v>
      </c>
      <c r="CB159" s="50">
        <f>VLOOKUP($C159,[2]PARAMETROS!$A:$I,9,0)</f>
        <v>0</v>
      </c>
    </row>
    <row r="160" spans="1:80">
      <c r="A160" s="42" t="s">
        <v>351</v>
      </c>
      <c r="B160" s="42" t="s">
        <v>14</v>
      </c>
      <c r="C160" s="42" t="s">
        <v>351</v>
      </c>
      <c r="D160" s="43" t="s">
        <v>352</v>
      </c>
      <c r="E160" s="44" t="s">
        <v>62</v>
      </c>
      <c r="F160" s="44" t="s">
        <v>63</v>
      </c>
      <c r="G160" s="44">
        <v>2</v>
      </c>
      <c r="H160" s="45">
        <v>1323.54</v>
      </c>
      <c r="I160" s="46">
        <v>2647.08</v>
      </c>
      <c r="J160" s="46"/>
      <c r="K160" s="46"/>
      <c r="L160" s="46"/>
      <c r="M160" s="46"/>
      <c r="N160" s="46"/>
      <c r="O160" s="52"/>
      <c r="P160" s="46"/>
      <c r="Q160" s="46">
        <v>2647.08</v>
      </c>
      <c r="R160" s="46">
        <v>529.41600000000005</v>
      </c>
      <c r="S160" s="46">
        <v>39.706199999999995</v>
      </c>
      <c r="T160" s="46">
        <v>26.470800000000001</v>
      </c>
      <c r="U160" s="46">
        <v>5.2941599999999998</v>
      </c>
      <c r="V160" s="46">
        <v>66.177000000000007</v>
      </c>
      <c r="W160" s="46">
        <v>211.7664</v>
      </c>
      <c r="X160" s="46">
        <v>79.412399999999991</v>
      </c>
      <c r="Y160" s="46">
        <v>15.882479999999999</v>
      </c>
      <c r="Z160" s="46">
        <v>974.12544000000003</v>
      </c>
      <c r="AA160" s="46">
        <v>220.58999999999997</v>
      </c>
      <c r="AB160" s="46">
        <v>294.11999999999995</v>
      </c>
      <c r="AC160" s="46">
        <v>189.41328000000001</v>
      </c>
      <c r="AD160" s="46">
        <v>704.12327999999991</v>
      </c>
      <c r="AE160" s="46">
        <v>165.17520000000002</v>
      </c>
      <c r="AF160" s="46">
        <v>794</v>
      </c>
      <c r="AG160" s="46">
        <v>0</v>
      </c>
      <c r="AH160" s="46">
        <v>66.88</v>
      </c>
      <c r="AI160" s="46">
        <v>0</v>
      </c>
      <c r="AJ160" s="46">
        <v>0</v>
      </c>
      <c r="AK160" s="46">
        <v>9.44</v>
      </c>
      <c r="AL160" s="46">
        <v>0</v>
      </c>
      <c r="AM160" s="46">
        <v>1035.4952000000001</v>
      </c>
      <c r="AN160" s="46">
        <v>2713.7439199999999</v>
      </c>
      <c r="AO160" s="46">
        <v>13.283909375</v>
      </c>
      <c r="AP160" s="46">
        <v>1.06271275</v>
      </c>
      <c r="AQ160" s="46">
        <v>0.53135637499999999</v>
      </c>
      <c r="AR160" s="46">
        <v>9.2647800000000018</v>
      </c>
      <c r="AS160" s="46">
        <v>3.4094390400000014</v>
      </c>
      <c r="AT160" s="46">
        <v>113.82443999999998</v>
      </c>
      <c r="AU160" s="46">
        <v>4.4118000000000004</v>
      </c>
      <c r="AV160" s="46">
        <v>145.78843753999999</v>
      </c>
      <c r="AW160" s="46">
        <v>36.764999999999993</v>
      </c>
      <c r="AX160" s="46">
        <v>21.764880000000002</v>
      </c>
      <c r="AY160" s="46">
        <v>0.55147499999999994</v>
      </c>
      <c r="AZ160" s="46">
        <v>8.8236000000000008</v>
      </c>
      <c r="BA160" s="46">
        <v>3.4314</v>
      </c>
      <c r="BB160" s="46">
        <v>26.251778640000005</v>
      </c>
      <c r="BC160" s="46">
        <v>97.588133639999995</v>
      </c>
      <c r="BD160" s="53">
        <v>279.74822727272726</v>
      </c>
      <c r="BE160" s="46">
        <v>279.74822727272726</v>
      </c>
      <c r="BF160" s="46">
        <v>377.33636091272729</v>
      </c>
      <c r="BG160" s="46">
        <v>132.23097222222222</v>
      </c>
      <c r="BH160" s="46"/>
      <c r="BI160" s="46">
        <v>0</v>
      </c>
      <c r="BJ160" s="46"/>
      <c r="BK160" s="46"/>
      <c r="BL160" s="46">
        <v>132.23097222222222</v>
      </c>
      <c r="BM160" s="46">
        <v>6016.1796906749496</v>
      </c>
      <c r="BN160" s="46">
        <f t="shared" si="22"/>
        <v>-9.7021329494280017E-7</v>
      </c>
      <c r="BO160" s="46">
        <f t="shared" si="23"/>
        <v>-6.8561739509291353E-7</v>
      </c>
      <c r="BP160" s="47">
        <f t="shared" si="26"/>
        <v>8.6609686609686669</v>
      </c>
      <c r="BQ160" s="47">
        <f t="shared" si="24"/>
        <v>1.8803418803418819</v>
      </c>
      <c r="BR160" s="48">
        <v>3</v>
      </c>
      <c r="BS160" s="47">
        <f t="shared" si="27"/>
        <v>3.4188034188034218</v>
      </c>
      <c r="BT160" s="47">
        <f t="shared" si="28"/>
        <v>12.25</v>
      </c>
      <c r="BU160" s="47">
        <f t="shared" si="29"/>
        <v>13.960113960113972</v>
      </c>
      <c r="BV160" s="46">
        <f t="shared" si="25"/>
        <v>839.86554063229937</v>
      </c>
      <c r="BW160" s="46">
        <f t="shared" si="30"/>
        <v>839.86553897646866</v>
      </c>
      <c r="BX160" s="46">
        <f t="shared" si="31"/>
        <v>6856.0452296514186</v>
      </c>
      <c r="BY160" s="46">
        <f t="shared" si="32"/>
        <v>82272.542755817019</v>
      </c>
      <c r="BZ160" s="49">
        <f>VLOOKUP($C160,[2]PARAMETROS!$A:$I,7,0)</f>
        <v>43101</v>
      </c>
      <c r="CA160" s="50">
        <f>VLOOKUP($C160,[2]PARAMETROS!$A:$I,8,0)</f>
        <v>0</v>
      </c>
      <c r="CB160" s="50">
        <f>VLOOKUP($C160,[2]PARAMETROS!$A:$I,9,0)</f>
        <v>0</v>
      </c>
    </row>
    <row r="161" spans="1:80">
      <c r="A161" s="42" t="s">
        <v>351</v>
      </c>
      <c r="B161" s="42" t="s">
        <v>15</v>
      </c>
      <c r="C161" s="42" t="s">
        <v>351</v>
      </c>
      <c r="D161" s="43" t="s">
        <v>353</v>
      </c>
      <c r="E161" s="44" t="s">
        <v>62</v>
      </c>
      <c r="F161" s="44" t="s">
        <v>63</v>
      </c>
      <c r="G161" s="44">
        <v>2</v>
      </c>
      <c r="H161" s="45">
        <v>1323.54</v>
      </c>
      <c r="I161" s="46">
        <v>2647.08</v>
      </c>
      <c r="J161" s="46"/>
      <c r="K161" s="46"/>
      <c r="L161" s="53">
        <v>383.62806899999998</v>
      </c>
      <c r="M161" s="46"/>
      <c r="N161" s="46"/>
      <c r="O161" s="52"/>
      <c r="P161" s="46"/>
      <c r="Q161" s="46">
        <v>3030.7080689999998</v>
      </c>
      <c r="R161" s="46">
        <v>606.14161379999996</v>
      </c>
      <c r="S161" s="46">
        <v>45.460621034999996</v>
      </c>
      <c r="T161" s="46">
        <v>30.307080689999999</v>
      </c>
      <c r="U161" s="46">
        <v>6.0614161379999993</v>
      </c>
      <c r="V161" s="46">
        <v>75.767701724999995</v>
      </c>
      <c r="W161" s="46">
        <v>242.45664552</v>
      </c>
      <c r="X161" s="46">
        <v>90.921242069999991</v>
      </c>
      <c r="Y161" s="46">
        <v>18.184248413999999</v>
      </c>
      <c r="Z161" s="46">
        <v>1115.3005693919999</v>
      </c>
      <c r="AA161" s="46">
        <v>252.55900574999998</v>
      </c>
      <c r="AB161" s="46">
        <v>336.74534099999994</v>
      </c>
      <c r="AC161" s="46">
        <v>216.86399960400001</v>
      </c>
      <c r="AD161" s="46">
        <v>806.16834635399994</v>
      </c>
      <c r="AE161" s="46">
        <v>165.17520000000002</v>
      </c>
      <c r="AF161" s="46">
        <v>794</v>
      </c>
      <c r="AG161" s="46">
        <v>0</v>
      </c>
      <c r="AH161" s="46">
        <v>66.88</v>
      </c>
      <c r="AI161" s="46">
        <v>0</v>
      </c>
      <c r="AJ161" s="46">
        <v>0</v>
      </c>
      <c r="AK161" s="46">
        <v>9.44</v>
      </c>
      <c r="AL161" s="46">
        <v>0</v>
      </c>
      <c r="AM161" s="46">
        <v>1035.4952000000001</v>
      </c>
      <c r="AN161" s="46">
        <v>2956.9641157460001</v>
      </c>
      <c r="AO161" s="46">
        <v>15.209079941171876</v>
      </c>
      <c r="AP161" s="46">
        <v>1.2167263952937499</v>
      </c>
      <c r="AQ161" s="46">
        <v>0.60836319764687496</v>
      </c>
      <c r="AR161" s="46">
        <v>10.607478241500001</v>
      </c>
      <c r="AS161" s="46">
        <v>3.9035519928720013</v>
      </c>
      <c r="AT161" s="46">
        <v>130.32044696699998</v>
      </c>
      <c r="AU161" s="46">
        <v>5.0511801150000002</v>
      </c>
      <c r="AV161" s="46">
        <v>166.91682685048448</v>
      </c>
      <c r="AW161" s="46">
        <v>42.093167624999992</v>
      </c>
      <c r="AX161" s="46">
        <v>24.919155234000002</v>
      </c>
      <c r="AY161" s="46">
        <v>0.63139751437499991</v>
      </c>
      <c r="AZ161" s="46">
        <v>10.10236023</v>
      </c>
      <c r="BA161" s="46">
        <v>3.9286956449999995</v>
      </c>
      <c r="BB161" s="46">
        <v>30.056317659402005</v>
      </c>
      <c r="BC161" s="46">
        <v>111.73109390777699</v>
      </c>
      <c r="BD161" s="53">
        <v>320.29073911022726</v>
      </c>
      <c r="BE161" s="46">
        <v>320.29073911022726</v>
      </c>
      <c r="BF161" s="46">
        <v>432.02183301800426</v>
      </c>
      <c r="BG161" s="46">
        <v>132.23097222222222</v>
      </c>
      <c r="BH161" s="46"/>
      <c r="BI161" s="46">
        <v>0</v>
      </c>
      <c r="BJ161" s="46"/>
      <c r="BK161" s="46"/>
      <c r="BL161" s="46">
        <v>132.23097222222222</v>
      </c>
      <c r="BM161" s="46">
        <v>6718.8418168367107</v>
      </c>
      <c r="BN161" s="46">
        <f t="shared" si="22"/>
        <v>-9.7021329494280017E-7</v>
      </c>
      <c r="BO161" s="46">
        <f t="shared" si="23"/>
        <v>-6.8561739509291353E-7</v>
      </c>
      <c r="BP161" s="47">
        <f t="shared" si="26"/>
        <v>8.6609686609686669</v>
      </c>
      <c r="BQ161" s="47">
        <f t="shared" si="24"/>
        <v>1.8803418803418819</v>
      </c>
      <c r="BR161" s="48">
        <v>3</v>
      </c>
      <c r="BS161" s="47">
        <f t="shared" si="27"/>
        <v>3.4188034188034218</v>
      </c>
      <c r="BT161" s="47">
        <f t="shared" si="28"/>
        <v>12.25</v>
      </c>
      <c r="BU161" s="47">
        <f t="shared" si="29"/>
        <v>13.960113960113972</v>
      </c>
      <c r="BV161" s="46">
        <f t="shared" si="25"/>
        <v>937.95797419904102</v>
      </c>
      <c r="BW161" s="46">
        <f t="shared" si="30"/>
        <v>937.9579725432103</v>
      </c>
      <c r="BX161" s="46">
        <f t="shared" si="31"/>
        <v>7656.7997893799211</v>
      </c>
      <c r="BY161" s="46">
        <f t="shared" si="32"/>
        <v>91881.597472559049</v>
      </c>
      <c r="BZ161" s="49">
        <f>VLOOKUP($C161,[2]PARAMETROS!$A:$I,7,0)</f>
        <v>43101</v>
      </c>
      <c r="CA161" s="50">
        <f>VLOOKUP($C161,[2]PARAMETROS!$A:$I,8,0)</f>
        <v>0</v>
      </c>
      <c r="CB161" s="50">
        <f>VLOOKUP($C161,[2]PARAMETROS!$A:$I,9,0)</f>
        <v>0</v>
      </c>
    </row>
    <row r="162" spans="1:80">
      <c r="A162" s="42" t="s">
        <v>354</v>
      </c>
      <c r="B162" s="42" t="s">
        <v>66</v>
      </c>
      <c r="C162" s="42" t="s">
        <v>165</v>
      </c>
      <c r="D162" s="43" t="s">
        <v>355</v>
      </c>
      <c r="E162" s="44" t="s">
        <v>62</v>
      </c>
      <c r="F162" s="44" t="s">
        <v>63</v>
      </c>
      <c r="G162" s="44">
        <v>1</v>
      </c>
      <c r="H162" s="45">
        <v>1281.1600000000001</v>
      </c>
      <c r="I162" s="46">
        <v>1281.1600000000001</v>
      </c>
      <c r="J162" s="46"/>
      <c r="K162" s="46"/>
      <c r="L162" s="46"/>
      <c r="M162" s="46"/>
      <c r="N162" s="46"/>
      <c r="O162" s="46"/>
      <c r="P162" s="46"/>
      <c r="Q162" s="46">
        <v>1281.1600000000001</v>
      </c>
      <c r="R162" s="46">
        <v>256.23200000000003</v>
      </c>
      <c r="S162" s="46">
        <v>19.217400000000001</v>
      </c>
      <c r="T162" s="46">
        <v>12.8116</v>
      </c>
      <c r="U162" s="46">
        <v>2.5623200000000002</v>
      </c>
      <c r="V162" s="46">
        <v>32.029000000000003</v>
      </c>
      <c r="W162" s="46">
        <v>102.4928</v>
      </c>
      <c r="X162" s="46">
        <v>38.434800000000003</v>
      </c>
      <c r="Y162" s="46">
        <v>7.6869600000000009</v>
      </c>
      <c r="Z162" s="46">
        <v>471.46688</v>
      </c>
      <c r="AA162" s="46">
        <v>106.76333333333334</v>
      </c>
      <c r="AB162" s="46">
        <v>142.35111111111112</v>
      </c>
      <c r="AC162" s="46">
        <v>91.674115555555574</v>
      </c>
      <c r="AD162" s="46">
        <v>340.78856000000007</v>
      </c>
      <c r="AE162" s="46">
        <v>85.130399999999995</v>
      </c>
      <c r="AF162" s="46">
        <v>397</v>
      </c>
      <c r="AG162" s="46">
        <v>0</v>
      </c>
      <c r="AH162" s="46">
        <v>0</v>
      </c>
      <c r="AI162" s="46">
        <v>0</v>
      </c>
      <c r="AJ162" s="46">
        <v>0</v>
      </c>
      <c r="AK162" s="46">
        <v>4.72</v>
      </c>
      <c r="AL162" s="46">
        <v>0</v>
      </c>
      <c r="AM162" s="46">
        <v>486.85040000000004</v>
      </c>
      <c r="AN162" s="46">
        <v>1299.1058400000002</v>
      </c>
      <c r="AO162" s="46">
        <v>6.4292780478395075</v>
      </c>
      <c r="AP162" s="46">
        <v>0.51434224382716054</v>
      </c>
      <c r="AQ162" s="46">
        <v>0.25717112191358027</v>
      </c>
      <c r="AR162" s="46">
        <v>4.4840600000000013</v>
      </c>
      <c r="AS162" s="46">
        <v>1.6501340800000008</v>
      </c>
      <c r="AT162" s="46">
        <v>55.089880000000001</v>
      </c>
      <c r="AU162" s="46">
        <v>2.1352666666666669</v>
      </c>
      <c r="AV162" s="46">
        <v>70.560132160246923</v>
      </c>
      <c r="AW162" s="46">
        <v>17.79388888888889</v>
      </c>
      <c r="AX162" s="46">
        <v>10.533982222222223</v>
      </c>
      <c r="AY162" s="46">
        <v>0.26690833333333336</v>
      </c>
      <c r="AZ162" s="46">
        <v>4.2705333333333337</v>
      </c>
      <c r="BA162" s="46">
        <v>1.660762962962963</v>
      </c>
      <c r="BB162" s="46">
        <v>12.705595872592596</v>
      </c>
      <c r="BC162" s="46">
        <v>47.23167161333334</v>
      </c>
      <c r="BD162" s="46">
        <v>174.70363636363635</v>
      </c>
      <c r="BE162" s="46">
        <v>174.70363636363635</v>
      </c>
      <c r="BF162" s="46">
        <v>221.93530797696968</v>
      </c>
      <c r="BG162" s="46">
        <v>66.11548611111111</v>
      </c>
      <c r="BH162" s="46"/>
      <c r="BI162" s="46">
        <v>0</v>
      </c>
      <c r="BJ162" s="46"/>
      <c r="BK162" s="46"/>
      <c r="BL162" s="46">
        <v>66.11548611111111</v>
      </c>
      <c r="BM162" s="46">
        <v>2938.8767662483283</v>
      </c>
      <c r="BN162" s="46">
        <f t="shared" si="22"/>
        <v>-4.8510664747140009E-7</v>
      </c>
      <c r="BO162" s="46">
        <f t="shared" si="23"/>
        <v>-3.4280869754645676E-7</v>
      </c>
      <c r="BP162" s="47">
        <f t="shared" si="26"/>
        <v>8.6609686609686669</v>
      </c>
      <c r="BQ162" s="47">
        <f t="shared" si="24"/>
        <v>1.8803418803418819</v>
      </c>
      <c r="BR162" s="48">
        <v>3</v>
      </c>
      <c r="BS162" s="47">
        <f t="shared" si="27"/>
        <v>3.4188034188034218</v>
      </c>
      <c r="BT162" s="47">
        <f t="shared" si="28"/>
        <v>12.25</v>
      </c>
      <c r="BU162" s="47">
        <f t="shared" si="29"/>
        <v>13.960113960113972</v>
      </c>
      <c r="BV162" s="46">
        <f t="shared" si="25"/>
        <v>410.27054560000107</v>
      </c>
      <c r="BW162" s="46">
        <f t="shared" si="30"/>
        <v>410.27054477208571</v>
      </c>
      <c r="BX162" s="46">
        <f t="shared" si="31"/>
        <v>3349.1473110204142</v>
      </c>
      <c r="BY162" s="46">
        <f t="shared" si="32"/>
        <v>40189.767732244974</v>
      </c>
      <c r="BZ162" s="49">
        <f>VLOOKUP($C162,[2]PARAMETROS!$A:$I,7,0)</f>
        <v>43101</v>
      </c>
      <c r="CA162" s="50">
        <f>VLOOKUP($C162,[2]PARAMETROS!$A:$I,8,0)</f>
        <v>0</v>
      </c>
      <c r="CB162" s="50">
        <f>VLOOKUP($C162,[2]PARAMETROS!$A:$I,9,0)</f>
        <v>0</v>
      </c>
    </row>
    <row r="163" spans="1:80">
      <c r="A163" s="42" t="s">
        <v>356</v>
      </c>
      <c r="B163" s="42" t="s">
        <v>73</v>
      </c>
      <c r="C163" s="42" t="s">
        <v>356</v>
      </c>
      <c r="D163" s="43" t="s">
        <v>357</v>
      </c>
      <c r="E163" s="44" t="s">
        <v>62</v>
      </c>
      <c r="F163" s="44" t="s">
        <v>63</v>
      </c>
      <c r="G163" s="44">
        <v>1</v>
      </c>
      <c r="H163" s="45">
        <v>1076.08</v>
      </c>
      <c r="I163" s="46">
        <v>1076.08</v>
      </c>
      <c r="J163" s="46"/>
      <c r="K163" s="46"/>
      <c r="L163" s="46"/>
      <c r="M163" s="46"/>
      <c r="N163" s="46"/>
      <c r="O163" s="46"/>
      <c r="P163" s="46"/>
      <c r="Q163" s="46">
        <v>1076.08</v>
      </c>
      <c r="R163" s="46">
        <v>215.21600000000001</v>
      </c>
      <c r="S163" s="46">
        <v>16.141199999999998</v>
      </c>
      <c r="T163" s="46">
        <v>10.7608</v>
      </c>
      <c r="U163" s="46">
        <v>2.1521599999999999</v>
      </c>
      <c r="V163" s="46">
        <v>26.902000000000001</v>
      </c>
      <c r="W163" s="46">
        <v>86.086399999999998</v>
      </c>
      <c r="X163" s="46">
        <v>32.282399999999996</v>
      </c>
      <c r="Y163" s="46">
        <v>6.45648</v>
      </c>
      <c r="Z163" s="46">
        <v>395.99743999999998</v>
      </c>
      <c r="AA163" s="46">
        <v>89.673333333333318</v>
      </c>
      <c r="AB163" s="46">
        <v>119.56444444444443</v>
      </c>
      <c r="AC163" s="46">
        <v>76.999502222222233</v>
      </c>
      <c r="AD163" s="46">
        <v>286.23728</v>
      </c>
      <c r="AE163" s="46">
        <v>97.435200000000009</v>
      </c>
      <c r="AF163" s="46">
        <v>397</v>
      </c>
      <c r="AG163" s="46">
        <v>0</v>
      </c>
      <c r="AH163" s="46">
        <v>32.619999999999997</v>
      </c>
      <c r="AI163" s="46">
        <v>0</v>
      </c>
      <c r="AJ163" s="46">
        <v>0</v>
      </c>
      <c r="AK163" s="46">
        <v>4.72</v>
      </c>
      <c r="AL163" s="46">
        <v>0</v>
      </c>
      <c r="AM163" s="46">
        <v>531.77520000000004</v>
      </c>
      <c r="AN163" s="46">
        <v>1214.00992</v>
      </c>
      <c r="AO163" s="46">
        <v>5.400119830246914</v>
      </c>
      <c r="AP163" s="46">
        <v>0.43200958641975307</v>
      </c>
      <c r="AQ163" s="46">
        <v>0.21600479320987653</v>
      </c>
      <c r="AR163" s="46">
        <v>3.7662800000000001</v>
      </c>
      <c r="AS163" s="46">
        <v>1.3859910400000004</v>
      </c>
      <c r="AT163" s="46">
        <v>46.271439999999991</v>
      </c>
      <c r="AU163" s="46">
        <v>1.7934666666666668</v>
      </c>
      <c r="AV163" s="46">
        <v>59.265311916543205</v>
      </c>
      <c r="AW163" s="46">
        <v>14.945555555555554</v>
      </c>
      <c r="AX163" s="46">
        <v>8.8477688888888881</v>
      </c>
      <c r="AY163" s="46">
        <v>0.22418333333333329</v>
      </c>
      <c r="AZ163" s="46">
        <v>3.5869333333333335</v>
      </c>
      <c r="BA163" s="46">
        <v>1.3949185185185184</v>
      </c>
      <c r="BB163" s="46">
        <v>10.671764343703705</v>
      </c>
      <c r="BC163" s="46">
        <v>39.671123973333337</v>
      </c>
      <c r="BD163" s="46"/>
      <c r="BE163" s="46">
        <v>0</v>
      </c>
      <c r="BF163" s="46">
        <v>39.671123973333337</v>
      </c>
      <c r="BG163" s="46">
        <v>43.567500000000003</v>
      </c>
      <c r="BH163" s="46"/>
      <c r="BI163" s="46">
        <v>0</v>
      </c>
      <c r="BJ163" s="46"/>
      <c r="BK163" s="46"/>
      <c r="BL163" s="46">
        <v>43.567500000000003</v>
      </c>
      <c r="BM163" s="46">
        <v>2432.5938558898765</v>
      </c>
      <c r="BN163" s="46">
        <f t="shared" si="22"/>
        <v>-4.8510664747140009E-7</v>
      </c>
      <c r="BO163" s="46">
        <f t="shared" si="23"/>
        <v>-3.4280869754645676E-7</v>
      </c>
      <c r="BP163" s="47">
        <f t="shared" si="26"/>
        <v>8.6609686609686669</v>
      </c>
      <c r="BQ163" s="47">
        <f t="shared" si="24"/>
        <v>1.8803418803418819</v>
      </c>
      <c r="BR163" s="48">
        <v>3</v>
      </c>
      <c r="BS163" s="47">
        <f t="shared" si="27"/>
        <v>3.4188034188034218</v>
      </c>
      <c r="BT163" s="47">
        <f t="shared" si="28"/>
        <v>12.25</v>
      </c>
      <c r="BU163" s="47">
        <f t="shared" si="29"/>
        <v>13.960113960113972</v>
      </c>
      <c r="BV163" s="46">
        <f t="shared" si="25"/>
        <v>339.5928743533795</v>
      </c>
      <c r="BW163" s="46">
        <f t="shared" si="30"/>
        <v>339.59287352546414</v>
      </c>
      <c r="BX163" s="46">
        <f t="shared" si="31"/>
        <v>2772.1867294153408</v>
      </c>
      <c r="BY163" s="46">
        <f t="shared" si="32"/>
        <v>33266.240752984086</v>
      </c>
      <c r="BZ163" s="49">
        <f>VLOOKUP($C163,[2]PARAMETROS!$A:$I,7,0)</f>
        <v>43101</v>
      </c>
      <c r="CA163" s="50">
        <f>VLOOKUP($C163,[2]PARAMETROS!$A:$I,8,0)</f>
        <v>0</v>
      </c>
      <c r="CB163" s="50">
        <f>VLOOKUP($C163,[2]PARAMETROS!$A:$I,9,0)</f>
        <v>0</v>
      </c>
    </row>
    <row r="164" spans="1:80">
      <c r="A164" s="42" t="s">
        <v>356</v>
      </c>
      <c r="B164" s="42" t="s">
        <v>78</v>
      </c>
      <c r="C164" s="42" t="s">
        <v>358</v>
      </c>
      <c r="D164" s="43" t="s">
        <v>359</v>
      </c>
      <c r="E164" s="44" t="s">
        <v>62</v>
      </c>
      <c r="F164" s="44" t="s">
        <v>63</v>
      </c>
      <c r="G164" s="44">
        <v>1</v>
      </c>
      <c r="H164" s="45">
        <v>3062.89</v>
      </c>
      <c r="I164" s="46">
        <v>3062.89</v>
      </c>
      <c r="J164" s="46"/>
      <c r="K164" s="46"/>
      <c r="L164" s="46"/>
      <c r="M164" s="46"/>
      <c r="N164" s="46"/>
      <c r="O164" s="46"/>
      <c r="P164" s="46"/>
      <c r="Q164" s="46">
        <v>3062.89</v>
      </c>
      <c r="R164" s="46">
        <v>612.57799999999997</v>
      </c>
      <c r="S164" s="46">
        <v>45.943349999999995</v>
      </c>
      <c r="T164" s="46">
        <v>30.628899999999998</v>
      </c>
      <c r="U164" s="46">
        <v>6.1257799999999998</v>
      </c>
      <c r="V164" s="46">
        <v>76.572249999999997</v>
      </c>
      <c r="W164" s="46">
        <v>245.03119999999998</v>
      </c>
      <c r="X164" s="46">
        <v>91.88669999999999</v>
      </c>
      <c r="Y164" s="46">
        <v>18.37734</v>
      </c>
      <c r="Z164" s="46">
        <v>1127.1435199999999</v>
      </c>
      <c r="AA164" s="46">
        <v>255.24083333333331</v>
      </c>
      <c r="AB164" s="46">
        <v>340.32111111111107</v>
      </c>
      <c r="AC164" s="46">
        <v>219.16679555555558</v>
      </c>
      <c r="AD164" s="46">
        <v>814.72874000000002</v>
      </c>
      <c r="AE164" s="46">
        <v>0</v>
      </c>
      <c r="AF164" s="46">
        <v>397</v>
      </c>
      <c r="AG164" s="46">
        <v>0</v>
      </c>
      <c r="AH164" s="46">
        <v>0</v>
      </c>
      <c r="AI164" s="46">
        <v>0</v>
      </c>
      <c r="AJ164" s="46">
        <v>0</v>
      </c>
      <c r="AK164" s="46">
        <v>4.72</v>
      </c>
      <c r="AL164" s="46">
        <v>293.88</v>
      </c>
      <c r="AM164" s="46">
        <v>695.6</v>
      </c>
      <c r="AN164" s="46">
        <v>2637.4722599999996</v>
      </c>
      <c r="AO164" s="46">
        <v>15.37057934992284</v>
      </c>
      <c r="AP164" s="46">
        <v>1.2296463479938271</v>
      </c>
      <c r="AQ164" s="46">
        <v>0.61482317399691355</v>
      </c>
      <c r="AR164" s="46">
        <v>10.720115000000002</v>
      </c>
      <c r="AS164" s="46">
        <v>3.9450023200000013</v>
      </c>
      <c r="AT164" s="46">
        <v>131.70426999999998</v>
      </c>
      <c r="AU164" s="46">
        <v>5.1048166666666672</v>
      </c>
      <c r="AV164" s="46">
        <v>168.68925285858023</v>
      </c>
      <c r="AW164" s="46">
        <v>42.540138888888883</v>
      </c>
      <c r="AX164" s="46">
        <v>25.183762222222224</v>
      </c>
      <c r="AY164" s="46">
        <v>0.63810208333333329</v>
      </c>
      <c r="AZ164" s="46">
        <v>10.209633333333334</v>
      </c>
      <c r="BA164" s="46">
        <v>3.9704129629629628</v>
      </c>
      <c r="BB164" s="46">
        <v>30.375474212592597</v>
      </c>
      <c r="BC164" s="46">
        <v>112.91752370333333</v>
      </c>
      <c r="BD164" s="46"/>
      <c r="BE164" s="46">
        <v>0</v>
      </c>
      <c r="BF164" s="46">
        <v>112.91752370333333</v>
      </c>
      <c r="BG164" s="46">
        <v>94.380486111111111</v>
      </c>
      <c r="BH164" s="46"/>
      <c r="BI164" s="46">
        <v>0</v>
      </c>
      <c r="BJ164" s="46"/>
      <c r="BK164" s="46"/>
      <c r="BL164" s="46">
        <v>94.380486111111111</v>
      </c>
      <c r="BM164" s="46">
        <v>6076.3495226730247</v>
      </c>
      <c r="BN164" s="46">
        <f t="shared" si="22"/>
        <v>-4.8510664747140009E-7</v>
      </c>
      <c r="BO164" s="46">
        <f t="shared" si="23"/>
        <v>-3.4280869754645676E-7</v>
      </c>
      <c r="BP164" s="47">
        <f t="shared" si="26"/>
        <v>8.6609686609686669</v>
      </c>
      <c r="BQ164" s="47">
        <f t="shared" si="24"/>
        <v>1.8803418803418819</v>
      </c>
      <c r="BR164" s="48">
        <v>3</v>
      </c>
      <c r="BS164" s="47">
        <f t="shared" si="27"/>
        <v>3.4188034188034218</v>
      </c>
      <c r="BT164" s="47">
        <f t="shared" si="28"/>
        <v>12.25</v>
      </c>
      <c r="BU164" s="47">
        <f t="shared" si="29"/>
        <v>13.960113960113972</v>
      </c>
      <c r="BV164" s="46">
        <f t="shared" si="25"/>
        <v>848.26531786441763</v>
      </c>
      <c r="BW164" s="46">
        <f t="shared" si="30"/>
        <v>848.26531703650232</v>
      </c>
      <c r="BX164" s="46">
        <f t="shared" si="31"/>
        <v>6924.6148397095267</v>
      </c>
      <c r="BY164" s="46">
        <f t="shared" si="32"/>
        <v>83095.378076514316</v>
      </c>
      <c r="BZ164" s="49">
        <f>VLOOKUP($C164,[2]PARAMETROS!$A:$I,7,0)</f>
        <v>43101</v>
      </c>
      <c r="CA164" s="50">
        <f>VLOOKUP($C164,[2]PARAMETROS!$A:$I,8,0)</f>
        <v>0</v>
      </c>
      <c r="CB164" s="50">
        <f>VLOOKUP($C164,[2]PARAMETROS!$A:$I,9,0)</f>
        <v>0</v>
      </c>
    </row>
    <row r="165" spans="1:80">
      <c r="A165" s="42" t="s">
        <v>356</v>
      </c>
      <c r="B165" s="42" t="s">
        <v>14</v>
      </c>
      <c r="C165" s="42" t="s">
        <v>356</v>
      </c>
      <c r="D165" s="43" t="s">
        <v>360</v>
      </c>
      <c r="E165" s="44" t="s">
        <v>62</v>
      </c>
      <c r="F165" s="44" t="s">
        <v>63</v>
      </c>
      <c r="G165" s="44">
        <v>2</v>
      </c>
      <c r="H165" s="45">
        <v>1393</v>
      </c>
      <c r="I165" s="46">
        <v>2786</v>
      </c>
      <c r="J165" s="46"/>
      <c r="K165" s="46"/>
      <c r="L165" s="46"/>
      <c r="M165" s="46"/>
      <c r="N165" s="46"/>
      <c r="O165" s="46"/>
      <c r="P165" s="46"/>
      <c r="Q165" s="46">
        <v>2786</v>
      </c>
      <c r="R165" s="46">
        <v>557.20000000000005</v>
      </c>
      <c r="S165" s="46">
        <v>41.79</v>
      </c>
      <c r="T165" s="46">
        <v>27.86</v>
      </c>
      <c r="U165" s="46">
        <v>5.5720000000000001</v>
      </c>
      <c r="V165" s="46">
        <v>69.650000000000006</v>
      </c>
      <c r="W165" s="46">
        <v>222.88</v>
      </c>
      <c r="X165" s="46">
        <v>83.58</v>
      </c>
      <c r="Y165" s="46">
        <v>16.716000000000001</v>
      </c>
      <c r="Z165" s="46">
        <v>1025.248</v>
      </c>
      <c r="AA165" s="46">
        <v>232.16666666666666</v>
      </c>
      <c r="AB165" s="46">
        <v>309.55555555555554</v>
      </c>
      <c r="AC165" s="46">
        <v>199.35377777777782</v>
      </c>
      <c r="AD165" s="46">
        <v>741.07600000000002</v>
      </c>
      <c r="AE165" s="46">
        <v>156.84</v>
      </c>
      <c r="AF165" s="46">
        <v>794</v>
      </c>
      <c r="AG165" s="46">
        <v>0</v>
      </c>
      <c r="AH165" s="46">
        <v>65.239999999999995</v>
      </c>
      <c r="AI165" s="46">
        <v>0</v>
      </c>
      <c r="AJ165" s="46">
        <v>0</v>
      </c>
      <c r="AK165" s="46">
        <v>9.44</v>
      </c>
      <c r="AL165" s="46">
        <v>0</v>
      </c>
      <c r="AM165" s="46">
        <v>1025.52</v>
      </c>
      <c r="AN165" s="46">
        <v>2791.8440000000001</v>
      </c>
      <c r="AO165" s="46">
        <v>13.981055169753088</v>
      </c>
      <c r="AP165" s="46">
        <v>1.118484413580247</v>
      </c>
      <c r="AQ165" s="46">
        <v>0.55924220679012349</v>
      </c>
      <c r="AR165" s="46">
        <v>9.7510000000000012</v>
      </c>
      <c r="AS165" s="46">
        <v>3.5883680000000013</v>
      </c>
      <c r="AT165" s="46">
        <v>119.79799999999999</v>
      </c>
      <c r="AU165" s="46">
        <v>4.6433333333333335</v>
      </c>
      <c r="AV165" s="46">
        <v>153.4394831234568</v>
      </c>
      <c r="AW165" s="46">
        <v>38.694444444444443</v>
      </c>
      <c r="AX165" s="46">
        <v>22.907111111111114</v>
      </c>
      <c r="AY165" s="46">
        <v>0.58041666666666658</v>
      </c>
      <c r="AZ165" s="46">
        <v>9.2866666666666671</v>
      </c>
      <c r="BA165" s="46">
        <v>3.6114814814814813</v>
      </c>
      <c r="BB165" s="46">
        <v>27.629484296296301</v>
      </c>
      <c r="BC165" s="46">
        <v>102.70960466666666</v>
      </c>
      <c r="BD165" s="46">
        <v>308.45000000000005</v>
      </c>
      <c r="BE165" s="46">
        <v>308.45000000000005</v>
      </c>
      <c r="BF165" s="46">
        <v>411.15960466666672</v>
      </c>
      <c r="BG165" s="46">
        <v>132.23097222222222</v>
      </c>
      <c r="BH165" s="46"/>
      <c r="BI165" s="46">
        <v>0</v>
      </c>
      <c r="BJ165" s="46"/>
      <c r="BK165" s="46"/>
      <c r="BL165" s="46">
        <v>132.23097222222222</v>
      </c>
      <c r="BM165" s="46">
        <v>6274.6740600123458</v>
      </c>
      <c r="BN165" s="46">
        <f t="shared" si="22"/>
        <v>-9.7021329494280017E-7</v>
      </c>
      <c r="BO165" s="46">
        <f t="shared" si="23"/>
        <v>-6.8561739509291353E-7</v>
      </c>
      <c r="BP165" s="47">
        <f t="shared" si="26"/>
        <v>8.6609686609686669</v>
      </c>
      <c r="BQ165" s="47">
        <f t="shared" si="24"/>
        <v>1.8803418803418819</v>
      </c>
      <c r="BR165" s="48">
        <v>3</v>
      </c>
      <c r="BS165" s="47">
        <f t="shared" si="27"/>
        <v>3.4188034188034218</v>
      </c>
      <c r="BT165" s="47">
        <f t="shared" si="28"/>
        <v>12.25</v>
      </c>
      <c r="BU165" s="47">
        <f t="shared" si="29"/>
        <v>13.960113960113972</v>
      </c>
      <c r="BV165" s="46">
        <f t="shared" si="25"/>
        <v>875.95164917227783</v>
      </c>
      <c r="BW165" s="46">
        <f t="shared" si="30"/>
        <v>875.95164751644711</v>
      </c>
      <c r="BX165" s="46">
        <f t="shared" si="31"/>
        <v>7150.6257075287931</v>
      </c>
      <c r="BY165" s="46">
        <f t="shared" si="32"/>
        <v>85807.508490345514</v>
      </c>
      <c r="BZ165" s="49">
        <f>VLOOKUP($C165,[2]PARAMETROS!$A:$I,7,0)</f>
        <v>43101</v>
      </c>
      <c r="CA165" s="50">
        <f>VLOOKUP($C165,[2]PARAMETROS!$A:$I,8,0)</f>
        <v>0</v>
      </c>
      <c r="CB165" s="50">
        <f>VLOOKUP($C165,[2]PARAMETROS!$A:$I,9,0)</f>
        <v>0</v>
      </c>
    </row>
    <row r="166" spans="1:80">
      <c r="A166" s="42" t="s">
        <v>356</v>
      </c>
      <c r="B166" s="42" t="s">
        <v>15</v>
      </c>
      <c r="C166" s="42" t="s">
        <v>356</v>
      </c>
      <c r="D166" s="43" t="s">
        <v>361</v>
      </c>
      <c r="E166" s="44" t="s">
        <v>62</v>
      </c>
      <c r="F166" s="44" t="s">
        <v>63</v>
      </c>
      <c r="G166" s="44">
        <v>2</v>
      </c>
      <c r="H166" s="45">
        <v>1393</v>
      </c>
      <c r="I166" s="46">
        <v>2786</v>
      </c>
      <c r="J166" s="46"/>
      <c r="K166" s="46"/>
      <c r="L166" s="46">
        <v>422.98776666666674</v>
      </c>
      <c r="M166" s="46"/>
      <c r="N166" s="46"/>
      <c r="O166" s="46"/>
      <c r="P166" s="46"/>
      <c r="Q166" s="46">
        <v>3208.9877666666666</v>
      </c>
      <c r="R166" s="46">
        <v>641.79755333333333</v>
      </c>
      <c r="S166" s="46">
        <v>48.134816499999999</v>
      </c>
      <c r="T166" s="46">
        <v>32.089877666666666</v>
      </c>
      <c r="U166" s="46">
        <v>6.4179755333333333</v>
      </c>
      <c r="V166" s="46">
        <v>80.224694166666666</v>
      </c>
      <c r="W166" s="46">
        <v>256.71902133333333</v>
      </c>
      <c r="X166" s="46">
        <v>96.269632999999999</v>
      </c>
      <c r="Y166" s="46">
        <v>19.2539266</v>
      </c>
      <c r="Z166" s="46">
        <v>1180.9074981333333</v>
      </c>
      <c r="AA166" s="46">
        <v>267.41564722222222</v>
      </c>
      <c r="AB166" s="46">
        <v>356.55419629629625</v>
      </c>
      <c r="AC166" s="46">
        <v>229.62090241481485</v>
      </c>
      <c r="AD166" s="46">
        <v>853.59074593333332</v>
      </c>
      <c r="AE166" s="46">
        <v>156.84</v>
      </c>
      <c r="AF166" s="46">
        <v>794</v>
      </c>
      <c r="AG166" s="46">
        <v>0</v>
      </c>
      <c r="AH166" s="46">
        <v>65.239999999999995</v>
      </c>
      <c r="AI166" s="46">
        <v>0</v>
      </c>
      <c r="AJ166" s="46">
        <v>0</v>
      </c>
      <c r="AK166" s="46">
        <v>9.44</v>
      </c>
      <c r="AL166" s="46">
        <v>0</v>
      </c>
      <c r="AM166" s="46">
        <v>1025.52</v>
      </c>
      <c r="AN166" s="46">
        <v>3060.0182440666667</v>
      </c>
      <c r="AO166" s="46">
        <v>16.103745515014147</v>
      </c>
      <c r="AP166" s="46">
        <v>1.2882996412011318</v>
      </c>
      <c r="AQ166" s="46">
        <v>0.64414982060056591</v>
      </c>
      <c r="AR166" s="46">
        <v>11.231457183333335</v>
      </c>
      <c r="AS166" s="46">
        <v>4.1331762434666679</v>
      </c>
      <c r="AT166" s="46">
        <v>137.98647396666667</v>
      </c>
      <c r="AU166" s="46">
        <v>5.3483129444444444</v>
      </c>
      <c r="AV166" s="46">
        <v>176.73561531472694</v>
      </c>
      <c r="AW166" s="46">
        <v>44.569274537037032</v>
      </c>
      <c r="AX166" s="46">
        <v>26.385010525925928</v>
      </c>
      <c r="AY166" s="46">
        <v>0.66853911805555555</v>
      </c>
      <c r="AZ166" s="46">
        <v>10.696625888888889</v>
      </c>
      <c r="BA166" s="46">
        <v>4.159798956790123</v>
      </c>
      <c r="BB166" s="46">
        <v>31.824363641824696</v>
      </c>
      <c r="BC166" s="46">
        <v>118.30361266852222</v>
      </c>
      <c r="BD166" s="46">
        <v>355.28078845238093</v>
      </c>
      <c r="BE166" s="46">
        <v>355.28078845238093</v>
      </c>
      <c r="BF166" s="46">
        <v>473.58440112090318</v>
      </c>
      <c r="BG166" s="46">
        <v>132.23097222222222</v>
      </c>
      <c r="BH166" s="46"/>
      <c r="BI166" s="46">
        <v>0</v>
      </c>
      <c r="BJ166" s="46"/>
      <c r="BK166" s="46"/>
      <c r="BL166" s="46">
        <v>132.23097222222222</v>
      </c>
      <c r="BM166" s="46">
        <v>7051.5569993911859</v>
      </c>
      <c r="BN166" s="46">
        <f t="shared" si="22"/>
        <v>-9.7021329494280017E-7</v>
      </c>
      <c r="BO166" s="46">
        <f t="shared" si="23"/>
        <v>-6.8561739509291353E-7</v>
      </c>
      <c r="BP166" s="47">
        <f t="shared" si="26"/>
        <v>8.6609686609686669</v>
      </c>
      <c r="BQ166" s="47">
        <f t="shared" si="24"/>
        <v>1.8803418803418819</v>
      </c>
      <c r="BR166" s="48">
        <v>3</v>
      </c>
      <c r="BS166" s="47">
        <f t="shared" si="27"/>
        <v>3.4188034188034218</v>
      </c>
      <c r="BT166" s="47">
        <f t="shared" si="28"/>
        <v>12.25</v>
      </c>
      <c r="BU166" s="47">
        <f t="shared" si="29"/>
        <v>13.960113960113972</v>
      </c>
      <c r="BV166" s="46">
        <f t="shared" si="25"/>
        <v>984.40539284624697</v>
      </c>
      <c r="BW166" s="46">
        <f t="shared" si="30"/>
        <v>984.40539119041625</v>
      </c>
      <c r="BX166" s="46">
        <f t="shared" si="31"/>
        <v>8035.9623905816024</v>
      </c>
      <c r="BY166" s="46">
        <f t="shared" si="32"/>
        <v>96431.548686979222</v>
      </c>
      <c r="BZ166" s="49">
        <f>VLOOKUP($C166,[2]PARAMETROS!$A:$I,7,0)</f>
        <v>43101</v>
      </c>
      <c r="CA166" s="50">
        <f>VLOOKUP($C166,[2]PARAMETROS!$A:$I,8,0)</f>
        <v>0</v>
      </c>
      <c r="CB166" s="50">
        <f>VLOOKUP($C166,[2]PARAMETROS!$A:$I,9,0)</f>
        <v>0</v>
      </c>
    </row>
    <row r="167" spans="1:80">
      <c r="A167" s="42" t="s">
        <v>362</v>
      </c>
      <c r="B167" s="42" t="s">
        <v>78</v>
      </c>
      <c r="C167" s="42" t="s">
        <v>363</v>
      </c>
      <c r="D167" s="43" t="s">
        <v>364</v>
      </c>
      <c r="E167" s="44" t="s">
        <v>62</v>
      </c>
      <c r="F167" s="44" t="s">
        <v>63</v>
      </c>
      <c r="G167" s="44">
        <v>3</v>
      </c>
      <c r="H167" s="45">
        <v>3035.23</v>
      </c>
      <c r="I167" s="46">
        <v>9105.69</v>
      </c>
      <c r="J167" s="46"/>
      <c r="K167" s="46"/>
      <c r="L167" s="46"/>
      <c r="M167" s="46"/>
      <c r="N167" s="46"/>
      <c r="O167" s="46"/>
      <c r="P167" s="46"/>
      <c r="Q167" s="46">
        <v>9105.69</v>
      </c>
      <c r="R167" s="46">
        <v>1821.1380000000001</v>
      </c>
      <c r="S167" s="46">
        <v>136.58535000000001</v>
      </c>
      <c r="T167" s="46">
        <v>91.056900000000013</v>
      </c>
      <c r="U167" s="46">
        <v>18.211380000000002</v>
      </c>
      <c r="V167" s="46">
        <v>227.64225000000002</v>
      </c>
      <c r="W167" s="46">
        <v>728.4552000000001</v>
      </c>
      <c r="X167" s="46">
        <v>273.17070000000001</v>
      </c>
      <c r="Y167" s="46">
        <v>54.634140000000002</v>
      </c>
      <c r="Z167" s="46">
        <v>3350.8939200000009</v>
      </c>
      <c r="AA167" s="46">
        <v>758.8075</v>
      </c>
      <c r="AB167" s="46">
        <v>1011.7433333333333</v>
      </c>
      <c r="AC167" s="46">
        <v>651.56270666666683</v>
      </c>
      <c r="AD167" s="46">
        <v>2422.1135400000003</v>
      </c>
      <c r="AE167" s="46">
        <v>0</v>
      </c>
      <c r="AF167" s="46">
        <v>1191</v>
      </c>
      <c r="AG167" s="46">
        <v>0</v>
      </c>
      <c r="AH167" s="46">
        <v>45</v>
      </c>
      <c r="AI167" s="46">
        <v>0</v>
      </c>
      <c r="AJ167" s="46">
        <v>0</v>
      </c>
      <c r="AK167" s="46">
        <v>14.16</v>
      </c>
      <c r="AL167" s="46">
        <v>881.64</v>
      </c>
      <c r="AM167" s="46">
        <v>2131.8000000000002</v>
      </c>
      <c r="AN167" s="46">
        <v>7904.8074600000018</v>
      </c>
      <c r="AO167" s="46">
        <v>45.695317390046306</v>
      </c>
      <c r="AP167" s="46">
        <v>3.6556253912037042</v>
      </c>
      <c r="AQ167" s="46">
        <v>1.8278126956018521</v>
      </c>
      <c r="AR167" s="46">
        <v>31.869915000000006</v>
      </c>
      <c r="AS167" s="46">
        <v>11.728128720000006</v>
      </c>
      <c r="AT167" s="46">
        <v>391.54467</v>
      </c>
      <c r="AU167" s="46">
        <v>15.176150000000002</v>
      </c>
      <c r="AV167" s="46">
        <v>501.49761919685187</v>
      </c>
      <c r="AW167" s="46">
        <v>126.46791666666667</v>
      </c>
      <c r="AX167" s="46">
        <v>74.869006666666678</v>
      </c>
      <c r="AY167" s="46">
        <v>1.89701875</v>
      </c>
      <c r="AZ167" s="46">
        <v>30.352300000000003</v>
      </c>
      <c r="BA167" s="46">
        <v>11.803672222222222</v>
      </c>
      <c r="BB167" s="46">
        <v>90.30348846444447</v>
      </c>
      <c r="BC167" s="46">
        <v>335.69340277000003</v>
      </c>
      <c r="BD167" s="46"/>
      <c r="BE167" s="46">
        <v>0</v>
      </c>
      <c r="BF167" s="46">
        <v>335.69340277000003</v>
      </c>
      <c r="BG167" s="46">
        <v>283.14145833333333</v>
      </c>
      <c r="BH167" s="46"/>
      <c r="BI167" s="46">
        <v>0</v>
      </c>
      <c r="BJ167" s="46"/>
      <c r="BK167" s="46"/>
      <c r="BL167" s="46">
        <v>283.14145833333333</v>
      </c>
      <c r="BM167" s="46">
        <v>18130.829940300187</v>
      </c>
      <c r="BN167" s="46">
        <f t="shared" si="22"/>
        <v>-1.4553199424142004E-6</v>
      </c>
      <c r="BO167" s="46">
        <f t="shared" si="23"/>
        <v>-1.0284260926393703E-6</v>
      </c>
      <c r="BP167" s="47">
        <f t="shared" si="26"/>
        <v>8.5633802816901436</v>
      </c>
      <c r="BQ167" s="47">
        <f t="shared" si="24"/>
        <v>1.8591549295774654</v>
      </c>
      <c r="BR167" s="48">
        <v>2</v>
      </c>
      <c r="BS167" s="47">
        <f t="shared" si="27"/>
        <v>2.2535211267605644</v>
      </c>
      <c r="BT167" s="47">
        <f t="shared" si="28"/>
        <v>11.25</v>
      </c>
      <c r="BU167" s="47">
        <f t="shared" si="29"/>
        <v>12.676056338028173</v>
      </c>
      <c r="BV167" s="46">
        <f t="shared" si="25"/>
        <v>2298.2742174696905</v>
      </c>
      <c r="BW167" s="46">
        <f t="shared" si="30"/>
        <v>2298.2742149859446</v>
      </c>
      <c r="BX167" s="46">
        <f t="shared" si="31"/>
        <v>20429.104155286132</v>
      </c>
      <c r="BY167" s="46">
        <f t="shared" si="32"/>
        <v>245149.24986343359</v>
      </c>
      <c r="BZ167" s="49">
        <f>VLOOKUP($C167,[2]PARAMETROS!$A:$I,7,0)</f>
        <v>43101</v>
      </c>
      <c r="CA167" s="50">
        <f>VLOOKUP($C167,[2]PARAMETROS!$A:$I,8,0)</f>
        <v>0</v>
      </c>
      <c r="CB167" s="50">
        <f>VLOOKUP($C167,[2]PARAMETROS!$A:$I,9,0)</f>
        <v>0</v>
      </c>
    </row>
    <row r="168" spans="1:80">
      <c r="A168" s="42" t="s">
        <v>362</v>
      </c>
      <c r="B168" s="42" t="s">
        <v>78</v>
      </c>
      <c r="C168" s="42" t="s">
        <v>363</v>
      </c>
      <c r="D168" s="43" t="s">
        <v>365</v>
      </c>
      <c r="E168" s="44" t="s">
        <v>62</v>
      </c>
      <c r="F168" s="44" t="s">
        <v>64</v>
      </c>
      <c r="G168" s="44">
        <v>1</v>
      </c>
      <c r="H168" s="45">
        <v>3035.23</v>
      </c>
      <c r="I168" s="46">
        <v>3035.23</v>
      </c>
      <c r="J168" s="46"/>
      <c r="K168" s="46"/>
      <c r="L168" s="46"/>
      <c r="M168" s="46"/>
      <c r="N168" s="46"/>
      <c r="O168" s="46"/>
      <c r="P168" s="46"/>
      <c r="Q168" s="46">
        <v>3035.23</v>
      </c>
      <c r="R168" s="46">
        <v>607.04600000000005</v>
      </c>
      <c r="S168" s="46">
        <v>45.528449999999999</v>
      </c>
      <c r="T168" s="46">
        <v>30.3523</v>
      </c>
      <c r="U168" s="46">
        <v>6.0704599999999997</v>
      </c>
      <c r="V168" s="46">
        <v>75.880750000000006</v>
      </c>
      <c r="W168" s="46">
        <v>242.8184</v>
      </c>
      <c r="X168" s="46">
        <v>91.056899999999999</v>
      </c>
      <c r="Y168" s="46">
        <v>18.211380000000002</v>
      </c>
      <c r="Z168" s="46">
        <v>1116.9646400000001</v>
      </c>
      <c r="AA168" s="46">
        <v>252.93583333333333</v>
      </c>
      <c r="AB168" s="46">
        <v>337.24777777777774</v>
      </c>
      <c r="AC168" s="46">
        <v>217.18756888888893</v>
      </c>
      <c r="AD168" s="46">
        <v>807.37117999999998</v>
      </c>
      <c r="AE168" s="46">
        <v>0</v>
      </c>
      <c r="AF168" s="46">
        <v>397</v>
      </c>
      <c r="AG168" s="46">
        <v>0</v>
      </c>
      <c r="AH168" s="46">
        <v>15</v>
      </c>
      <c r="AI168" s="46">
        <v>0</v>
      </c>
      <c r="AJ168" s="46">
        <v>0</v>
      </c>
      <c r="AK168" s="46">
        <v>4.72</v>
      </c>
      <c r="AL168" s="46">
        <v>293.88</v>
      </c>
      <c r="AM168" s="46">
        <v>710.6</v>
      </c>
      <c r="AN168" s="46">
        <v>2634.9358200000001</v>
      </c>
      <c r="AO168" s="46">
        <v>15.231772463348767</v>
      </c>
      <c r="AP168" s="46">
        <v>1.2185417970679013</v>
      </c>
      <c r="AQ168" s="46">
        <v>0.60927089853395067</v>
      </c>
      <c r="AR168" s="46">
        <v>10.623305000000002</v>
      </c>
      <c r="AS168" s="46">
        <v>3.9093762400000016</v>
      </c>
      <c r="AT168" s="46">
        <v>130.51488999999998</v>
      </c>
      <c r="AU168" s="46">
        <v>5.0587166666666672</v>
      </c>
      <c r="AV168" s="46">
        <v>167.16587306561726</v>
      </c>
      <c r="AW168" s="46">
        <v>42.155972222222218</v>
      </c>
      <c r="AX168" s="46">
        <v>24.956335555555558</v>
      </c>
      <c r="AY168" s="46">
        <v>0.63233958333333329</v>
      </c>
      <c r="AZ168" s="46">
        <v>10.117433333333334</v>
      </c>
      <c r="BA168" s="46">
        <v>3.9345574074074072</v>
      </c>
      <c r="BB168" s="46">
        <v>30.101162821481488</v>
      </c>
      <c r="BC168" s="46">
        <v>111.89780092333334</v>
      </c>
      <c r="BD168" s="46"/>
      <c r="BE168" s="46">
        <v>0</v>
      </c>
      <c r="BF168" s="46">
        <v>111.89780092333334</v>
      </c>
      <c r="BG168" s="46">
        <v>94.380486111111111</v>
      </c>
      <c r="BH168" s="46"/>
      <c r="BI168" s="46">
        <v>0</v>
      </c>
      <c r="BJ168" s="46"/>
      <c r="BK168" s="46"/>
      <c r="BL168" s="46">
        <v>94.380486111111111</v>
      </c>
      <c r="BM168" s="46">
        <v>6043.6099801000619</v>
      </c>
      <c r="BN168" s="46">
        <f t="shared" si="22"/>
        <v>-4.8510664747140009E-7</v>
      </c>
      <c r="BO168" s="46">
        <f t="shared" si="23"/>
        <v>-3.4280869754645676E-7</v>
      </c>
      <c r="BP168" s="47">
        <f t="shared" si="26"/>
        <v>8.5633802816901436</v>
      </c>
      <c r="BQ168" s="47">
        <f t="shared" si="24"/>
        <v>1.8591549295774654</v>
      </c>
      <c r="BR168" s="48">
        <v>2</v>
      </c>
      <c r="BS168" s="47">
        <f t="shared" si="27"/>
        <v>2.2535211267605644</v>
      </c>
      <c r="BT168" s="47">
        <f t="shared" si="28"/>
        <v>11.25</v>
      </c>
      <c r="BU168" s="47">
        <f t="shared" si="29"/>
        <v>12.676056338028173</v>
      </c>
      <c r="BV168" s="46">
        <f t="shared" si="25"/>
        <v>766.09140582323005</v>
      </c>
      <c r="BW168" s="46">
        <f t="shared" si="30"/>
        <v>766.09140499531475</v>
      </c>
      <c r="BX168" s="46">
        <f t="shared" si="31"/>
        <v>6809.7013850953763</v>
      </c>
      <c r="BY168" s="46">
        <f t="shared" si="32"/>
        <v>81716.416621144512</v>
      </c>
      <c r="BZ168" s="49">
        <f>VLOOKUP($C168,[2]PARAMETROS!$A:$I,7,0)</f>
        <v>43101</v>
      </c>
      <c r="CA168" s="50">
        <f>VLOOKUP($C168,[2]PARAMETROS!$A:$I,8,0)</f>
        <v>0</v>
      </c>
      <c r="CB168" s="50">
        <f>VLOOKUP($C168,[2]PARAMETROS!$A:$I,9,0)</f>
        <v>0</v>
      </c>
    </row>
    <row r="169" spans="1:80">
      <c r="A169" s="42" t="s">
        <v>362</v>
      </c>
      <c r="B169" s="42" t="s">
        <v>14</v>
      </c>
      <c r="C169" s="42" t="s">
        <v>362</v>
      </c>
      <c r="D169" s="43" t="s">
        <v>366</v>
      </c>
      <c r="E169" s="44" t="s">
        <v>62</v>
      </c>
      <c r="F169" s="44" t="s">
        <v>63</v>
      </c>
      <c r="G169" s="44">
        <v>4</v>
      </c>
      <c r="H169" s="45">
        <v>1393</v>
      </c>
      <c r="I169" s="46">
        <v>5572</v>
      </c>
      <c r="J169" s="46"/>
      <c r="K169" s="46"/>
      <c r="L169" s="46"/>
      <c r="M169" s="46"/>
      <c r="N169" s="46"/>
      <c r="O169" s="46"/>
      <c r="P169" s="46"/>
      <c r="Q169" s="46">
        <v>5572</v>
      </c>
      <c r="R169" s="46">
        <v>1114.4000000000001</v>
      </c>
      <c r="S169" s="46">
        <v>83.58</v>
      </c>
      <c r="T169" s="46">
        <v>55.72</v>
      </c>
      <c r="U169" s="46">
        <v>11.144</v>
      </c>
      <c r="V169" s="46">
        <v>139.30000000000001</v>
      </c>
      <c r="W169" s="46">
        <v>445.76</v>
      </c>
      <c r="X169" s="46">
        <v>167.16</v>
      </c>
      <c r="Y169" s="46">
        <v>33.432000000000002</v>
      </c>
      <c r="Z169" s="46">
        <v>2050.4960000000001</v>
      </c>
      <c r="AA169" s="46">
        <v>464.33333333333331</v>
      </c>
      <c r="AB169" s="46">
        <v>619.11111111111109</v>
      </c>
      <c r="AC169" s="46">
        <v>398.70755555555564</v>
      </c>
      <c r="AD169" s="46">
        <v>1482.152</v>
      </c>
      <c r="AE169" s="46">
        <v>313.68</v>
      </c>
      <c r="AF169" s="46">
        <v>1588</v>
      </c>
      <c r="AG169" s="46">
        <v>0</v>
      </c>
      <c r="AH169" s="46">
        <v>130.47999999999999</v>
      </c>
      <c r="AI169" s="46">
        <v>0</v>
      </c>
      <c r="AJ169" s="46">
        <v>0</v>
      </c>
      <c r="AK169" s="46">
        <v>18.88</v>
      </c>
      <c r="AL169" s="46">
        <v>0</v>
      </c>
      <c r="AM169" s="46">
        <v>2051.04</v>
      </c>
      <c r="AN169" s="46">
        <v>5583.6880000000001</v>
      </c>
      <c r="AO169" s="46">
        <v>27.962110339506175</v>
      </c>
      <c r="AP169" s="46">
        <v>2.2369688271604939</v>
      </c>
      <c r="AQ169" s="46">
        <v>1.118484413580247</v>
      </c>
      <c r="AR169" s="46">
        <v>19.502000000000002</v>
      </c>
      <c r="AS169" s="46">
        <v>7.1767360000000027</v>
      </c>
      <c r="AT169" s="46">
        <v>239.59599999999998</v>
      </c>
      <c r="AU169" s="46">
        <v>9.2866666666666671</v>
      </c>
      <c r="AV169" s="46">
        <v>306.87896624691359</v>
      </c>
      <c r="AW169" s="46">
        <v>77.388888888888886</v>
      </c>
      <c r="AX169" s="46">
        <v>45.814222222222227</v>
      </c>
      <c r="AY169" s="46">
        <v>1.1608333333333332</v>
      </c>
      <c r="AZ169" s="46">
        <v>18.573333333333334</v>
      </c>
      <c r="BA169" s="46">
        <v>7.2229629629629626</v>
      </c>
      <c r="BB169" s="46">
        <v>55.258968592592602</v>
      </c>
      <c r="BC169" s="46">
        <v>205.41920933333333</v>
      </c>
      <c r="BD169" s="46">
        <v>616.90000000000009</v>
      </c>
      <c r="BE169" s="46">
        <v>616.90000000000009</v>
      </c>
      <c r="BF169" s="46">
        <v>822.31920933333345</v>
      </c>
      <c r="BG169" s="46">
        <v>264.46194444444444</v>
      </c>
      <c r="BH169" s="46"/>
      <c r="BI169" s="46">
        <v>0</v>
      </c>
      <c r="BJ169" s="46"/>
      <c r="BK169" s="46"/>
      <c r="BL169" s="46">
        <v>264.46194444444444</v>
      </c>
      <c r="BM169" s="46">
        <v>12549.348120024692</v>
      </c>
      <c r="BN169" s="46">
        <f t="shared" si="22"/>
        <v>-1.9404265898856003E-6</v>
      </c>
      <c r="BO169" s="46">
        <f t="shared" si="23"/>
        <v>-1.3712347901858271E-6</v>
      </c>
      <c r="BP169" s="47">
        <f t="shared" si="26"/>
        <v>8.5633802816901436</v>
      </c>
      <c r="BQ169" s="47">
        <f t="shared" si="24"/>
        <v>1.8591549295774654</v>
      </c>
      <c r="BR169" s="48">
        <v>2</v>
      </c>
      <c r="BS169" s="47">
        <f t="shared" si="27"/>
        <v>2.2535211267605644</v>
      </c>
      <c r="BT169" s="47">
        <f t="shared" si="28"/>
        <v>11.25</v>
      </c>
      <c r="BU169" s="47">
        <f t="shared" si="29"/>
        <v>12.676056338028173</v>
      </c>
      <c r="BV169" s="46">
        <f t="shared" si="25"/>
        <v>1590.7624373298213</v>
      </c>
      <c r="BW169" s="46">
        <f t="shared" si="30"/>
        <v>1590.7624340181599</v>
      </c>
      <c r="BX169" s="46">
        <f t="shared" si="31"/>
        <v>14140.110554042851</v>
      </c>
      <c r="BY169" s="46">
        <f t="shared" si="32"/>
        <v>169681.32664851419</v>
      </c>
      <c r="BZ169" s="49">
        <f>VLOOKUP($C169,[2]PARAMETROS!$A:$I,7,0)</f>
        <v>43101</v>
      </c>
      <c r="CA169" s="50">
        <f>VLOOKUP($C169,[2]PARAMETROS!$A:$I,8,0)</f>
        <v>0</v>
      </c>
      <c r="CB169" s="50">
        <f>VLOOKUP($C169,[2]PARAMETROS!$A:$I,9,0)</f>
        <v>0</v>
      </c>
    </row>
    <row r="170" spans="1:80">
      <c r="A170" s="42" t="s">
        <v>362</v>
      </c>
      <c r="B170" s="42" t="s">
        <v>15</v>
      </c>
      <c r="C170" s="42" t="s">
        <v>362</v>
      </c>
      <c r="D170" s="43" t="s">
        <v>367</v>
      </c>
      <c r="E170" s="44" t="s">
        <v>62</v>
      </c>
      <c r="F170" s="44" t="s">
        <v>63</v>
      </c>
      <c r="G170" s="44">
        <v>4</v>
      </c>
      <c r="H170" s="45">
        <v>1393</v>
      </c>
      <c r="I170" s="46">
        <v>5572</v>
      </c>
      <c r="J170" s="46"/>
      <c r="K170" s="46"/>
      <c r="L170" s="46">
        <v>845.97553333333349</v>
      </c>
      <c r="M170" s="46"/>
      <c r="N170" s="46"/>
      <c r="O170" s="46"/>
      <c r="P170" s="46"/>
      <c r="Q170" s="46">
        <v>6417.9755333333333</v>
      </c>
      <c r="R170" s="46">
        <v>1283.5951066666667</v>
      </c>
      <c r="S170" s="46">
        <v>96.269632999999999</v>
      </c>
      <c r="T170" s="46">
        <v>64.179755333333333</v>
      </c>
      <c r="U170" s="46">
        <v>12.835951066666667</v>
      </c>
      <c r="V170" s="46">
        <v>160.44938833333333</v>
      </c>
      <c r="W170" s="46">
        <v>513.43804266666666</v>
      </c>
      <c r="X170" s="46">
        <v>192.539266</v>
      </c>
      <c r="Y170" s="46">
        <v>38.5078532</v>
      </c>
      <c r="Z170" s="46">
        <v>2361.8149962666666</v>
      </c>
      <c r="AA170" s="46">
        <v>534.83129444444444</v>
      </c>
      <c r="AB170" s="46">
        <v>713.10839259259251</v>
      </c>
      <c r="AC170" s="46">
        <v>459.2418048296297</v>
      </c>
      <c r="AD170" s="46">
        <v>1707.1814918666666</v>
      </c>
      <c r="AE170" s="46">
        <v>313.68</v>
      </c>
      <c r="AF170" s="46">
        <v>1588</v>
      </c>
      <c r="AG170" s="46">
        <v>0</v>
      </c>
      <c r="AH170" s="46">
        <v>130.47999999999999</v>
      </c>
      <c r="AI170" s="46">
        <v>0</v>
      </c>
      <c r="AJ170" s="46">
        <v>0</v>
      </c>
      <c r="AK170" s="46">
        <v>18.88</v>
      </c>
      <c r="AL170" s="46">
        <v>0</v>
      </c>
      <c r="AM170" s="46">
        <v>2051.04</v>
      </c>
      <c r="AN170" s="46">
        <v>6120.0364881333335</v>
      </c>
      <c r="AO170" s="46">
        <v>32.207491030028294</v>
      </c>
      <c r="AP170" s="46">
        <v>2.5765992824022637</v>
      </c>
      <c r="AQ170" s="46">
        <v>1.2882996412011318</v>
      </c>
      <c r="AR170" s="46">
        <v>22.46291436666667</v>
      </c>
      <c r="AS170" s="46">
        <v>8.2663524869333358</v>
      </c>
      <c r="AT170" s="46">
        <v>275.97294793333333</v>
      </c>
      <c r="AU170" s="46">
        <v>10.696625888888889</v>
      </c>
      <c r="AV170" s="46">
        <v>353.47123062945388</v>
      </c>
      <c r="AW170" s="46">
        <v>89.138549074074064</v>
      </c>
      <c r="AX170" s="46">
        <v>52.770021051851856</v>
      </c>
      <c r="AY170" s="46">
        <v>1.3370782361111111</v>
      </c>
      <c r="AZ170" s="46">
        <v>21.393251777777778</v>
      </c>
      <c r="BA170" s="46">
        <v>8.319597913580246</v>
      </c>
      <c r="BB170" s="46">
        <v>63.648727283649393</v>
      </c>
      <c r="BC170" s="46">
        <v>236.60722533704444</v>
      </c>
      <c r="BD170" s="46">
        <v>710.56157690476186</v>
      </c>
      <c r="BE170" s="46">
        <v>710.56157690476186</v>
      </c>
      <c r="BF170" s="46">
        <v>947.16880224180636</v>
      </c>
      <c r="BG170" s="46">
        <v>264.46194444444444</v>
      </c>
      <c r="BH170" s="46"/>
      <c r="BI170" s="46">
        <v>0</v>
      </c>
      <c r="BJ170" s="46"/>
      <c r="BK170" s="46"/>
      <c r="BL170" s="46">
        <v>264.46194444444444</v>
      </c>
      <c r="BM170" s="46">
        <v>14103.113998782372</v>
      </c>
      <c r="BN170" s="46">
        <f t="shared" si="22"/>
        <v>-1.9404265898856003E-6</v>
      </c>
      <c r="BO170" s="46">
        <f t="shared" si="23"/>
        <v>-1.3712347901858271E-6</v>
      </c>
      <c r="BP170" s="47">
        <f t="shared" si="26"/>
        <v>8.5633802816901436</v>
      </c>
      <c r="BQ170" s="47">
        <f t="shared" si="24"/>
        <v>1.8591549295774654</v>
      </c>
      <c r="BR170" s="48">
        <v>2</v>
      </c>
      <c r="BS170" s="47">
        <f t="shared" si="27"/>
        <v>2.2535211267605644</v>
      </c>
      <c r="BT170" s="47">
        <f t="shared" si="28"/>
        <v>11.25</v>
      </c>
      <c r="BU170" s="47">
        <f t="shared" si="29"/>
        <v>12.676056338028173</v>
      </c>
      <c r="BV170" s="46">
        <f t="shared" si="25"/>
        <v>1787.7186754822033</v>
      </c>
      <c r="BW170" s="46">
        <f t="shared" si="30"/>
        <v>1787.7186721705418</v>
      </c>
      <c r="BX170" s="46">
        <f t="shared" si="31"/>
        <v>15890.832670952914</v>
      </c>
      <c r="BY170" s="46">
        <f t="shared" si="32"/>
        <v>190689.99205143497</v>
      </c>
      <c r="BZ170" s="49">
        <f>VLOOKUP($C170,[2]PARAMETROS!$A:$I,7,0)</f>
        <v>43101</v>
      </c>
      <c r="CA170" s="50">
        <f>VLOOKUP($C170,[2]PARAMETROS!$A:$I,8,0)</f>
        <v>0</v>
      </c>
      <c r="CB170" s="50">
        <f>VLOOKUP($C170,[2]PARAMETROS!$A:$I,9,0)</f>
        <v>0</v>
      </c>
    </row>
    <row r="171" spans="1:80">
      <c r="A171" s="42" t="s">
        <v>368</v>
      </c>
      <c r="B171" s="42" t="s">
        <v>73</v>
      </c>
      <c r="C171" s="42" t="s">
        <v>74</v>
      </c>
      <c r="D171" s="43" t="s">
        <v>369</v>
      </c>
      <c r="E171" s="44" t="s">
        <v>62</v>
      </c>
      <c r="F171" s="44" t="s">
        <v>63</v>
      </c>
      <c r="G171" s="44">
        <v>1</v>
      </c>
      <c r="H171" s="45">
        <v>1041.5999999999999</v>
      </c>
      <c r="I171" s="46">
        <v>1041.5999999999999</v>
      </c>
      <c r="J171" s="46"/>
      <c r="K171" s="46"/>
      <c r="L171" s="46"/>
      <c r="M171" s="46"/>
      <c r="N171" s="46"/>
      <c r="O171" s="46"/>
      <c r="P171" s="46"/>
      <c r="Q171" s="46">
        <v>1041.5999999999999</v>
      </c>
      <c r="R171" s="46">
        <v>208.32</v>
      </c>
      <c r="S171" s="46">
        <v>15.623999999999999</v>
      </c>
      <c r="T171" s="46">
        <v>10.415999999999999</v>
      </c>
      <c r="U171" s="46">
        <v>2.0831999999999997</v>
      </c>
      <c r="V171" s="46">
        <v>26.04</v>
      </c>
      <c r="W171" s="46">
        <v>83.327999999999989</v>
      </c>
      <c r="X171" s="46">
        <v>31.247999999999998</v>
      </c>
      <c r="Y171" s="46">
        <v>6.2495999999999992</v>
      </c>
      <c r="Z171" s="46">
        <v>383.30879999999996</v>
      </c>
      <c r="AA171" s="46">
        <v>86.799999999999983</v>
      </c>
      <c r="AB171" s="46">
        <v>115.73333333333332</v>
      </c>
      <c r="AC171" s="46">
        <v>74.532266666666672</v>
      </c>
      <c r="AD171" s="46">
        <v>277.06559999999996</v>
      </c>
      <c r="AE171" s="46">
        <v>99.504000000000005</v>
      </c>
      <c r="AF171" s="46">
        <v>0</v>
      </c>
      <c r="AG171" s="46">
        <v>264.83999999999997</v>
      </c>
      <c r="AH171" s="46">
        <v>27.01</v>
      </c>
      <c r="AI171" s="46">
        <v>0</v>
      </c>
      <c r="AJ171" s="46">
        <v>0</v>
      </c>
      <c r="AK171" s="46">
        <v>4.72</v>
      </c>
      <c r="AL171" s="46">
        <v>0</v>
      </c>
      <c r="AM171" s="46">
        <v>396.07400000000001</v>
      </c>
      <c r="AN171" s="46">
        <v>1056.4484</v>
      </c>
      <c r="AO171" s="46">
        <v>5.2270879629629627</v>
      </c>
      <c r="AP171" s="46">
        <v>0.418167037037037</v>
      </c>
      <c r="AQ171" s="46">
        <v>0.2090835185185185</v>
      </c>
      <c r="AR171" s="46">
        <v>3.6456000000000004</v>
      </c>
      <c r="AS171" s="46">
        <v>1.3415808000000005</v>
      </c>
      <c r="AT171" s="46">
        <v>44.788799999999995</v>
      </c>
      <c r="AU171" s="46">
        <v>1.736</v>
      </c>
      <c r="AV171" s="46">
        <v>57.366319318518514</v>
      </c>
      <c r="AW171" s="46">
        <v>14.466666666666665</v>
      </c>
      <c r="AX171" s="46">
        <v>8.5642666666666667</v>
      </c>
      <c r="AY171" s="46">
        <v>0.21699999999999997</v>
      </c>
      <c r="AZ171" s="46">
        <v>3.472</v>
      </c>
      <c r="BA171" s="46">
        <v>1.350222222222222</v>
      </c>
      <c r="BB171" s="46">
        <v>10.329817244444445</v>
      </c>
      <c r="BC171" s="46">
        <v>38.3999728</v>
      </c>
      <c r="BD171" s="46"/>
      <c r="BE171" s="46">
        <v>0</v>
      </c>
      <c r="BF171" s="46">
        <v>38.3999728</v>
      </c>
      <c r="BG171" s="46">
        <v>43.567500000000003</v>
      </c>
      <c r="BH171" s="46"/>
      <c r="BI171" s="46">
        <v>0</v>
      </c>
      <c r="BJ171" s="46"/>
      <c r="BK171" s="46"/>
      <c r="BL171" s="46">
        <v>43.567500000000003</v>
      </c>
      <c r="BM171" s="46">
        <v>2237.3821921185181</v>
      </c>
      <c r="BN171" s="46">
        <f t="shared" si="22"/>
        <v>-4.8510664747140009E-7</v>
      </c>
      <c r="BO171" s="46">
        <f t="shared" si="23"/>
        <v>-3.4280869754645676E-7</v>
      </c>
      <c r="BP171" s="47">
        <f t="shared" si="26"/>
        <v>8.5633802816901436</v>
      </c>
      <c r="BQ171" s="47">
        <f t="shared" si="24"/>
        <v>1.8591549295774654</v>
      </c>
      <c r="BR171" s="48">
        <v>2</v>
      </c>
      <c r="BS171" s="47">
        <f t="shared" si="27"/>
        <v>2.2535211267605644</v>
      </c>
      <c r="BT171" s="47">
        <f t="shared" si="28"/>
        <v>11.25</v>
      </c>
      <c r="BU171" s="47">
        <f t="shared" si="29"/>
        <v>12.676056338028173</v>
      </c>
      <c r="BV171" s="46">
        <f t="shared" si="25"/>
        <v>283.61182706500608</v>
      </c>
      <c r="BW171" s="46">
        <f t="shared" si="30"/>
        <v>283.61182623709072</v>
      </c>
      <c r="BX171" s="46">
        <f t="shared" si="31"/>
        <v>2520.9940183556087</v>
      </c>
      <c r="BY171" s="46">
        <f t="shared" si="32"/>
        <v>30251.928220267306</v>
      </c>
      <c r="BZ171" s="49">
        <f>VLOOKUP($C171,[2]PARAMETROS!$A:$I,7,0)</f>
        <v>43101</v>
      </c>
      <c r="CA171" s="50">
        <f>VLOOKUP($C171,[2]PARAMETROS!$A:$I,8,0)</f>
        <v>0</v>
      </c>
      <c r="CB171" s="50">
        <f>VLOOKUP($C171,[2]PARAMETROS!$A:$I,9,0)</f>
        <v>0</v>
      </c>
    </row>
    <row r="172" spans="1:80">
      <c r="A172" s="42" t="s">
        <v>370</v>
      </c>
      <c r="B172" s="42" t="s">
        <v>78</v>
      </c>
      <c r="C172" s="42" t="s">
        <v>371</v>
      </c>
      <c r="D172" s="43" t="s">
        <v>372</v>
      </c>
      <c r="E172" s="44" t="s">
        <v>62</v>
      </c>
      <c r="F172" s="44" t="s">
        <v>63</v>
      </c>
      <c r="G172" s="44">
        <v>1</v>
      </c>
      <c r="H172" s="45">
        <v>3062.89</v>
      </c>
      <c r="I172" s="46">
        <v>3062.89</v>
      </c>
      <c r="J172" s="46"/>
      <c r="K172" s="46"/>
      <c r="L172" s="46"/>
      <c r="M172" s="46"/>
      <c r="N172" s="46"/>
      <c r="O172" s="46"/>
      <c r="P172" s="46"/>
      <c r="Q172" s="46">
        <v>3062.89</v>
      </c>
      <c r="R172" s="46">
        <v>612.57799999999997</v>
      </c>
      <c r="S172" s="46">
        <v>45.943349999999995</v>
      </c>
      <c r="T172" s="46">
        <v>30.628899999999998</v>
      </c>
      <c r="U172" s="46">
        <v>6.1257799999999998</v>
      </c>
      <c r="V172" s="46">
        <v>76.572249999999997</v>
      </c>
      <c r="W172" s="46">
        <v>245.03119999999998</v>
      </c>
      <c r="X172" s="46">
        <v>91.88669999999999</v>
      </c>
      <c r="Y172" s="46">
        <v>18.37734</v>
      </c>
      <c r="Z172" s="46">
        <v>1127.1435199999999</v>
      </c>
      <c r="AA172" s="46">
        <v>255.24083333333331</v>
      </c>
      <c r="AB172" s="46">
        <v>340.32111111111107</v>
      </c>
      <c r="AC172" s="46">
        <v>219.16679555555558</v>
      </c>
      <c r="AD172" s="46">
        <v>814.72874000000002</v>
      </c>
      <c r="AE172" s="46">
        <v>0</v>
      </c>
      <c r="AF172" s="46">
        <v>397</v>
      </c>
      <c r="AG172" s="46">
        <v>0</v>
      </c>
      <c r="AH172" s="46">
        <v>0</v>
      </c>
      <c r="AI172" s="46">
        <v>0</v>
      </c>
      <c r="AJ172" s="46">
        <v>0</v>
      </c>
      <c r="AK172" s="46">
        <v>4.72</v>
      </c>
      <c r="AL172" s="46">
        <v>293.88</v>
      </c>
      <c r="AM172" s="46">
        <v>695.6</v>
      </c>
      <c r="AN172" s="46">
        <v>2637.4722599999996</v>
      </c>
      <c r="AO172" s="46">
        <v>15.37057934992284</v>
      </c>
      <c r="AP172" s="46">
        <v>1.2296463479938271</v>
      </c>
      <c r="AQ172" s="46">
        <v>0.61482317399691355</v>
      </c>
      <c r="AR172" s="46">
        <v>10.720115000000002</v>
      </c>
      <c r="AS172" s="46">
        <v>3.9450023200000013</v>
      </c>
      <c r="AT172" s="46">
        <v>131.70426999999998</v>
      </c>
      <c r="AU172" s="46">
        <v>5.1048166666666672</v>
      </c>
      <c r="AV172" s="46">
        <v>168.68925285858023</v>
      </c>
      <c r="AW172" s="46">
        <v>42.540138888888883</v>
      </c>
      <c r="AX172" s="46">
        <v>25.183762222222224</v>
      </c>
      <c r="AY172" s="46">
        <v>0.63810208333333329</v>
      </c>
      <c r="AZ172" s="46">
        <v>10.209633333333334</v>
      </c>
      <c r="BA172" s="46">
        <v>3.9704129629629628</v>
      </c>
      <c r="BB172" s="46">
        <v>30.375474212592597</v>
      </c>
      <c r="BC172" s="46">
        <v>112.91752370333333</v>
      </c>
      <c r="BD172" s="46"/>
      <c r="BE172" s="46">
        <v>0</v>
      </c>
      <c r="BF172" s="46">
        <v>112.91752370333333</v>
      </c>
      <c r="BG172" s="46">
        <v>94.380486111111111</v>
      </c>
      <c r="BH172" s="46"/>
      <c r="BI172" s="46">
        <v>0</v>
      </c>
      <c r="BJ172" s="46"/>
      <c r="BK172" s="46"/>
      <c r="BL172" s="46">
        <v>94.380486111111111</v>
      </c>
      <c r="BM172" s="46">
        <v>6076.3495226730247</v>
      </c>
      <c r="BN172" s="46">
        <f t="shared" si="22"/>
        <v>-4.8510664747140009E-7</v>
      </c>
      <c r="BO172" s="46">
        <f t="shared" si="23"/>
        <v>-3.4280869754645676E-7</v>
      </c>
      <c r="BP172" s="47">
        <f t="shared" si="26"/>
        <v>8.6609686609686669</v>
      </c>
      <c r="BQ172" s="47">
        <f t="shared" si="24"/>
        <v>1.8803418803418819</v>
      </c>
      <c r="BR172" s="48">
        <v>3</v>
      </c>
      <c r="BS172" s="47">
        <f t="shared" si="27"/>
        <v>3.4188034188034218</v>
      </c>
      <c r="BT172" s="47">
        <f t="shared" si="28"/>
        <v>12.25</v>
      </c>
      <c r="BU172" s="47">
        <f t="shared" si="29"/>
        <v>13.960113960113972</v>
      </c>
      <c r="BV172" s="46">
        <f t="shared" si="25"/>
        <v>848.26531786441763</v>
      </c>
      <c r="BW172" s="46">
        <f t="shared" si="30"/>
        <v>848.26531703650232</v>
      </c>
      <c r="BX172" s="46">
        <f t="shared" si="31"/>
        <v>6924.6148397095267</v>
      </c>
      <c r="BY172" s="46">
        <f t="shared" si="32"/>
        <v>83095.378076514316</v>
      </c>
      <c r="BZ172" s="49">
        <f>VLOOKUP($C172,[2]PARAMETROS!$A:$I,7,0)</f>
        <v>43101</v>
      </c>
      <c r="CA172" s="50">
        <f>VLOOKUP($C172,[2]PARAMETROS!$A:$I,8,0)</f>
        <v>0</v>
      </c>
      <c r="CB172" s="50">
        <f>VLOOKUP($C172,[2]PARAMETROS!$A:$I,9,0)</f>
        <v>0</v>
      </c>
    </row>
    <row r="173" spans="1:80">
      <c r="A173" s="42" t="s">
        <v>370</v>
      </c>
      <c r="B173" s="42" t="s">
        <v>66</v>
      </c>
      <c r="C173" s="42" t="s">
        <v>373</v>
      </c>
      <c r="D173" s="43" t="s">
        <v>374</v>
      </c>
      <c r="E173" s="44" t="s">
        <v>62</v>
      </c>
      <c r="F173" s="44" t="s">
        <v>63</v>
      </c>
      <c r="G173" s="44">
        <v>1</v>
      </c>
      <c r="H173" s="45">
        <v>1281.1600000000001</v>
      </c>
      <c r="I173" s="46">
        <v>1281.1600000000001</v>
      </c>
      <c r="J173" s="46"/>
      <c r="K173" s="46"/>
      <c r="L173" s="46"/>
      <c r="M173" s="46"/>
      <c r="N173" s="46"/>
      <c r="O173" s="46"/>
      <c r="P173" s="46"/>
      <c r="Q173" s="46">
        <v>1281.1600000000001</v>
      </c>
      <c r="R173" s="46">
        <v>256.23200000000003</v>
      </c>
      <c r="S173" s="46">
        <v>19.217400000000001</v>
      </c>
      <c r="T173" s="46">
        <v>12.8116</v>
      </c>
      <c r="U173" s="46">
        <v>2.5623200000000002</v>
      </c>
      <c r="V173" s="46">
        <v>32.029000000000003</v>
      </c>
      <c r="W173" s="46">
        <v>102.4928</v>
      </c>
      <c r="X173" s="46">
        <v>38.434800000000003</v>
      </c>
      <c r="Y173" s="46">
        <v>7.6869600000000009</v>
      </c>
      <c r="Z173" s="46">
        <v>471.46688</v>
      </c>
      <c r="AA173" s="46">
        <v>106.76333333333334</v>
      </c>
      <c r="AB173" s="46">
        <v>142.35111111111112</v>
      </c>
      <c r="AC173" s="46">
        <v>91.674115555555574</v>
      </c>
      <c r="AD173" s="46">
        <v>340.78856000000007</v>
      </c>
      <c r="AE173" s="46">
        <v>85.130399999999995</v>
      </c>
      <c r="AF173" s="46">
        <v>397</v>
      </c>
      <c r="AG173" s="46">
        <v>0</v>
      </c>
      <c r="AH173" s="46">
        <v>35.89</v>
      </c>
      <c r="AI173" s="46">
        <v>0</v>
      </c>
      <c r="AJ173" s="46">
        <v>0</v>
      </c>
      <c r="AK173" s="46">
        <v>4.72</v>
      </c>
      <c r="AL173" s="46">
        <v>0</v>
      </c>
      <c r="AM173" s="46">
        <v>522.74040000000002</v>
      </c>
      <c r="AN173" s="46">
        <v>1334.99584</v>
      </c>
      <c r="AO173" s="46">
        <v>6.4292780478395075</v>
      </c>
      <c r="AP173" s="46">
        <v>0.51434224382716054</v>
      </c>
      <c r="AQ173" s="46">
        <v>0.25717112191358027</v>
      </c>
      <c r="AR173" s="46">
        <v>4.4840600000000013</v>
      </c>
      <c r="AS173" s="46">
        <v>1.6501340800000008</v>
      </c>
      <c r="AT173" s="46">
        <v>55.089880000000001</v>
      </c>
      <c r="AU173" s="46">
        <v>2.1352666666666669</v>
      </c>
      <c r="AV173" s="46">
        <v>70.560132160246923</v>
      </c>
      <c r="AW173" s="46">
        <v>17.79388888888889</v>
      </c>
      <c r="AX173" s="46">
        <v>10.533982222222223</v>
      </c>
      <c r="AY173" s="46">
        <v>0.26690833333333336</v>
      </c>
      <c r="AZ173" s="46">
        <v>4.2705333333333337</v>
      </c>
      <c r="BA173" s="46">
        <v>1.660762962962963</v>
      </c>
      <c r="BB173" s="46">
        <v>12.705595872592596</v>
      </c>
      <c r="BC173" s="46">
        <v>47.23167161333334</v>
      </c>
      <c r="BD173" s="46">
        <v>174.70363636363635</v>
      </c>
      <c r="BE173" s="46">
        <v>174.70363636363635</v>
      </c>
      <c r="BF173" s="46">
        <v>221.93530797696968</v>
      </c>
      <c r="BG173" s="46">
        <v>66.11548611111111</v>
      </c>
      <c r="BH173" s="46"/>
      <c r="BI173" s="46">
        <v>0</v>
      </c>
      <c r="BJ173" s="46"/>
      <c r="BK173" s="46"/>
      <c r="BL173" s="46">
        <v>66.11548611111111</v>
      </c>
      <c r="BM173" s="46">
        <v>2974.7667662483286</v>
      </c>
      <c r="BN173" s="46">
        <f t="shared" si="22"/>
        <v>-4.8510664747140009E-7</v>
      </c>
      <c r="BO173" s="46">
        <f t="shared" si="23"/>
        <v>-3.4280869754645676E-7</v>
      </c>
      <c r="BP173" s="47">
        <f t="shared" si="26"/>
        <v>8.6609686609686669</v>
      </c>
      <c r="BQ173" s="47">
        <f t="shared" si="24"/>
        <v>1.8803418803418819</v>
      </c>
      <c r="BR173" s="48">
        <v>3</v>
      </c>
      <c r="BS173" s="47">
        <f t="shared" si="27"/>
        <v>3.4188034188034218</v>
      </c>
      <c r="BT173" s="47">
        <f t="shared" si="28"/>
        <v>12.25</v>
      </c>
      <c r="BU173" s="47">
        <f t="shared" si="29"/>
        <v>13.960113960113972</v>
      </c>
      <c r="BV173" s="46">
        <f t="shared" si="25"/>
        <v>415.28083050028596</v>
      </c>
      <c r="BW173" s="46">
        <f t="shared" si="30"/>
        <v>415.2808296723706</v>
      </c>
      <c r="BX173" s="46">
        <f t="shared" si="31"/>
        <v>3390.0475959206992</v>
      </c>
      <c r="BY173" s="46">
        <f t="shared" si="32"/>
        <v>40680.571151048389</v>
      </c>
      <c r="BZ173" s="49">
        <f>VLOOKUP($C173,[2]PARAMETROS!$A:$I,7,0)</f>
        <v>43101</v>
      </c>
      <c r="CA173" s="50">
        <f>VLOOKUP($C173,[2]PARAMETROS!$A:$I,8,0)</f>
        <v>0</v>
      </c>
      <c r="CB173" s="50">
        <f>VLOOKUP($C173,[2]PARAMETROS!$A:$I,9,0)</f>
        <v>0</v>
      </c>
    </row>
    <row r="174" spans="1:80">
      <c r="A174" s="42" t="s">
        <v>375</v>
      </c>
      <c r="B174" s="42" t="s">
        <v>114</v>
      </c>
      <c r="C174" s="42" t="s">
        <v>115</v>
      </c>
      <c r="D174" s="43" t="s">
        <v>376</v>
      </c>
      <c r="E174" s="44" t="s">
        <v>62</v>
      </c>
      <c r="F174" s="44" t="s">
        <v>63</v>
      </c>
      <c r="G174" s="44">
        <v>9</v>
      </c>
      <c r="H174" s="45">
        <v>1200.1400000000001</v>
      </c>
      <c r="I174" s="46">
        <v>10801.26</v>
      </c>
      <c r="J174" s="46"/>
      <c r="K174" s="46"/>
      <c r="L174" s="46"/>
      <c r="M174" s="46"/>
      <c r="N174" s="46"/>
      <c r="O174" s="46"/>
      <c r="P174" s="46"/>
      <c r="Q174" s="46">
        <v>10801.26</v>
      </c>
      <c r="R174" s="46">
        <v>2160.252</v>
      </c>
      <c r="S174" s="46">
        <v>162.0189</v>
      </c>
      <c r="T174" s="46">
        <v>108.01260000000001</v>
      </c>
      <c r="U174" s="46">
        <v>21.602520000000002</v>
      </c>
      <c r="V174" s="46">
        <v>270.03149999999999</v>
      </c>
      <c r="W174" s="46">
        <v>864.10080000000005</v>
      </c>
      <c r="X174" s="46">
        <v>324.0378</v>
      </c>
      <c r="Y174" s="46">
        <v>64.807560000000009</v>
      </c>
      <c r="Z174" s="46">
        <v>3974.8636800000004</v>
      </c>
      <c r="AA174" s="46">
        <v>900.10500000000002</v>
      </c>
      <c r="AB174" s="46">
        <v>1200.1399999999999</v>
      </c>
      <c r="AC174" s="46">
        <v>772.89016000000015</v>
      </c>
      <c r="AD174" s="46">
        <v>2873.1351599999998</v>
      </c>
      <c r="AE174" s="46">
        <v>809.92439999999999</v>
      </c>
      <c r="AF174" s="46">
        <v>3573</v>
      </c>
      <c r="AG174" s="46">
        <v>0</v>
      </c>
      <c r="AH174" s="46">
        <v>254.88</v>
      </c>
      <c r="AI174" s="46">
        <v>0</v>
      </c>
      <c r="AJ174" s="46">
        <v>0</v>
      </c>
      <c r="AK174" s="46">
        <v>42.48</v>
      </c>
      <c r="AL174" s="46">
        <v>0</v>
      </c>
      <c r="AM174" s="46">
        <v>4680.2843999999996</v>
      </c>
      <c r="AN174" s="46">
        <v>11528.283240000001</v>
      </c>
      <c r="AO174" s="46">
        <v>54.204239756944453</v>
      </c>
      <c r="AP174" s="46">
        <v>4.336339180555556</v>
      </c>
      <c r="AQ174" s="46">
        <v>2.168169590277778</v>
      </c>
      <c r="AR174" s="46">
        <v>37.804410000000004</v>
      </c>
      <c r="AS174" s="46">
        <v>13.912022880000006</v>
      </c>
      <c r="AT174" s="46">
        <v>464.45417999999995</v>
      </c>
      <c r="AU174" s="46">
        <v>18.002100000000002</v>
      </c>
      <c r="AV174" s="46">
        <v>594.88146140777781</v>
      </c>
      <c r="AW174" s="46">
        <v>150.01749999999998</v>
      </c>
      <c r="AX174" s="46">
        <v>88.810360000000003</v>
      </c>
      <c r="AY174" s="46">
        <v>2.2502624999999998</v>
      </c>
      <c r="AZ174" s="46">
        <v>36.004200000000004</v>
      </c>
      <c r="BA174" s="46">
        <v>14.001633333333332</v>
      </c>
      <c r="BB174" s="46">
        <v>107.11889574666669</v>
      </c>
      <c r="BC174" s="46">
        <v>398.20285158000002</v>
      </c>
      <c r="BD174" s="46"/>
      <c r="BE174" s="46">
        <v>0</v>
      </c>
      <c r="BF174" s="46">
        <v>398.20285158000002</v>
      </c>
      <c r="BG174" s="46">
        <v>403.87874999999997</v>
      </c>
      <c r="BH174" s="46"/>
      <c r="BI174" s="46">
        <v>0</v>
      </c>
      <c r="BJ174" s="46"/>
      <c r="BK174" s="46"/>
      <c r="BL174" s="46">
        <v>403.87874999999997</v>
      </c>
      <c r="BM174" s="46">
        <v>23726.506302987778</v>
      </c>
      <c r="BN174" s="46">
        <f t="shared" si="22"/>
        <v>-4.3659598272426007E-6</v>
      </c>
      <c r="BO174" s="46">
        <f t="shared" si="23"/>
        <v>-3.0852782779181107E-6</v>
      </c>
      <c r="BP174" s="47">
        <f t="shared" si="26"/>
        <v>8.6609686609686669</v>
      </c>
      <c r="BQ174" s="47">
        <f t="shared" si="24"/>
        <v>1.8803418803418819</v>
      </c>
      <c r="BR174" s="48">
        <v>3</v>
      </c>
      <c r="BS174" s="47">
        <f t="shared" si="27"/>
        <v>3.4188034188034218</v>
      </c>
      <c r="BT174" s="47">
        <f t="shared" si="28"/>
        <v>12.25</v>
      </c>
      <c r="BU174" s="47">
        <f t="shared" si="29"/>
        <v>13.960113960113972</v>
      </c>
      <c r="BV174" s="46">
        <f t="shared" si="25"/>
        <v>3312.2473176105168</v>
      </c>
      <c r="BW174" s="46">
        <f t="shared" si="30"/>
        <v>3312.2473101592786</v>
      </c>
      <c r="BX174" s="46">
        <f t="shared" si="31"/>
        <v>27038.753613147055</v>
      </c>
      <c r="BY174" s="46">
        <f t="shared" si="32"/>
        <v>324465.04335776466</v>
      </c>
      <c r="BZ174" s="49">
        <f>VLOOKUP($C174,[2]PARAMETROS!$A:$I,7,0)</f>
        <v>43101</v>
      </c>
      <c r="CA174" s="50">
        <f>VLOOKUP($C174,[2]PARAMETROS!$A:$I,8,0)</f>
        <v>0</v>
      </c>
      <c r="CB174" s="50">
        <f>VLOOKUP($C174,[2]PARAMETROS!$A:$I,9,0)</f>
        <v>0</v>
      </c>
    </row>
    <row r="175" spans="1:80">
      <c r="A175" s="42" t="s">
        <v>375</v>
      </c>
      <c r="B175" s="42" t="s">
        <v>78</v>
      </c>
      <c r="C175" s="42" t="s">
        <v>377</v>
      </c>
      <c r="D175" s="43" t="s">
        <v>378</v>
      </c>
      <c r="E175" s="44" t="s">
        <v>62</v>
      </c>
      <c r="F175" s="44" t="s">
        <v>63</v>
      </c>
      <c r="G175" s="44">
        <v>4</v>
      </c>
      <c r="H175" s="45">
        <v>3062.89</v>
      </c>
      <c r="I175" s="46">
        <v>12251.56</v>
      </c>
      <c r="J175" s="46"/>
      <c r="K175" s="46"/>
      <c r="L175" s="46"/>
      <c r="M175" s="46"/>
      <c r="N175" s="46"/>
      <c r="O175" s="46"/>
      <c r="P175" s="46"/>
      <c r="Q175" s="46">
        <v>12251.56</v>
      </c>
      <c r="R175" s="46">
        <v>2450.3119999999999</v>
      </c>
      <c r="S175" s="46">
        <v>183.77339999999998</v>
      </c>
      <c r="T175" s="46">
        <v>122.51559999999999</v>
      </c>
      <c r="U175" s="46">
        <v>24.503119999999999</v>
      </c>
      <c r="V175" s="46">
        <v>306.28899999999999</v>
      </c>
      <c r="W175" s="46">
        <v>980.12479999999994</v>
      </c>
      <c r="X175" s="46">
        <v>367.54679999999996</v>
      </c>
      <c r="Y175" s="46">
        <v>73.509360000000001</v>
      </c>
      <c r="Z175" s="46">
        <v>4508.5740799999994</v>
      </c>
      <c r="AA175" s="46">
        <v>1020.9633333333333</v>
      </c>
      <c r="AB175" s="46">
        <v>1361.2844444444443</v>
      </c>
      <c r="AC175" s="46">
        <v>876.66718222222232</v>
      </c>
      <c r="AD175" s="46">
        <v>3258.9149600000001</v>
      </c>
      <c r="AE175" s="46">
        <v>0</v>
      </c>
      <c r="AF175" s="46">
        <v>1588</v>
      </c>
      <c r="AG175" s="46">
        <v>0</v>
      </c>
      <c r="AH175" s="46">
        <v>0</v>
      </c>
      <c r="AI175" s="46">
        <v>0</v>
      </c>
      <c r="AJ175" s="46">
        <v>0</v>
      </c>
      <c r="AK175" s="46">
        <v>18.88</v>
      </c>
      <c r="AL175" s="46">
        <v>1175.52</v>
      </c>
      <c r="AM175" s="46">
        <v>2782.4</v>
      </c>
      <c r="AN175" s="46">
        <v>10549.889039999998</v>
      </c>
      <c r="AO175" s="46">
        <v>61.482317399691361</v>
      </c>
      <c r="AP175" s="46">
        <v>4.9185853919753084</v>
      </c>
      <c r="AQ175" s="46">
        <v>2.4592926959876542</v>
      </c>
      <c r="AR175" s="46">
        <v>42.880460000000006</v>
      </c>
      <c r="AS175" s="46">
        <v>15.780009280000005</v>
      </c>
      <c r="AT175" s="46">
        <v>526.81707999999992</v>
      </c>
      <c r="AU175" s="46">
        <v>20.419266666666669</v>
      </c>
      <c r="AV175" s="46">
        <v>674.75701143432093</v>
      </c>
      <c r="AW175" s="46">
        <v>170.16055555555553</v>
      </c>
      <c r="AX175" s="46">
        <v>100.7350488888889</v>
      </c>
      <c r="AY175" s="46">
        <v>2.5524083333333332</v>
      </c>
      <c r="AZ175" s="46">
        <v>40.838533333333338</v>
      </c>
      <c r="BA175" s="46">
        <v>15.881651851851851</v>
      </c>
      <c r="BB175" s="46">
        <v>121.50189685037039</v>
      </c>
      <c r="BC175" s="46">
        <v>451.67009481333332</v>
      </c>
      <c r="BD175" s="46"/>
      <c r="BE175" s="46">
        <v>0</v>
      </c>
      <c r="BF175" s="46">
        <v>451.67009481333332</v>
      </c>
      <c r="BG175" s="46">
        <v>377.52194444444444</v>
      </c>
      <c r="BH175" s="46"/>
      <c r="BI175" s="46">
        <v>0</v>
      </c>
      <c r="BJ175" s="46"/>
      <c r="BK175" s="46"/>
      <c r="BL175" s="46">
        <v>377.52194444444444</v>
      </c>
      <c r="BM175" s="46">
        <v>24305.398090692099</v>
      </c>
      <c r="BN175" s="46">
        <f t="shared" si="22"/>
        <v>-1.9404265898856003E-6</v>
      </c>
      <c r="BO175" s="46">
        <f t="shared" si="23"/>
        <v>-1.3712347901858271E-6</v>
      </c>
      <c r="BP175" s="47">
        <f t="shared" si="26"/>
        <v>8.6609686609686669</v>
      </c>
      <c r="BQ175" s="47">
        <f t="shared" si="24"/>
        <v>1.8803418803418819</v>
      </c>
      <c r="BR175" s="48">
        <v>3</v>
      </c>
      <c r="BS175" s="47">
        <f t="shared" si="27"/>
        <v>3.4188034188034218</v>
      </c>
      <c r="BT175" s="47">
        <f t="shared" si="28"/>
        <v>12.25</v>
      </c>
      <c r="BU175" s="47">
        <f t="shared" si="29"/>
        <v>13.960113960113972</v>
      </c>
      <c r="BV175" s="46">
        <f t="shared" si="25"/>
        <v>3393.0612714576705</v>
      </c>
      <c r="BW175" s="46">
        <f t="shared" si="30"/>
        <v>3393.0612681460093</v>
      </c>
      <c r="BX175" s="46">
        <f t="shared" si="31"/>
        <v>27698.459358838107</v>
      </c>
      <c r="BY175" s="46">
        <f t="shared" si="32"/>
        <v>332381.51230605727</v>
      </c>
      <c r="BZ175" s="49">
        <f>VLOOKUP($C175,[2]PARAMETROS!$A:$I,7,0)</f>
        <v>43101</v>
      </c>
      <c r="CA175" s="50">
        <f>VLOOKUP($C175,[2]PARAMETROS!$A:$I,8,0)</f>
        <v>0</v>
      </c>
      <c r="CB175" s="50">
        <f>VLOOKUP($C175,[2]PARAMETROS!$A:$I,9,0)</f>
        <v>0</v>
      </c>
    </row>
    <row r="176" spans="1:80">
      <c r="A176" s="42" t="s">
        <v>375</v>
      </c>
      <c r="B176" s="42" t="s">
        <v>66</v>
      </c>
      <c r="C176" s="42" t="s">
        <v>375</v>
      </c>
      <c r="D176" s="43" t="s">
        <v>379</v>
      </c>
      <c r="E176" s="44" t="s">
        <v>62</v>
      </c>
      <c r="F176" s="44" t="s">
        <v>63</v>
      </c>
      <c r="G176" s="44">
        <v>1</v>
      </c>
      <c r="H176" s="45">
        <v>1393</v>
      </c>
      <c r="I176" s="46">
        <v>1393</v>
      </c>
      <c r="J176" s="46"/>
      <c r="K176" s="46"/>
      <c r="L176" s="46"/>
      <c r="M176" s="46"/>
      <c r="N176" s="46"/>
      <c r="O176" s="46"/>
      <c r="P176" s="46"/>
      <c r="Q176" s="46">
        <v>1393</v>
      </c>
      <c r="R176" s="46">
        <v>278.60000000000002</v>
      </c>
      <c r="S176" s="46">
        <v>20.895</v>
      </c>
      <c r="T176" s="46">
        <v>13.93</v>
      </c>
      <c r="U176" s="46">
        <v>2.786</v>
      </c>
      <c r="V176" s="46">
        <v>34.825000000000003</v>
      </c>
      <c r="W176" s="46">
        <v>111.44</v>
      </c>
      <c r="X176" s="46">
        <v>41.79</v>
      </c>
      <c r="Y176" s="46">
        <v>8.3580000000000005</v>
      </c>
      <c r="Z176" s="46">
        <v>512.62400000000002</v>
      </c>
      <c r="AA176" s="46">
        <v>116.08333333333333</v>
      </c>
      <c r="AB176" s="46">
        <v>154.77777777777777</v>
      </c>
      <c r="AC176" s="46">
        <v>99.676888888888911</v>
      </c>
      <c r="AD176" s="46">
        <v>370.53800000000001</v>
      </c>
      <c r="AE176" s="46">
        <v>78.42</v>
      </c>
      <c r="AF176" s="46">
        <v>397</v>
      </c>
      <c r="AG176" s="46">
        <v>0</v>
      </c>
      <c r="AH176" s="46">
        <v>32.619999999999997</v>
      </c>
      <c r="AI176" s="46">
        <v>0</v>
      </c>
      <c r="AJ176" s="46">
        <v>0</v>
      </c>
      <c r="AK176" s="46">
        <v>4.72</v>
      </c>
      <c r="AL176" s="46">
        <v>0</v>
      </c>
      <c r="AM176" s="46">
        <v>512.76</v>
      </c>
      <c r="AN176" s="46">
        <v>1395.922</v>
      </c>
      <c r="AO176" s="46">
        <v>6.9905275848765438</v>
      </c>
      <c r="AP176" s="46">
        <v>0.55924220679012349</v>
      </c>
      <c r="AQ176" s="46">
        <v>0.27962110339506174</v>
      </c>
      <c r="AR176" s="46">
        <v>4.8755000000000006</v>
      </c>
      <c r="AS176" s="46">
        <v>1.7941840000000007</v>
      </c>
      <c r="AT176" s="46">
        <v>59.898999999999994</v>
      </c>
      <c r="AU176" s="46">
        <v>2.3216666666666668</v>
      </c>
      <c r="AV176" s="46">
        <v>76.719741561728398</v>
      </c>
      <c r="AW176" s="46">
        <v>19.347222222222221</v>
      </c>
      <c r="AX176" s="46">
        <v>11.453555555555557</v>
      </c>
      <c r="AY176" s="46">
        <v>0.29020833333333329</v>
      </c>
      <c r="AZ176" s="46">
        <v>4.6433333333333335</v>
      </c>
      <c r="BA176" s="46">
        <v>1.8057407407407406</v>
      </c>
      <c r="BB176" s="46">
        <v>13.81474214814815</v>
      </c>
      <c r="BC176" s="46">
        <v>51.354802333333332</v>
      </c>
      <c r="BD176" s="46">
        <v>189.95454545454547</v>
      </c>
      <c r="BE176" s="46">
        <v>189.95454545454547</v>
      </c>
      <c r="BF176" s="46">
        <v>241.30934778787881</v>
      </c>
      <c r="BG176" s="46">
        <v>66.11548611111111</v>
      </c>
      <c r="BH176" s="46"/>
      <c r="BI176" s="46">
        <v>0</v>
      </c>
      <c r="BJ176" s="46"/>
      <c r="BK176" s="46"/>
      <c r="BL176" s="46">
        <v>66.11548611111111</v>
      </c>
      <c r="BM176" s="46">
        <v>3173.0665754607185</v>
      </c>
      <c r="BN176" s="46">
        <f t="shared" si="22"/>
        <v>-4.8510664747140009E-7</v>
      </c>
      <c r="BO176" s="46">
        <f t="shared" si="23"/>
        <v>-3.4280869754645676E-7</v>
      </c>
      <c r="BP176" s="47">
        <f t="shared" si="26"/>
        <v>8.6609686609686669</v>
      </c>
      <c r="BQ176" s="47">
        <f t="shared" si="24"/>
        <v>1.8803418803418819</v>
      </c>
      <c r="BR176" s="48">
        <v>3</v>
      </c>
      <c r="BS176" s="47">
        <f t="shared" si="27"/>
        <v>3.4188034188034218</v>
      </c>
      <c r="BT176" s="47">
        <f t="shared" si="28"/>
        <v>12.25</v>
      </c>
      <c r="BU176" s="47">
        <f t="shared" si="29"/>
        <v>13.960113960113972</v>
      </c>
      <c r="BV176" s="46">
        <f t="shared" si="25"/>
        <v>442.96370984902416</v>
      </c>
      <c r="BW176" s="46">
        <f t="shared" si="30"/>
        <v>442.9637090211088</v>
      </c>
      <c r="BX176" s="46">
        <f t="shared" si="31"/>
        <v>3616.030284481827</v>
      </c>
      <c r="BY176" s="46">
        <f t="shared" si="32"/>
        <v>43392.363413781924</v>
      </c>
      <c r="BZ176" s="49">
        <f>VLOOKUP($C176,[2]PARAMETROS!$A:$I,7,0)</f>
        <v>43101</v>
      </c>
      <c r="CA176" s="50">
        <f>VLOOKUP($C176,[2]PARAMETROS!$A:$I,8,0)</f>
        <v>0</v>
      </c>
      <c r="CB176" s="50">
        <f>VLOOKUP($C176,[2]PARAMETROS!$A:$I,9,0)</f>
        <v>0</v>
      </c>
    </row>
    <row r="177" spans="1:80">
      <c r="A177" s="42" t="s">
        <v>375</v>
      </c>
      <c r="B177" s="42" t="s">
        <v>16</v>
      </c>
      <c r="C177" s="42" t="s">
        <v>375</v>
      </c>
      <c r="D177" s="43" t="s">
        <v>380</v>
      </c>
      <c r="E177" s="44" t="s">
        <v>62</v>
      </c>
      <c r="F177" s="44" t="s">
        <v>63</v>
      </c>
      <c r="G177" s="44">
        <v>1</v>
      </c>
      <c r="H177" s="45">
        <v>2216.69</v>
      </c>
      <c r="I177" s="46">
        <v>2216.69</v>
      </c>
      <c r="J177" s="46"/>
      <c r="K177" s="46"/>
      <c r="L177" s="46"/>
      <c r="M177" s="46"/>
      <c r="N177" s="46"/>
      <c r="O177" s="46"/>
      <c r="P177" s="46"/>
      <c r="Q177" s="46">
        <v>2216.69</v>
      </c>
      <c r="R177" s="46">
        <v>443.33800000000002</v>
      </c>
      <c r="S177" s="46">
        <v>33.250349999999997</v>
      </c>
      <c r="T177" s="46">
        <v>22.166900000000002</v>
      </c>
      <c r="U177" s="46">
        <v>4.4333800000000005</v>
      </c>
      <c r="V177" s="46">
        <v>55.417250000000003</v>
      </c>
      <c r="W177" s="46">
        <v>177.33520000000001</v>
      </c>
      <c r="X177" s="46">
        <v>66.500699999999995</v>
      </c>
      <c r="Y177" s="46">
        <v>13.300140000000001</v>
      </c>
      <c r="Z177" s="46">
        <v>815.74191999999994</v>
      </c>
      <c r="AA177" s="46">
        <v>184.72416666666666</v>
      </c>
      <c r="AB177" s="46">
        <v>246.29888888888888</v>
      </c>
      <c r="AC177" s="46">
        <v>158.61648444444447</v>
      </c>
      <c r="AD177" s="46">
        <v>589.63954000000001</v>
      </c>
      <c r="AE177" s="46">
        <v>28.99860000000001</v>
      </c>
      <c r="AF177" s="46">
        <v>397</v>
      </c>
      <c r="AG177" s="46">
        <v>0</v>
      </c>
      <c r="AH177" s="46">
        <v>32.619999999999997</v>
      </c>
      <c r="AI177" s="46">
        <v>0</v>
      </c>
      <c r="AJ177" s="46">
        <v>0</v>
      </c>
      <c r="AK177" s="46">
        <v>4.72</v>
      </c>
      <c r="AL177" s="46">
        <v>0</v>
      </c>
      <c r="AM177" s="46">
        <v>463.33860000000004</v>
      </c>
      <c r="AN177" s="46">
        <v>1868.7200600000001</v>
      </c>
      <c r="AO177" s="46">
        <v>11.124072212577161</v>
      </c>
      <c r="AP177" s="46">
        <v>0.88992577700617292</v>
      </c>
      <c r="AQ177" s="46">
        <v>0.44496288850308646</v>
      </c>
      <c r="AR177" s="46">
        <v>7.7584150000000012</v>
      </c>
      <c r="AS177" s="46">
        <v>2.855096720000001</v>
      </c>
      <c r="AT177" s="46">
        <v>95.317669999999993</v>
      </c>
      <c r="AU177" s="46">
        <v>3.6944833333333338</v>
      </c>
      <c r="AV177" s="46">
        <v>122.08462593141975</v>
      </c>
      <c r="AW177" s="46">
        <v>30.78736111111111</v>
      </c>
      <c r="AX177" s="46">
        <v>18.22611777777778</v>
      </c>
      <c r="AY177" s="46">
        <v>0.46181041666666667</v>
      </c>
      <c r="AZ177" s="46">
        <v>7.3889666666666676</v>
      </c>
      <c r="BA177" s="46">
        <v>2.8734870370370369</v>
      </c>
      <c r="BB177" s="46">
        <v>21.983489427407413</v>
      </c>
      <c r="BC177" s="46">
        <v>81.721232436666668</v>
      </c>
      <c r="BD177" s="46"/>
      <c r="BE177" s="46">
        <v>0</v>
      </c>
      <c r="BF177" s="46">
        <v>81.721232436666668</v>
      </c>
      <c r="BG177" s="46">
        <v>66.11548611111111</v>
      </c>
      <c r="BH177" s="46"/>
      <c r="BI177" s="46">
        <v>0</v>
      </c>
      <c r="BJ177" s="46"/>
      <c r="BK177" s="46"/>
      <c r="BL177" s="46">
        <v>66.11548611111111</v>
      </c>
      <c r="BM177" s="46">
        <v>4355.3314044791969</v>
      </c>
      <c r="BN177" s="46">
        <f t="shared" si="22"/>
        <v>-4.8510664747140009E-7</v>
      </c>
      <c r="BO177" s="46">
        <f t="shared" si="23"/>
        <v>-3.4280869754645676E-7</v>
      </c>
      <c r="BP177" s="47">
        <f t="shared" si="26"/>
        <v>8.6609686609686669</v>
      </c>
      <c r="BQ177" s="47">
        <f t="shared" si="24"/>
        <v>1.8803418803418819</v>
      </c>
      <c r="BR177" s="48">
        <v>3</v>
      </c>
      <c r="BS177" s="47">
        <f t="shared" si="27"/>
        <v>3.4188034188034218</v>
      </c>
      <c r="BT177" s="47">
        <f t="shared" si="28"/>
        <v>12.25</v>
      </c>
      <c r="BU177" s="47">
        <f t="shared" si="29"/>
        <v>13.960113960113972</v>
      </c>
      <c r="BV177" s="46">
        <f t="shared" si="25"/>
        <v>608.00922729035028</v>
      </c>
      <c r="BW177" s="46">
        <f t="shared" si="30"/>
        <v>608.00922646243498</v>
      </c>
      <c r="BX177" s="46">
        <f t="shared" si="31"/>
        <v>4963.3406309416314</v>
      </c>
      <c r="BY177" s="46">
        <f t="shared" si="32"/>
        <v>59560.087571299577</v>
      </c>
      <c r="BZ177" s="49">
        <f>VLOOKUP($C177,[2]PARAMETROS!$A:$I,7,0)</f>
        <v>43101</v>
      </c>
      <c r="CA177" s="50">
        <f>VLOOKUP($C177,[2]PARAMETROS!$A:$I,8,0)</f>
        <v>0</v>
      </c>
      <c r="CB177" s="50">
        <f>VLOOKUP($C177,[2]PARAMETROS!$A:$I,9,0)</f>
        <v>0</v>
      </c>
    </row>
    <row r="178" spans="1:80">
      <c r="A178" s="42" t="s">
        <v>381</v>
      </c>
      <c r="B178" s="42" t="s">
        <v>114</v>
      </c>
      <c r="C178" s="42" t="s">
        <v>115</v>
      </c>
      <c r="D178" s="43" t="s">
        <v>382</v>
      </c>
      <c r="E178" s="44" t="s">
        <v>62</v>
      </c>
      <c r="F178" s="44" t="s">
        <v>63</v>
      </c>
      <c r="G178" s="44">
        <v>2</v>
      </c>
      <c r="H178" s="45">
        <v>1200.1400000000001</v>
      </c>
      <c r="I178" s="46">
        <v>2400.2800000000002</v>
      </c>
      <c r="J178" s="46"/>
      <c r="K178" s="46"/>
      <c r="L178" s="46"/>
      <c r="M178" s="46"/>
      <c r="N178" s="46"/>
      <c r="O178" s="46"/>
      <c r="P178" s="46"/>
      <c r="Q178" s="46">
        <v>2400.2800000000002</v>
      </c>
      <c r="R178" s="46">
        <v>480.05600000000004</v>
      </c>
      <c r="S178" s="46">
        <v>36.004200000000004</v>
      </c>
      <c r="T178" s="46">
        <v>24.002800000000004</v>
      </c>
      <c r="U178" s="46">
        <v>4.8005600000000008</v>
      </c>
      <c r="V178" s="46">
        <v>60.007000000000005</v>
      </c>
      <c r="W178" s="46">
        <v>192.02240000000003</v>
      </c>
      <c r="X178" s="46">
        <v>72.008400000000009</v>
      </c>
      <c r="Y178" s="46">
        <v>14.401680000000001</v>
      </c>
      <c r="Z178" s="46">
        <v>883.30304000000024</v>
      </c>
      <c r="AA178" s="46">
        <v>200.02333333333334</v>
      </c>
      <c r="AB178" s="46">
        <v>266.69777777777779</v>
      </c>
      <c r="AC178" s="46">
        <v>171.75336888888893</v>
      </c>
      <c r="AD178" s="46">
        <v>638.47448000000009</v>
      </c>
      <c r="AE178" s="46">
        <v>179.98319999999998</v>
      </c>
      <c r="AF178" s="46">
        <v>794</v>
      </c>
      <c r="AG178" s="46">
        <v>0</v>
      </c>
      <c r="AH178" s="46">
        <v>56.64</v>
      </c>
      <c r="AI178" s="46">
        <v>0</v>
      </c>
      <c r="AJ178" s="46">
        <v>0</v>
      </c>
      <c r="AK178" s="46">
        <v>9.44</v>
      </c>
      <c r="AL178" s="46">
        <v>0</v>
      </c>
      <c r="AM178" s="46">
        <v>1040.0632000000001</v>
      </c>
      <c r="AN178" s="46">
        <v>2561.8407200000001</v>
      </c>
      <c r="AO178" s="46">
        <v>12.045386612654323</v>
      </c>
      <c r="AP178" s="46">
        <v>0.96363092901234582</v>
      </c>
      <c r="AQ178" s="46">
        <v>0.48181546450617291</v>
      </c>
      <c r="AR178" s="46">
        <v>8.4009800000000023</v>
      </c>
      <c r="AS178" s="46">
        <v>3.0915606400000013</v>
      </c>
      <c r="AT178" s="46">
        <v>103.21204</v>
      </c>
      <c r="AU178" s="46">
        <v>4.0004666666666671</v>
      </c>
      <c r="AV178" s="46">
        <v>132.19588031283951</v>
      </c>
      <c r="AW178" s="46">
        <v>33.337222222222223</v>
      </c>
      <c r="AX178" s="46">
        <v>19.735635555555557</v>
      </c>
      <c r="AY178" s="46">
        <v>0.50005833333333338</v>
      </c>
      <c r="AZ178" s="46">
        <v>8.0009333333333341</v>
      </c>
      <c r="BA178" s="46">
        <v>3.1114740740740743</v>
      </c>
      <c r="BB178" s="46">
        <v>23.80419905481482</v>
      </c>
      <c r="BC178" s="46">
        <v>88.489522573333346</v>
      </c>
      <c r="BD178" s="46"/>
      <c r="BE178" s="46">
        <v>0</v>
      </c>
      <c r="BF178" s="46">
        <v>88.489522573333346</v>
      </c>
      <c r="BG178" s="46">
        <v>89.750833333333333</v>
      </c>
      <c r="BH178" s="46"/>
      <c r="BI178" s="46">
        <v>0</v>
      </c>
      <c r="BJ178" s="46"/>
      <c r="BK178" s="46"/>
      <c r="BL178" s="46">
        <v>89.750833333333333</v>
      </c>
      <c r="BM178" s="46">
        <v>5272.5569562195069</v>
      </c>
      <c r="BN178" s="46">
        <f t="shared" si="22"/>
        <v>-9.7021329494280017E-7</v>
      </c>
      <c r="BO178" s="46">
        <f t="shared" si="23"/>
        <v>-6.8561739509291353E-7</v>
      </c>
      <c r="BP178" s="47">
        <f t="shared" si="26"/>
        <v>8.5633802816901436</v>
      </c>
      <c r="BQ178" s="47">
        <f t="shared" si="24"/>
        <v>1.8591549295774654</v>
      </c>
      <c r="BR178" s="48">
        <v>2</v>
      </c>
      <c r="BS178" s="47">
        <f t="shared" si="27"/>
        <v>2.2535211267605644</v>
      </c>
      <c r="BT178" s="47">
        <f t="shared" si="28"/>
        <v>11.25</v>
      </c>
      <c r="BU178" s="47">
        <f t="shared" si="29"/>
        <v>12.676056338028173</v>
      </c>
      <c r="BV178" s="46">
        <f t="shared" si="25"/>
        <v>668.35229001511414</v>
      </c>
      <c r="BW178" s="46">
        <f t="shared" si="30"/>
        <v>668.35228835928342</v>
      </c>
      <c r="BX178" s="46">
        <f t="shared" si="31"/>
        <v>5940.9092445787901</v>
      </c>
      <c r="BY178" s="46">
        <f t="shared" si="32"/>
        <v>71290.910934945481</v>
      </c>
      <c r="BZ178" s="49">
        <f>VLOOKUP($C178,[2]PARAMETROS!$A:$I,7,0)</f>
        <v>43101</v>
      </c>
      <c r="CA178" s="50">
        <f>VLOOKUP($C178,[2]PARAMETROS!$A:$I,8,0)</f>
        <v>0</v>
      </c>
      <c r="CB178" s="50">
        <f>VLOOKUP($C178,[2]PARAMETROS!$A:$I,9,0)</f>
        <v>0</v>
      </c>
    </row>
    <row r="179" spans="1:80">
      <c r="A179" s="42" t="s">
        <v>381</v>
      </c>
      <c r="B179" s="42" t="s">
        <v>78</v>
      </c>
      <c r="C179" s="42" t="s">
        <v>383</v>
      </c>
      <c r="D179" s="43" t="s">
        <v>384</v>
      </c>
      <c r="E179" s="44" t="s">
        <v>62</v>
      </c>
      <c r="F179" s="44" t="s">
        <v>63</v>
      </c>
      <c r="G179" s="44">
        <v>5</v>
      </c>
      <c r="H179" s="45">
        <v>3035.23</v>
      </c>
      <c r="I179" s="46">
        <v>15176.15</v>
      </c>
      <c r="J179" s="46"/>
      <c r="K179" s="46"/>
      <c r="L179" s="46"/>
      <c r="M179" s="46"/>
      <c r="N179" s="46"/>
      <c r="O179" s="46"/>
      <c r="P179" s="46"/>
      <c r="Q179" s="46">
        <v>15176.15</v>
      </c>
      <c r="R179" s="46">
        <v>3035.23</v>
      </c>
      <c r="S179" s="46">
        <v>227.64224999999999</v>
      </c>
      <c r="T179" s="46">
        <v>151.76150000000001</v>
      </c>
      <c r="U179" s="46">
        <v>30.3523</v>
      </c>
      <c r="V179" s="46">
        <v>379.40375</v>
      </c>
      <c r="W179" s="46">
        <v>1214.0920000000001</v>
      </c>
      <c r="X179" s="46">
        <v>455.28449999999998</v>
      </c>
      <c r="Y179" s="46">
        <v>91.056899999999999</v>
      </c>
      <c r="Z179" s="46">
        <v>5584.8231999999989</v>
      </c>
      <c r="AA179" s="46">
        <v>1264.6791666666666</v>
      </c>
      <c r="AB179" s="46">
        <v>1686.2388888888888</v>
      </c>
      <c r="AC179" s="46">
        <v>1085.9378444444446</v>
      </c>
      <c r="AD179" s="46">
        <v>4036.8559</v>
      </c>
      <c r="AE179" s="46">
        <v>0</v>
      </c>
      <c r="AF179" s="46">
        <v>1985</v>
      </c>
      <c r="AG179" s="46">
        <v>0</v>
      </c>
      <c r="AH179" s="46">
        <v>75</v>
      </c>
      <c r="AI179" s="46">
        <v>0</v>
      </c>
      <c r="AJ179" s="46">
        <v>0</v>
      </c>
      <c r="AK179" s="46">
        <v>23.599999999999998</v>
      </c>
      <c r="AL179" s="46">
        <v>1469.4</v>
      </c>
      <c r="AM179" s="46">
        <v>3553</v>
      </c>
      <c r="AN179" s="46">
        <v>13174.679099999999</v>
      </c>
      <c r="AO179" s="46">
        <v>76.158862316743836</v>
      </c>
      <c r="AP179" s="46">
        <v>6.0927089853395069</v>
      </c>
      <c r="AQ179" s="46">
        <v>3.0463544926697534</v>
      </c>
      <c r="AR179" s="46">
        <v>53.116525000000003</v>
      </c>
      <c r="AS179" s="46">
        <v>19.546881200000009</v>
      </c>
      <c r="AT179" s="46">
        <v>652.57444999999996</v>
      </c>
      <c r="AU179" s="46">
        <v>25.293583333333334</v>
      </c>
      <c r="AV179" s="46">
        <v>835.8293653280864</v>
      </c>
      <c r="AW179" s="46">
        <v>210.7798611111111</v>
      </c>
      <c r="AX179" s="46">
        <v>124.78167777777779</v>
      </c>
      <c r="AY179" s="46">
        <v>3.1616979166666663</v>
      </c>
      <c r="AZ179" s="46">
        <v>50.587166666666668</v>
      </c>
      <c r="BA179" s="46">
        <v>19.672787037037036</v>
      </c>
      <c r="BB179" s="46">
        <v>150.50581410740745</v>
      </c>
      <c r="BC179" s="46">
        <v>559.48900461666676</v>
      </c>
      <c r="BD179" s="46"/>
      <c r="BE179" s="46">
        <v>0</v>
      </c>
      <c r="BF179" s="46">
        <v>559.48900461666676</v>
      </c>
      <c r="BG179" s="46">
        <v>471.90243055555555</v>
      </c>
      <c r="BH179" s="46"/>
      <c r="BI179" s="46">
        <v>0</v>
      </c>
      <c r="BJ179" s="46"/>
      <c r="BK179" s="46"/>
      <c r="BL179" s="46">
        <v>471.90243055555555</v>
      </c>
      <c r="BM179" s="46">
        <v>30218.049900500304</v>
      </c>
      <c r="BN179" s="46">
        <f t="shared" si="22"/>
        <v>-2.4255332373570003E-6</v>
      </c>
      <c r="BO179" s="46">
        <f t="shared" si="23"/>
        <v>-1.7140434877322838E-6</v>
      </c>
      <c r="BP179" s="47">
        <f t="shared" si="26"/>
        <v>8.5633802816901436</v>
      </c>
      <c r="BQ179" s="47">
        <f t="shared" si="24"/>
        <v>1.8591549295774654</v>
      </c>
      <c r="BR179" s="48">
        <v>2</v>
      </c>
      <c r="BS179" s="47">
        <f t="shared" si="27"/>
        <v>2.2535211267605644</v>
      </c>
      <c r="BT179" s="47">
        <f t="shared" si="28"/>
        <v>11.25</v>
      </c>
      <c r="BU179" s="47">
        <f t="shared" si="29"/>
        <v>12.676056338028173</v>
      </c>
      <c r="BV179" s="46">
        <f t="shared" si="25"/>
        <v>3830.4570291161504</v>
      </c>
      <c r="BW179" s="46">
        <f t="shared" si="30"/>
        <v>3830.4570249765738</v>
      </c>
      <c r="BX179" s="46">
        <f t="shared" si="31"/>
        <v>34048.506925476875</v>
      </c>
      <c r="BY179" s="46">
        <f t="shared" si="32"/>
        <v>408582.0831057225</v>
      </c>
      <c r="BZ179" s="49">
        <f>VLOOKUP($C179,[2]PARAMETROS!$A:$I,7,0)</f>
        <v>43101</v>
      </c>
      <c r="CA179" s="50">
        <f>VLOOKUP($C179,[2]PARAMETROS!$A:$I,8,0)</f>
        <v>0</v>
      </c>
      <c r="CB179" s="50">
        <f>VLOOKUP($C179,[2]PARAMETROS!$A:$I,9,0)</f>
        <v>0</v>
      </c>
    </row>
    <row r="180" spans="1:80">
      <c r="A180" s="42" t="s">
        <v>381</v>
      </c>
      <c r="B180" s="42" t="s">
        <v>78</v>
      </c>
      <c r="C180" s="42" t="s">
        <v>383</v>
      </c>
      <c r="D180" s="43" t="s">
        <v>385</v>
      </c>
      <c r="E180" s="44" t="s">
        <v>62</v>
      </c>
      <c r="F180" s="44" t="s">
        <v>64</v>
      </c>
      <c r="G180" s="44">
        <v>1</v>
      </c>
      <c r="H180" s="45">
        <v>3035.23</v>
      </c>
      <c r="I180" s="46">
        <v>3035.23</v>
      </c>
      <c r="J180" s="46"/>
      <c r="K180" s="46"/>
      <c r="L180" s="46"/>
      <c r="M180" s="46"/>
      <c r="N180" s="46"/>
      <c r="O180" s="46"/>
      <c r="P180" s="46"/>
      <c r="Q180" s="46">
        <v>3035.23</v>
      </c>
      <c r="R180" s="46">
        <v>607.04600000000005</v>
      </c>
      <c r="S180" s="46">
        <v>45.528449999999999</v>
      </c>
      <c r="T180" s="46">
        <v>30.3523</v>
      </c>
      <c r="U180" s="46">
        <v>6.0704599999999997</v>
      </c>
      <c r="V180" s="46">
        <v>75.880750000000006</v>
      </c>
      <c r="W180" s="46">
        <v>242.8184</v>
      </c>
      <c r="X180" s="46">
        <v>91.056899999999999</v>
      </c>
      <c r="Y180" s="46">
        <v>18.211380000000002</v>
      </c>
      <c r="Z180" s="46">
        <v>1116.9646400000001</v>
      </c>
      <c r="AA180" s="46">
        <v>252.93583333333333</v>
      </c>
      <c r="AB180" s="46">
        <v>337.24777777777774</v>
      </c>
      <c r="AC180" s="46">
        <v>217.18756888888893</v>
      </c>
      <c r="AD180" s="46">
        <v>807.37117999999998</v>
      </c>
      <c r="AE180" s="46">
        <v>0</v>
      </c>
      <c r="AF180" s="46">
        <v>397</v>
      </c>
      <c r="AG180" s="46">
        <v>0</v>
      </c>
      <c r="AH180" s="46">
        <v>15</v>
      </c>
      <c r="AI180" s="46">
        <v>0</v>
      </c>
      <c r="AJ180" s="46">
        <v>0</v>
      </c>
      <c r="AK180" s="46">
        <v>4.72</v>
      </c>
      <c r="AL180" s="46">
        <v>293.88</v>
      </c>
      <c r="AM180" s="46">
        <v>710.6</v>
      </c>
      <c r="AN180" s="46">
        <v>2634.9358200000001</v>
      </c>
      <c r="AO180" s="46">
        <v>15.231772463348767</v>
      </c>
      <c r="AP180" s="46">
        <v>1.2185417970679013</v>
      </c>
      <c r="AQ180" s="46">
        <v>0.60927089853395067</v>
      </c>
      <c r="AR180" s="46">
        <v>10.623305000000002</v>
      </c>
      <c r="AS180" s="46">
        <v>3.9093762400000016</v>
      </c>
      <c r="AT180" s="46">
        <v>130.51488999999998</v>
      </c>
      <c r="AU180" s="46">
        <v>5.0587166666666672</v>
      </c>
      <c r="AV180" s="46">
        <v>167.16587306561726</v>
      </c>
      <c r="AW180" s="46">
        <v>42.155972222222218</v>
      </c>
      <c r="AX180" s="46">
        <v>24.956335555555558</v>
      </c>
      <c r="AY180" s="46">
        <v>0.63233958333333329</v>
      </c>
      <c r="AZ180" s="46">
        <v>10.117433333333334</v>
      </c>
      <c r="BA180" s="46">
        <v>3.9345574074074072</v>
      </c>
      <c r="BB180" s="46">
        <v>30.101162821481488</v>
      </c>
      <c r="BC180" s="46">
        <v>111.89780092333334</v>
      </c>
      <c r="BD180" s="46"/>
      <c r="BE180" s="46">
        <v>0</v>
      </c>
      <c r="BF180" s="46">
        <v>111.89780092333334</v>
      </c>
      <c r="BG180" s="46">
        <v>94.380486111111111</v>
      </c>
      <c r="BH180" s="46"/>
      <c r="BI180" s="46">
        <v>0</v>
      </c>
      <c r="BJ180" s="46"/>
      <c r="BK180" s="46"/>
      <c r="BL180" s="46">
        <v>94.380486111111111</v>
      </c>
      <c r="BM180" s="46">
        <v>6043.6099801000619</v>
      </c>
      <c r="BN180" s="46">
        <f t="shared" si="22"/>
        <v>-4.8510664747140009E-7</v>
      </c>
      <c r="BO180" s="46">
        <f t="shared" si="23"/>
        <v>-3.4280869754645676E-7</v>
      </c>
      <c r="BP180" s="47">
        <f t="shared" si="26"/>
        <v>8.5633802816901436</v>
      </c>
      <c r="BQ180" s="47">
        <f t="shared" si="24"/>
        <v>1.8591549295774654</v>
      </c>
      <c r="BR180" s="48">
        <v>2</v>
      </c>
      <c r="BS180" s="47">
        <f t="shared" si="27"/>
        <v>2.2535211267605644</v>
      </c>
      <c r="BT180" s="47">
        <f t="shared" si="28"/>
        <v>11.25</v>
      </c>
      <c r="BU180" s="47">
        <f t="shared" si="29"/>
        <v>12.676056338028173</v>
      </c>
      <c r="BV180" s="46">
        <f t="shared" si="25"/>
        <v>766.09140582323005</v>
      </c>
      <c r="BW180" s="46">
        <f t="shared" si="30"/>
        <v>766.09140499531475</v>
      </c>
      <c r="BX180" s="46">
        <f t="shared" si="31"/>
        <v>6809.7013850953763</v>
      </c>
      <c r="BY180" s="46">
        <f t="shared" si="32"/>
        <v>81716.416621144512</v>
      </c>
      <c r="BZ180" s="49">
        <f>VLOOKUP($C180,[2]PARAMETROS!$A:$I,7,0)</f>
        <v>43101</v>
      </c>
      <c r="CA180" s="50">
        <f>VLOOKUP($C180,[2]PARAMETROS!$A:$I,8,0)</f>
        <v>0</v>
      </c>
      <c r="CB180" s="50">
        <f>VLOOKUP($C180,[2]PARAMETROS!$A:$I,9,0)</f>
        <v>0</v>
      </c>
    </row>
    <row r="181" spans="1:80">
      <c r="A181" s="42" t="s">
        <v>381</v>
      </c>
      <c r="B181" s="42" t="s">
        <v>66</v>
      </c>
      <c r="C181" s="42" t="s">
        <v>381</v>
      </c>
      <c r="D181" s="43" t="s">
        <v>386</v>
      </c>
      <c r="E181" s="44" t="s">
        <v>62</v>
      </c>
      <c r="F181" s="44" t="s">
        <v>63</v>
      </c>
      <c r="G181" s="44">
        <v>1</v>
      </c>
      <c r="H181" s="45">
        <v>1393</v>
      </c>
      <c r="I181" s="46">
        <v>1393</v>
      </c>
      <c r="J181" s="46"/>
      <c r="K181" s="46"/>
      <c r="L181" s="46"/>
      <c r="M181" s="46"/>
      <c r="N181" s="46"/>
      <c r="O181" s="46"/>
      <c r="P181" s="46"/>
      <c r="Q181" s="46">
        <v>1393</v>
      </c>
      <c r="R181" s="46">
        <v>278.60000000000002</v>
      </c>
      <c r="S181" s="46">
        <v>20.895</v>
      </c>
      <c r="T181" s="46">
        <v>13.93</v>
      </c>
      <c r="U181" s="46">
        <v>2.786</v>
      </c>
      <c r="V181" s="46">
        <v>34.825000000000003</v>
      </c>
      <c r="W181" s="46">
        <v>111.44</v>
      </c>
      <c r="X181" s="46">
        <v>41.79</v>
      </c>
      <c r="Y181" s="46">
        <v>8.3580000000000005</v>
      </c>
      <c r="Z181" s="46">
        <v>512.62400000000002</v>
      </c>
      <c r="AA181" s="46">
        <v>116.08333333333333</v>
      </c>
      <c r="AB181" s="46">
        <v>154.77777777777777</v>
      </c>
      <c r="AC181" s="46">
        <v>99.676888888888911</v>
      </c>
      <c r="AD181" s="46">
        <v>370.53800000000001</v>
      </c>
      <c r="AE181" s="46">
        <v>78.42</v>
      </c>
      <c r="AF181" s="46">
        <v>0</v>
      </c>
      <c r="AG181" s="46">
        <v>264.83999999999997</v>
      </c>
      <c r="AH181" s="46">
        <v>27.01</v>
      </c>
      <c r="AI181" s="46">
        <v>0</v>
      </c>
      <c r="AJ181" s="46">
        <v>0</v>
      </c>
      <c r="AK181" s="46">
        <v>4.72</v>
      </c>
      <c r="AL181" s="46">
        <v>0</v>
      </c>
      <c r="AM181" s="46">
        <v>374.99</v>
      </c>
      <c r="AN181" s="46">
        <v>1258.152</v>
      </c>
      <c r="AO181" s="46">
        <v>6.9905275848765438</v>
      </c>
      <c r="AP181" s="46">
        <v>0.55924220679012349</v>
      </c>
      <c r="AQ181" s="46">
        <v>0.27962110339506174</v>
      </c>
      <c r="AR181" s="46">
        <v>4.8755000000000006</v>
      </c>
      <c r="AS181" s="46">
        <v>1.7941840000000007</v>
      </c>
      <c r="AT181" s="46">
        <v>59.898999999999994</v>
      </c>
      <c r="AU181" s="46">
        <v>2.3216666666666668</v>
      </c>
      <c r="AV181" s="46">
        <v>76.719741561728398</v>
      </c>
      <c r="AW181" s="46">
        <v>19.347222222222221</v>
      </c>
      <c r="AX181" s="46">
        <v>11.453555555555557</v>
      </c>
      <c r="AY181" s="46">
        <v>0.29020833333333329</v>
      </c>
      <c r="AZ181" s="46">
        <v>4.6433333333333335</v>
      </c>
      <c r="BA181" s="46">
        <v>1.8057407407407406</v>
      </c>
      <c r="BB181" s="46">
        <v>13.81474214814815</v>
      </c>
      <c r="BC181" s="46">
        <v>51.354802333333332</v>
      </c>
      <c r="BD181" s="46">
        <v>189.95454545454547</v>
      </c>
      <c r="BE181" s="46">
        <v>189.95454545454547</v>
      </c>
      <c r="BF181" s="46">
        <v>241.30934778787881</v>
      </c>
      <c r="BG181" s="46">
        <v>66.11548611111111</v>
      </c>
      <c r="BH181" s="46"/>
      <c r="BI181" s="46">
        <v>0</v>
      </c>
      <c r="BJ181" s="46"/>
      <c r="BK181" s="46"/>
      <c r="BL181" s="46">
        <v>66.11548611111111</v>
      </c>
      <c r="BM181" s="46">
        <v>3035.2965754607185</v>
      </c>
      <c r="BN181" s="46">
        <f t="shared" si="22"/>
        <v>-4.8510664747140009E-7</v>
      </c>
      <c r="BO181" s="46">
        <f t="shared" si="23"/>
        <v>-3.4280869754645676E-7</v>
      </c>
      <c r="BP181" s="47">
        <f t="shared" si="26"/>
        <v>8.5633802816901436</v>
      </c>
      <c r="BQ181" s="47">
        <f t="shared" si="24"/>
        <v>1.8591549295774654</v>
      </c>
      <c r="BR181" s="48">
        <v>2</v>
      </c>
      <c r="BS181" s="47">
        <f t="shared" si="27"/>
        <v>2.2535211267605644</v>
      </c>
      <c r="BT181" s="47">
        <f t="shared" si="28"/>
        <v>11.25</v>
      </c>
      <c r="BU181" s="47">
        <f t="shared" si="29"/>
        <v>12.676056338028173</v>
      </c>
      <c r="BV181" s="46">
        <f t="shared" si="25"/>
        <v>384.75590382669344</v>
      </c>
      <c r="BW181" s="46">
        <f t="shared" si="30"/>
        <v>384.75590299877808</v>
      </c>
      <c r="BX181" s="46">
        <f t="shared" si="31"/>
        <v>3420.0524784594963</v>
      </c>
      <c r="BY181" s="46">
        <f t="shared" si="32"/>
        <v>41040.629741513956</v>
      </c>
      <c r="BZ181" s="49">
        <f>VLOOKUP($C181,[2]PARAMETROS!$A:$I,7,0)</f>
        <v>43101</v>
      </c>
      <c r="CA181" s="50">
        <f>VLOOKUP($C181,[2]PARAMETROS!$A:$I,8,0)</f>
        <v>0</v>
      </c>
      <c r="CB181" s="50">
        <f>VLOOKUP($C181,[2]PARAMETROS!$A:$I,9,0)</f>
        <v>0</v>
      </c>
    </row>
    <row r="182" spans="1:80">
      <c r="A182" s="42" t="s">
        <v>381</v>
      </c>
      <c r="B182" s="42" t="s">
        <v>17</v>
      </c>
      <c r="C182" s="42" t="s">
        <v>381</v>
      </c>
      <c r="D182" s="43" t="s">
        <v>387</v>
      </c>
      <c r="E182" s="44" t="s">
        <v>62</v>
      </c>
      <c r="F182" s="44" t="s">
        <v>63</v>
      </c>
      <c r="G182" s="44">
        <v>1</v>
      </c>
      <c r="H182" s="45">
        <v>1511.38</v>
      </c>
      <c r="I182" s="46">
        <v>1511.38</v>
      </c>
      <c r="J182" s="46"/>
      <c r="K182" s="46"/>
      <c r="L182" s="46"/>
      <c r="M182" s="46"/>
      <c r="N182" s="46"/>
      <c r="O182" s="46"/>
      <c r="P182" s="46"/>
      <c r="Q182" s="46">
        <v>1511.38</v>
      </c>
      <c r="R182" s="46">
        <v>302.27600000000001</v>
      </c>
      <c r="S182" s="46">
        <v>22.6707</v>
      </c>
      <c r="T182" s="46">
        <v>15.113800000000001</v>
      </c>
      <c r="U182" s="46">
        <v>3.0227600000000003</v>
      </c>
      <c r="V182" s="46">
        <v>37.784500000000001</v>
      </c>
      <c r="W182" s="46">
        <v>120.91040000000001</v>
      </c>
      <c r="X182" s="46">
        <v>45.3414</v>
      </c>
      <c r="Y182" s="46">
        <v>9.0682800000000015</v>
      </c>
      <c r="Z182" s="46">
        <v>556.18784000000005</v>
      </c>
      <c r="AA182" s="46">
        <v>125.94833333333334</v>
      </c>
      <c r="AB182" s="46">
        <v>167.93111111111111</v>
      </c>
      <c r="AC182" s="46">
        <v>108.14763555555558</v>
      </c>
      <c r="AD182" s="46">
        <v>402.02708000000007</v>
      </c>
      <c r="AE182" s="46">
        <v>71.3172</v>
      </c>
      <c r="AF182" s="46">
        <v>0</v>
      </c>
      <c r="AG182" s="46">
        <v>264.83999999999997</v>
      </c>
      <c r="AH182" s="46">
        <v>27.01</v>
      </c>
      <c r="AI182" s="46">
        <v>0</v>
      </c>
      <c r="AJ182" s="46">
        <v>0</v>
      </c>
      <c r="AK182" s="46">
        <v>4.72</v>
      </c>
      <c r="AL182" s="46">
        <v>0</v>
      </c>
      <c r="AM182" s="46">
        <v>367.88720000000001</v>
      </c>
      <c r="AN182" s="46">
        <v>1326.10212</v>
      </c>
      <c r="AO182" s="46">
        <v>7.584596971450619</v>
      </c>
      <c r="AP182" s="46">
        <v>0.60676775771604952</v>
      </c>
      <c r="AQ182" s="46">
        <v>0.30338387885802476</v>
      </c>
      <c r="AR182" s="46">
        <v>5.2898300000000011</v>
      </c>
      <c r="AS182" s="46">
        <v>1.946657440000001</v>
      </c>
      <c r="AT182" s="46">
        <v>64.989339999999999</v>
      </c>
      <c r="AU182" s="46">
        <v>2.518966666666667</v>
      </c>
      <c r="AV182" s="46">
        <v>83.239542714691368</v>
      </c>
      <c r="AW182" s="46">
        <v>20.991388888888888</v>
      </c>
      <c r="AX182" s="46">
        <v>12.426902222222225</v>
      </c>
      <c r="AY182" s="46">
        <v>0.31487083333333332</v>
      </c>
      <c r="AZ182" s="46">
        <v>5.037933333333334</v>
      </c>
      <c r="BA182" s="46">
        <v>1.9591962962962963</v>
      </c>
      <c r="BB182" s="46">
        <v>14.988747299259263</v>
      </c>
      <c r="BC182" s="46">
        <v>55.719038873333346</v>
      </c>
      <c r="BD182" s="46"/>
      <c r="BE182" s="46">
        <v>0</v>
      </c>
      <c r="BF182" s="46">
        <v>55.719038873333346</v>
      </c>
      <c r="BG182" s="46">
        <v>66.11548611111111</v>
      </c>
      <c r="BH182" s="46"/>
      <c r="BI182" s="46">
        <v>0</v>
      </c>
      <c r="BJ182" s="46"/>
      <c r="BK182" s="46"/>
      <c r="BL182" s="46">
        <v>66.11548611111111</v>
      </c>
      <c r="BM182" s="46">
        <v>3042.556187699136</v>
      </c>
      <c r="BN182" s="46">
        <f t="shared" si="22"/>
        <v>-4.8510664747140009E-7</v>
      </c>
      <c r="BO182" s="46">
        <f t="shared" si="23"/>
        <v>-3.4280869754645676E-7</v>
      </c>
      <c r="BP182" s="47">
        <f t="shared" si="26"/>
        <v>8.5633802816901436</v>
      </c>
      <c r="BQ182" s="47">
        <f t="shared" si="24"/>
        <v>1.8591549295774654</v>
      </c>
      <c r="BR182" s="48">
        <v>2</v>
      </c>
      <c r="BS182" s="47">
        <f t="shared" si="27"/>
        <v>2.2535211267605644</v>
      </c>
      <c r="BT182" s="47">
        <f t="shared" si="28"/>
        <v>11.25</v>
      </c>
      <c r="BU182" s="47">
        <f t="shared" si="29"/>
        <v>12.676056338028173</v>
      </c>
      <c r="BV182" s="46">
        <f t="shared" si="25"/>
        <v>385.67613636395771</v>
      </c>
      <c r="BW182" s="46">
        <f t="shared" si="30"/>
        <v>385.67613553604235</v>
      </c>
      <c r="BX182" s="46">
        <f t="shared" si="31"/>
        <v>3428.2323232351782</v>
      </c>
      <c r="BY182" s="46">
        <f t="shared" si="32"/>
        <v>41138.787878822142</v>
      </c>
      <c r="BZ182" s="49">
        <f>VLOOKUP($C182,[2]PARAMETROS!$A:$I,7,0)</f>
        <v>43101</v>
      </c>
      <c r="CA182" s="50">
        <f>VLOOKUP($C182,[2]PARAMETROS!$A:$I,8,0)</f>
        <v>0</v>
      </c>
      <c r="CB182" s="50">
        <f>VLOOKUP($C182,[2]PARAMETROS!$A:$I,9,0)</f>
        <v>0</v>
      </c>
    </row>
    <row r="183" spans="1:80">
      <c r="A183" s="42" t="s">
        <v>381</v>
      </c>
      <c r="B183" s="42" t="s">
        <v>16</v>
      </c>
      <c r="C183" s="42" t="s">
        <v>381</v>
      </c>
      <c r="D183" s="43" t="s">
        <v>388</v>
      </c>
      <c r="E183" s="44" t="s">
        <v>62</v>
      </c>
      <c r="F183" s="44" t="s">
        <v>63</v>
      </c>
      <c r="G183" s="44">
        <v>3</v>
      </c>
      <c r="H183" s="45">
        <v>2216.69</v>
      </c>
      <c r="I183" s="46">
        <v>6650.07</v>
      </c>
      <c r="J183" s="46"/>
      <c r="K183" s="46"/>
      <c r="L183" s="46"/>
      <c r="M183" s="46"/>
      <c r="N183" s="46"/>
      <c r="O183" s="46"/>
      <c r="P183" s="46"/>
      <c r="Q183" s="46">
        <v>6650.07</v>
      </c>
      <c r="R183" s="46">
        <v>1330.0140000000001</v>
      </c>
      <c r="S183" s="46">
        <v>99.751049999999992</v>
      </c>
      <c r="T183" s="46">
        <v>66.500699999999995</v>
      </c>
      <c r="U183" s="46">
        <v>13.300139999999999</v>
      </c>
      <c r="V183" s="46">
        <v>166.25175000000002</v>
      </c>
      <c r="W183" s="46">
        <v>532.00559999999996</v>
      </c>
      <c r="X183" s="46">
        <v>199.50209999999998</v>
      </c>
      <c r="Y183" s="46">
        <v>39.900419999999997</v>
      </c>
      <c r="Z183" s="46">
        <v>2447.2257600000003</v>
      </c>
      <c r="AA183" s="46">
        <v>554.1724999999999</v>
      </c>
      <c r="AB183" s="46">
        <v>738.89666666666665</v>
      </c>
      <c r="AC183" s="46">
        <v>475.84945333333337</v>
      </c>
      <c r="AD183" s="46">
        <v>1768.9186199999999</v>
      </c>
      <c r="AE183" s="46">
        <v>86.995800000000031</v>
      </c>
      <c r="AF183" s="46">
        <v>0</v>
      </c>
      <c r="AG183" s="46">
        <v>794.52</v>
      </c>
      <c r="AH183" s="46">
        <v>81.03</v>
      </c>
      <c r="AI183" s="46">
        <v>0</v>
      </c>
      <c r="AJ183" s="46">
        <v>0</v>
      </c>
      <c r="AK183" s="46">
        <v>14.16</v>
      </c>
      <c r="AL183" s="46">
        <v>0</v>
      </c>
      <c r="AM183" s="46">
        <v>976.70579999999995</v>
      </c>
      <c r="AN183" s="46">
        <v>5192.8501800000004</v>
      </c>
      <c r="AO183" s="46">
        <v>33.372216637731484</v>
      </c>
      <c r="AP183" s="46">
        <v>2.6697773310185187</v>
      </c>
      <c r="AQ183" s="46">
        <v>1.3348886655092593</v>
      </c>
      <c r="AR183" s="46">
        <v>23.275245000000002</v>
      </c>
      <c r="AS183" s="46">
        <v>8.5652901600000035</v>
      </c>
      <c r="AT183" s="46">
        <v>285.95300999999995</v>
      </c>
      <c r="AU183" s="46">
        <v>11.083450000000001</v>
      </c>
      <c r="AV183" s="46">
        <v>366.25387779425927</v>
      </c>
      <c r="AW183" s="46">
        <v>92.362083333333331</v>
      </c>
      <c r="AX183" s="46">
        <v>54.678353333333334</v>
      </c>
      <c r="AY183" s="46">
        <v>1.3854312499999999</v>
      </c>
      <c r="AZ183" s="46">
        <v>22.166900000000002</v>
      </c>
      <c r="BA183" s="46">
        <v>8.6204611111111102</v>
      </c>
      <c r="BB183" s="46">
        <v>65.950468282222232</v>
      </c>
      <c r="BC183" s="46">
        <v>245.16369731</v>
      </c>
      <c r="BD183" s="46"/>
      <c r="BE183" s="46">
        <v>0</v>
      </c>
      <c r="BF183" s="46">
        <v>245.16369731</v>
      </c>
      <c r="BG183" s="46">
        <v>198.34645833333332</v>
      </c>
      <c r="BH183" s="46"/>
      <c r="BI183" s="46">
        <v>0</v>
      </c>
      <c r="BJ183" s="46"/>
      <c r="BK183" s="46"/>
      <c r="BL183" s="46">
        <v>198.34645833333332</v>
      </c>
      <c r="BM183" s="46">
        <v>12652.684213437593</v>
      </c>
      <c r="BN183" s="46">
        <f t="shared" si="22"/>
        <v>-1.4553199424142004E-6</v>
      </c>
      <c r="BO183" s="46">
        <f t="shared" si="23"/>
        <v>-1.0284260926393703E-6</v>
      </c>
      <c r="BP183" s="47">
        <f t="shared" si="26"/>
        <v>8.5633802816901436</v>
      </c>
      <c r="BQ183" s="47">
        <f t="shared" si="24"/>
        <v>1.8591549295774654</v>
      </c>
      <c r="BR183" s="48">
        <v>2</v>
      </c>
      <c r="BS183" s="47">
        <f t="shared" si="27"/>
        <v>2.2535211267605644</v>
      </c>
      <c r="BT183" s="47">
        <f t="shared" si="28"/>
        <v>11.25</v>
      </c>
      <c r="BU183" s="47">
        <f t="shared" si="29"/>
        <v>12.676056338028173</v>
      </c>
      <c r="BV183" s="46">
        <f t="shared" si="25"/>
        <v>1603.861378853305</v>
      </c>
      <c r="BW183" s="46">
        <f t="shared" si="30"/>
        <v>1603.8613763695589</v>
      </c>
      <c r="BX183" s="46">
        <f t="shared" si="31"/>
        <v>14256.545589807152</v>
      </c>
      <c r="BY183" s="46">
        <f t="shared" si="32"/>
        <v>171078.54707768583</v>
      </c>
      <c r="BZ183" s="49">
        <f>VLOOKUP($C183,[2]PARAMETROS!$A:$I,7,0)</f>
        <v>43101</v>
      </c>
      <c r="CA183" s="50">
        <f>VLOOKUP($C183,[2]PARAMETROS!$A:$I,8,0)</f>
        <v>0</v>
      </c>
      <c r="CB183" s="50">
        <f>VLOOKUP($C183,[2]PARAMETROS!$A:$I,9,0)</f>
        <v>0</v>
      </c>
    </row>
    <row r="184" spans="1:80">
      <c r="A184" s="42" t="s">
        <v>381</v>
      </c>
      <c r="B184" s="42" t="s">
        <v>155</v>
      </c>
      <c r="C184" s="42" t="s">
        <v>156</v>
      </c>
      <c r="D184" s="43" t="s">
        <v>389</v>
      </c>
      <c r="E184" s="44" t="s">
        <v>62</v>
      </c>
      <c r="F184" s="44" t="s">
        <v>63</v>
      </c>
      <c r="G184" s="44">
        <v>1</v>
      </c>
      <c r="H184" s="45">
        <v>1696.02</v>
      </c>
      <c r="I184" s="46">
        <v>1696.02</v>
      </c>
      <c r="J184" s="46"/>
      <c r="K184" s="46"/>
      <c r="L184" s="46"/>
      <c r="M184" s="46"/>
      <c r="N184" s="46"/>
      <c r="O184" s="46"/>
      <c r="P184" s="46"/>
      <c r="Q184" s="46">
        <v>1696.02</v>
      </c>
      <c r="R184" s="46">
        <v>339.20400000000001</v>
      </c>
      <c r="S184" s="46">
        <v>25.440299999999997</v>
      </c>
      <c r="T184" s="46">
        <v>16.9602</v>
      </c>
      <c r="U184" s="46">
        <v>3.3920400000000002</v>
      </c>
      <c r="V184" s="46">
        <v>42.400500000000001</v>
      </c>
      <c r="W184" s="46">
        <v>135.6816</v>
      </c>
      <c r="X184" s="46">
        <v>50.880599999999994</v>
      </c>
      <c r="Y184" s="46">
        <v>10.176120000000001</v>
      </c>
      <c r="Z184" s="46">
        <v>624.13535999999988</v>
      </c>
      <c r="AA184" s="46">
        <v>141.33499999999998</v>
      </c>
      <c r="AB184" s="46">
        <v>188.44666666666666</v>
      </c>
      <c r="AC184" s="46">
        <v>121.35965333333336</v>
      </c>
      <c r="AD184" s="46">
        <v>451.14132000000001</v>
      </c>
      <c r="AE184" s="46">
        <v>60.238800000000012</v>
      </c>
      <c r="AF184" s="46">
        <v>368.20000000000005</v>
      </c>
      <c r="AG184" s="46">
        <v>0</v>
      </c>
      <c r="AH184" s="46">
        <v>0</v>
      </c>
      <c r="AI184" s="46">
        <v>0</v>
      </c>
      <c r="AJ184" s="46">
        <v>0</v>
      </c>
      <c r="AK184" s="46">
        <v>4.72</v>
      </c>
      <c r="AL184" s="46">
        <v>0</v>
      </c>
      <c r="AM184" s="46">
        <v>433.1588000000001</v>
      </c>
      <c r="AN184" s="46">
        <v>1508.4354800000001</v>
      </c>
      <c r="AO184" s="46">
        <v>8.5111806134259265</v>
      </c>
      <c r="AP184" s="46">
        <v>0.68089444907407415</v>
      </c>
      <c r="AQ184" s="46">
        <v>0.34044722453703707</v>
      </c>
      <c r="AR184" s="46">
        <v>5.9360700000000008</v>
      </c>
      <c r="AS184" s="46">
        <v>2.1844737600000008</v>
      </c>
      <c r="AT184" s="46">
        <v>72.92886</v>
      </c>
      <c r="AU184" s="46">
        <v>2.8267000000000002</v>
      </c>
      <c r="AV184" s="46">
        <v>93.408626047037046</v>
      </c>
      <c r="AW184" s="46">
        <v>23.555833333333332</v>
      </c>
      <c r="AX184" s="46">
        <v>13.945053333333334</v>
      </c>
      <c r="AY184" s="46">
        <v>0.35333749999999997</v>
      </c>
      <c r="AZ184" s="46">
        <v>5.6534000000000004</v>
      </c>
      <c r="BA184" s="46">
        <v>2.1985444444444444</v>
      </c>
      <c r="BB184" s="46">
        <v>16.819870048888891</v>
      </c>
      <c r="BC184" s="46">
        <v>62.526038659999998</v>
      </c>
      <c r="BD184" s="46"/>
      <c r="BE184" s="46">
        <v>0</v>
      </c>
      <c r="BF184" s="46">
        <v>62.526038659999998</v>
      </c>
      <c r="BG184" s="46">
        <v>49.029131944444437</v>
      </c>
      <c r="BH184" s="46"/>
      <c r="BI184" s="46">
        <v>0</v>
      </c>
      <c r="BJ184" s="46"/>
      <c r="BK184" s="46"/>
      <c r="BL184" s="46">
        <v>49.029131944444437</v>
      </c>
      <c r="BM184" s="46">
        <v>3409.4192766514816</v>
      </c>
      <c r="BN184" s="46">
        <f t="shared" si="22"/>
        <v>-4.8510664747140009E-7</v>
      </c>
      <c r="BO184" s="46">
        <f t="shared" si="23"/>
        <v>-3.4280869754645676E-7</v>
      </c>
      <c r="BP184" s="47">
        <f t="shared" si="26"/>
        <v>8.5633802816901436</v>
      </c>
      <c r="BQ184" s="47">
        <f t="shared" si="24"/>
        <v>1.8591549295774654</v>
      </c>
      <c r="BR184" s="48">
        <v>2</v>
      </c>
      <c r="BS184" s="47">
        <f t="shared" si="27"/>
        <v>2.2535211267605644</v>
      </c>
      <c r="BT184" s="47">
        <f t="shared" si="28"/>
        <v>11.25</v>
      </c>
      <c r="BU184" s="47">
        <f t="shared" si="29"/>
        <v>12.676056338028173</v>
      </c>
      <c r="BV184" s="46">
        <f t="shared" si="25"/>
        <v>432.17990820298741</v>
      </c>
      <c r="BW184" s="46">
        <f t="shared" si="30"/>
        <v>432.17990737507205</v>
      </c>
      <c r="BX184" s="46">
        <f t="shared" si="31"/>
        <v>3841.5991840265538</v>
      </c>
      <c r="BY184" s="46">
        <f t="shared" si="32"/>
        <v>46099.190208318643</v>
      </c>
      <c r="BZ184" s="49">
        <f>VLOOKUP($C184,[2]PARAMETROS!$A:$I,7,0)</f>
        <v>43101</v>
      </c>
      <c r="CA184" s="50">
        <f>VLOOKUP($C184,[2]PARAMETROS!$A:$I,8,0)</f>
        <v>0</v>
      </c>
      <c r="CB184" s="50">
        <f>VLOOKUP($C184,[2]PARAMETROS!$A:$I,9,0)</f>
        <v>0</v>
      </c>
    </row>
    <row r="185" spans="1:80">
      <c r="A185" s="42" t="s">
        <v>390</v>
      </c>
      <c r="B185" s="42" t="s">
        <v>78</v>
      </c>
      <c r="C185" s="42" t="s">
        <v>290</v>
      </c>
      <c r="D185" s="43" t="s">
        <v>391</v>
      </c>
      <c r="E185" s="44" t="s">
        <v>62</v>
      </c>
      <c r="F185" s="44" t="s">
        <v>63</v>
      </c>
      <c r="G185" s="44">
        <v>1</v>
      </c>
      <c r="H185" s="45">
        <v>2973.68</v>
      </c>
      <c r="I185" s="46">
        <v>2973.68</v>
      </c>
      <c r="J185" s="46"/>
      <c r="K185" s="46"/>
      <c r="L185" s="46"/>
      <c r="M185" s="46"/>
      <c r="N185" s="46"/>
      <c r="O185" s="46"/>
      <c r="P185" s="46"/>
      <c r="Q185" s="46">
        <v>2973.68</v>
      </c>
      <c r="R185" s="46">
        <v>594.73599999999999</v>
      </c>
      <c r="S185" s="46">
        <v>44.605199999999996</v>
      </c>
      <c r="T185" s="46">
        <v>29.736799999999999</v>
      </c>
      <c r="U185" s="46">
        <v>5.9473599999999998</v>
      </c>
      <c r="V185" s="46">
        <v>74.341999999999999</v>
      </c>
      <c r="W185" s="46">
        <v>237.89439999999999</v>
      </c>
      <c r="X185" s="46">
        <v>89.210399999999993</v>
      </c>
      <c r="Y185" s="46">
        <v>17.842079999999999</v>
      </c>
      <c r="Z185" s="46">
        <v>1094.3142399999999</v>
      </c>
      <c r="AA185" s="46">
        <v>247.80666666666664</v>
      </c>
      <c r="AB185" s="46">
        <v>330.40888888888884</v>
      </c>
      <c r="AC185" s="46">
        <v>212.78332444444447</v>
      </c>
      <c r="AD185" s="46">
        <v>790.99887999999999</v>
      </c>
      <c r="AE185" s="46">
        <v>0</v>
      </c>
      <c r="AF185" s="46">
        <v>324.39999999999998</v>
      </c>
      <c r="AG185" s="46">
        <v>0</v>
      </c>
      <c r="AH185" s="46">
        <v>0</v>
      </c>
      <c r="AI185" s="46">
        <v>0</v>
      </c>
      <c r="AJ185" s="46">
        <v>0</v>
      </c>
      <c r="AK185" s="46">
        <v>4.72</v>
      </c>
      <c r="AL185" s="46">
        <v>293.88</v>
      </c>
      <c r="AM185" s="46">
        <v>623</v>
      </c>
      <c r="AN185" s="46">
        <v>2508.3131199999998</v>
      </c>
      <c r="AO185" s="46">
        <v>14.922894521604938</v>
      </c>
      <c r="AP185" s="46">
        <v>1.193831561728395</v>
      </c>
      <c r="AQ185" s="46">
        <v>0.5969157808641975</v>
      </c>
      <c r="AR185" s="46">
        <v>10.40788</v>
      </c>
      <c r="AS185" s="46">
        <v>3.8300998400000013</v>
      </c>
      <c r="AT185" s="46">
        <v>127.86823999999999</v>
      </c>
      <c r="AU185" s="46">
        <v>4.9561333333333337</v>
      </c>
      <c r="AV185" s="46">
        <v>163.77599503753086</v>
      </c>
      <c r="AW185" s="46">
        <v>41.301111111111105</v>
      </c>
      <c r="AX185" s="46">
        <v>24.450257777777779</v>
      </c>
      <c r="AY185" s="46">
        <v>0.6195166666666666</v>
      </c>
      <c r="AZ185" s="46">
        <v>9.9122666666666674</v>
      </c>
      <c r="BA185" s="46">
        <v>3.8547703703703702</v>
      </c>
      <c r="BB185" s="46">
        <v>29.490755514074078</v>
      </c>
      <c r="BC185" s="46">
        <v>109.62867810666668</v>
      </c>
      <c r="BD185" s="46"/>
      <c r="BE185" s="46">
        <v>0</v>
      </c>
      <c r="BF185" s="46">
        <v>109.62867810666668</v>
      </c>
      <c r="BG185" s="46">
        <v>94.380486111111111</v>
      </c>
      <c r="BH185" s="46"/>
      <c r="BI185" s="46">
        <v>0</v>
      </c>
      <c r="BJ185" s="46"/>
      <c r="BK185" s="46"/>
      <c r="BL185" s="46">
        <v>94.380486111111111</v>
      </c>
      <c r="BM185" s="46">
        <v>5849.778279255308</v>
      </c>
      <c r="BN185" s="46">
        <f t="shared" si="22"/>
        <v>-4.8510664747140009E-7</v>
      </c>
      <c r="BO185" s="46">
        <f t="shared" si="23"/>
        <v>-3.4280869754645676E-7</v>
      </c>
      <c r="BP185" s="47">
        <f t="shared" si="26"/>
        <v>8.5633802816901436</v>
      </c>
      <c r="BQ185" s="47">
        <f t="shared" si="24"/>
        <v>1.8591549295774654</v>
      </c>
      <c r="BR185" s="48">
        <v>2</v>
      </c>
      <c r="BS185" s="47">
        <f t="shared" si="27"/>
        <v>2.2535211267605644</v>
      </c>
      <c r="BT185" s="47">
        <f t="shared" si="28"/>
        <v>11.25</v>
      </c>
      <c r="BU185" s="47">
        <f t="shared" si="29"/>
        <v>12.676056338028173</v>
      </c>
      <c r="BV185" s="46">
        <f t="shared" si="25"/>
        <v>741.52119022319084</v>
      </c>
      <c r="BW185" s="46">
        <f t="shared" si="30"/>
        <v>741.52118939527554</v>
      </c>
      <c r="BX185" s="46">
        <f t="shared" si="31"/>
        <v>6591.2994686505835</v>
      </c>
      <c r="BY185" s="46">
        <f t="shared" si="32"/>
        <v>79095.593623806999</v>
      </c>
      <c r="BZ185" s="51">
        <f>VLOOKUP($C185,[2]PARAMETROS!$A:$I,7,0)</f>
        <v>42736</v>
      </c>
      <c r="CA185" s="50">
        <f>VLOOKUP($C185,[2]PARAMETROS!$A:$I,8,0)</f>
        <v>0</v>
      </c>
      <c r="CB185" s="50">
        <f>VLOOKUP($C185,[2]PARAMETROS!$A:$I,9,0)</f>
        <v>0</v>
      </c>
    </row>
    <row r="186" spans="1:80">
      <c r="A186" s="42" t="s">
        <v>390</v>
      </c>
      <c r="B186" s="42" t="s">
        <v>14</v>
      </c>
      <c r="C186" s="42" t="s">
        <v>390</v>
      </c>
      <c r="D186" s="43" t="s">
        <v>392</v>
      </c>
      <c r="E186" s="44" t="s">
        <v>62</v>
      </c>
      <c r="F186" s="44" t="s">
        <v>63</v>
      </c>
      <c r="G186" s="44">
        <v>2</v>
      </c>
      <c r="H186" s="45">
        <v>1393</v>
      </c>
      <c r="I186" s="46">
        <v>2786</v>
      </c>
      <c r="J186" s="46"/>
      <c r="K186" s="46"/>
      <c r="L186" s="46"/>
      <c r="M186" s="46"/>
      <c r="N186" s="46"/>
      <c r="O186" s="46"/>
      <c r="P186" s="46"/>
      <c r="Q186" s="46">
        <v>2786</v>
      </c>
      <c r="R186" s="46">
        <v>557.20000000000005</v>
      </c>
      <c r="S186" s="46">
        <v>41.79</v>
      </c>
      <c r="T186" s="46">
        <v>27.86</v>
      </c>
      <c r="U186" s="46">
        <v>5.5720000000000001</v>
      </c>
      <c r="V186" s="46">
        <v>69.650000000000006</v>
      </c>
      <c r="W186" s="46">
        <v>222.88</v>
      </c>
      <c r="X186" s="46">
        <v>83.58</v>
      </c>
      <c r="Y186" s="46">
        <v>16.716000000000001</v>
      </c>
      <c r="Z186" s="46">
        <v>1025.248</v>
      </c>
      <c r="AA186" s="46">
        <v>232.16666666666666</v>
      </c>
      <c r="AB186" s="46">
        <v>309.55555555555554</v>
      </c>
      <c r="AC186" s="46">
        <v>199.35377777777782</v>
      </c>
      <c r="AD186" s="46">
        <v>741.07600000000002</v>
      </c>
      <c r="AE186" s="46">
        <v>156.84</v>
      </c>
      <c r="AF186" s="46">
        <v>794</v>
      </c>
      <c r="AG186" s="46">
        <v>0</v>
      </c>
      <c r="AH186" s="46">
        <v>0</v>
      </c>
      <c r="AI186" s="46">
        <v>0</v>
      </c>
      <c r="AJ186" s="46">
        <v>0</v>
      </c>
      <c r="AK186" s="46">
        <v>9.44</v>
      </c>
      <c r="AL186" s="46">
        <v>0</v>
      </c>
      <c r="AM186" s="46">
        <v>960.28000000000009</v>
      </c>
      <c r="AN186" s="46">
        <v>2726.6040000000003</v>
      </c>
      <c r="AO186" s="46">
        <v>13.981055169753088</v>
      </c>
      <c r="AP186" s="46">
        <v>1.118484413580247</v>
      </c>
      <c r="AQ186" s="46">
        <v>0.55924220679012349</v>
      </c>
      <c r="AR186" s="46">
        <v>9.7510000000000012</v>
      </c>
      <c r="AS186" s="46">
        <v>3.5883680000000013</v>
      </c>
      <c r="AT186" s="46">
        <v>119.79799999999999</v>
      </c>
      <c r="AU186" s="46">
        <v>4.6433333333333335</v>
      </c>
      <c r="AV186" s="46">
        <v>153.4394831234568</v>
      </c>
      <c r="AW186" s="46">
        <v>38.694444444444443</v>
      </c>
      <c r="AX186" s="46">
        <v>22.907111111111114</v>
      </c>
      <c r="AY186" s="46">
        <v>0.58041666666666658</v>
      </c>
      <c r="AZ186" s="46">
        <v>9.2866666666666671</v>
      </c>
      <c r="BA186" s="46">
        <v>3.6114814814814813</v>
      </c>
      <c r="BB186" s="46">
        <v>27.629484296296301</v>
      </c>
      <c r="BC186" s="46">
        <v>102.70960466666666</v>
      </c>
      <c r="BD186" s="46">
        <v>308.45000000000005</v>
      </c>
      <c r="BE186" s="46">
        <v>308.45000000000005</v>
      </c>
      <c r="BF186" s="46">
        <v>411.15960466666672</v>
      </c>
      <c r="BG186" s="46">
        <v>132.23097222222222</v>
      </c>
      <c r="BH186" s="46"/>
      <c r="BI186" s="46">
        <v>0</v>
      </c>
      <c r="BJ186" s="46"/>
      <c r="BK186" s="46"/>
      <c r="BL186" s="46">
        <v>132.23097222222222</v>
      </c>
      <c r="BM186" s="46">
        <v>6209.434060012346</v>
      </c>
      <c r="BN186" s="46">
        <f t="shared" si="22"/>
        <v>-9.7021329494280017E-7</v>
      </c>
      <c r="BO186" s="46">
        <f t="shared" si="23"/>
        <v>-6.8561739509291353E-7</v>
      </c>
      <c r="BP186" s="47">
        <f t="shared" si="26"/>
        <v>8.5633802816901436</v>
      </c>
      <c r="BQ186" s="47">
        <f t="shared" si="24"/>
        <v>1.8591549295774654</v>
      </c>
      <c r="BR186" s="48">
        <v>2</v>
      </c>
      <c r="BS186" s="47">
        <f t="shared" si="27"/>
        <v>2.2535211267605644</v>
      </c>
      <c r="BT186" s="47">
        <f t="shared" si="28"/>
        <v>11.25</v>
      </c>
      <c r="BU186" s="47">
        <f t="shared" si="29"/>
        <v>12.676056338028173</v>
      </c>
      <c r="BV186" s="46">
        <f t="shared" si="25"/>
        <v>787.11135950998107</v>
      </c>
      <c r="BW186" s="46">
        <f t="shared" si="30"/>
        <v>787.11135785415036</v>
      </c>
      <c r="BX186" s="46">
        <f t="shared" si="31"/>
        <v>6996.5454178664968</v>
      </c>
      <c r="BY186" s="46">
        <f t="shared" si="32"/>
        <v>83958.545014397969</v>
      </c>
      <c r="BZ186" s="49">
        <f>VLOOKUP($C186,[2]PARAMETROS!$A:$I,7,0)</f>
        <v>43101</v>
      </c>
      <c r="CA186" s="50">
        <f>VLOOKUP($C186,[2]PARAMETROS!$A:$I,8,0)</f>
        <v>0</v>
      </c>
      <c r="CB186" s="50">
        <f>VLOOKUP($C186,[2]PARAMETROS!$A:$I,9,0)</f>
        <v>0</v>
      </c>
    </row>
    <row r="187" spans="1:80">
      <c r="A187" s="42" t="s">
        <v>390</v>
      </c>
      <c r="B187" s="42" t="s">
        <v>15</v>
      </c>
      <c r="C187" s="42" t="s">
        <v>390</v>
      </c>
      <c r="D187" s="43" t="s">
        <v>393</v>
      </c>
      <c r="E187" s="44" t="s">
        <v>62</v>
      </c>
      <c r="F187" s="44" t="s">
        <v>63</v>
      </c>
      <c r="G187" s="44">
        <v>2</v>
      </c>
      <c r="H187" s="45">
        <v>1393</v>
      </c>
      <c r="I187" s="46">
        <v>2786</v>
      </c>
      <c r="J187" s="46"/>
      <c r="K187" s="46"/>
      <c r="L187" s="46">
        <v>422.98776666666674</v>
      </c>
      <c r="M187" s="46"/>
      <c r="N187" s="46"/>
      <c r="O187" s="46"/>
      <c r="P187" s="46"/>
      <c r="Q187" s="46">
        <v>3208.9877666666666</v>
      </c>
      <c r="R187" s="46">
        <v>641.79755333333333</v>
      </c>
      <c r="S187" s="46">
        <v>48.134816499999999</v>
      </c>
      <c r="T187" s="46">
        <v>32.089877666666666</v>
      </c>
      <c r="U187" s="46">
        <v>6.4179755333333333</v>
      </c>
      <c r="V187" s="46">
        <v>80.224694166666666</v>
      </c>
      <c r="W187" s="46">
        <v>256.71902133333333</v>
      </c>
      <c r="X187" s="46">
        <v>96.269632999999999</v>
      </c>
      <c r="Y187" s="46">
        <v>19.2539266</v>
      </c>
      <c r="Z187" s="46">
        <v>1180.9074981333333</v>
      </c>
      <c r="AA187" s="46">
        <v>267.41564722222222</v>
      </c>
      <c r="AB187" s="46">
        <v>356.55419629629625</v>
      </c>
      <c r="AC187" s="46">
        <v>229.62090241481485</v>
      </c>
      <c r="AD187" s="46">
        <v>853.59074593333332</v>
      </c>
      <c r="AE187" s="46">
        <v>156.84</v>
      </c>
      <c r="AF187" s="46">
        <v>794</v>
      </c>
      <c r="AG187" s="46">
        <v>0</v>
      </c>
      <c r="AH187" s="46">
        <v>0</v>
      </c>
      <c r="AI187" s="46">
        <v>0</v>
      </c>
      <c r="AJ187" s="46">
        <v>0</v>
      </c>
      <c r="AK187" s="46">
        <v>9.44</v>
      </c>
      <c r="AL187" s="46">
        <v>0</v>
      </c>
      <c r="AM187" s="46">
        <v>960.28000000000009</v>
      </c>
      <c r="AN187" s="46">
        <v>2994.778244066667</v>
      </c>
      <c r="AO187" s="46">
        <v>16.103745515014147</v>
      </c>
      <c r="AP187" s="46">
        <v>1.2882996412011318</v>
      </c>
      <c r="AQ187" s="46">
        <v>0.64414982060056591</v>
      </c>
      <c r="AR187" s="46">
        <v>11.231457183333335</v>
      </c>
      <c r="AS187" s="46">
        <v>4.1331762434666679</v>
      </c>
      <c r="AT187" s="46">
        <v>137.98647396666667</v>
      </c>
      <c r="AU187" s="46">
        <v>5.3483129444444444</v>
      </c>
      <c r="AV187" s="46">
        <v>176.73561531472694</v>
      </c>
      <c r="AW187" s="46">
        <v>44.569274537037032</v>
      </c>
      <c r="AX187" s="46">
        <v>26.385010525925928</v>
      </c>
      <c r="AY187" s="46">
        <v>0.66853911805555555</v>
      </c>
      <c r="AZ187" s="46">
        <v>10.696625888888889</v>
      </c>
      <c r="BA187" s="46">
        <v>4.159798956790123</v>
      </c>
      <c r="BB187" s="46">
        <v>31.824363641824696</v>
      </c>
      <c r="BC187" s="46">
        <v>118.30361266852222</v>
      </c>
      <c r="BD187" s="46">
        <v>355.28078845238093</v>
      </c>
      <c r="BE187" s="46">
        <v>355.28078845238093</v>
      </c>
      <c r="BF187" s="46">
        <v>473.58440112090318</v>
      </c>
      <c r="BG187" s="46">
        <v>132.23097222222222</v>
      </c>
      <c r="BH187" s="46"/>
      <c r="BI187" s="46">
        <v>0</v>
      </c>
      <c r="BJ187" s="46"/>
      <c r="BK187" s="46"/>
      <c r="BL187" s="46">
        <v>132.23097222222222</v>
      </c>
      <c r="BM187" s="46">
        <v>6986.3169993911861</v>
      </c>
      <c r="BN187" s="46">
        <f t="shared" si="22"/>
        <v>-9.7021329494280017E-7</v>
      </c>
      <c r="BO187" s="46">
        <f t="shared" si="23"/>
        <v>-6.8561739509291353E-7</v>
      </c>
      <c r="BP187" s="47">
        <f t="shared" si="26"/>
        <v>8.5633802816901436</v>
      </c>
      <c r="BQ187" s="47">
        <f t="shared" si="24"/>
        <v>1.8591549295774654</v>
      </c>
      <c r="BR187" s="48">
        <v>2</v>
      </c>
      <c r="BS187" s="47">
        <f t="shared" si="27"/>
        <v>2.2535211267605644</v>
      </c>
      <c r="BT187" s="47">
        <f t="shared" si="28"/>
        <v>11.25</v>
      </c>
      <c r="BU187" s="47">
        <f t="shared" si="29"/>
        <v>12.676056338028173</v>
      </c>
      <c r="BV187" s="46">
        <f t="shared" si="25"/>
        <v>885.58947858617216</v>
      </c>
      <c r="BW187" s="46">
        <f t="shared" si="30"/>
        <v>885.58947693034145</v>
      </c>
      <c r="BX187" s="46">
        <f t="shared" si="31"/>
        <v>7871.9064763215274</v>
      </c>
      <c r="BY187" s="46">
        <f t="shared" si="32"/>
        <v>94462.877715858325</v>
      </c>
      <c r="BZ187" s="49">
        <f>VLOOKUP($C187,[2]PARAMETROS!$A:$I,7,0)</f>
        <v>43101</v>
      </c>
      <c r="CA187" s="50">
        <f>VLOOKUP($C187,[2]PARAMETROS!$A:$I,8,0)</f>
        <v>0</v>
      </c>
      <c r="CB187" s="50">
        <f>VLOOKUP($C187,[2]PARAMETROS!$A:$I,9,0)</f>
        <v>0</v>
      </c>
    </row>
    <row r="188" spans="1:80">
      <c r="A188" s="42" t="s">
        <v>390</v>
      </c>
      <c r="B188" s="42" t="s">
        <v>17</v>
      </c>
      <c r="C188" s="42" t="s">
        <v>390</v>
      </c>
      <c r="D188" s="43" t="s">
        <v>394</v>
      </c>
      <c r="E188" s="44" t="s">
        <v>62</v>
      </c>
      <c r="F188" s="44" t="s">
        <v>63</v>
      </c>
      <c r="G188" s="44">
        <v>1</v>
      </c>
      <c r="H188" s="45">
        <v>1511.38</v>
      </c>
      <c r="I188" s="46">
        <v>1511.38</v>
      </c>
      <c r="J188" s="46"/>
      <c r="K188" s="46"/>
      <c r="L188" s="46"/>
      <c r="M188" s="46"/>
      <c r="N188" s="46"/>
      <c r="O188" s="46"/>
      <c r="P188" s="46"/>
      <c r="Q188" s="46">
        <v>1511.38</v>
      </c>
      <c r="R188" s="46">
        <v>302.27600000000001</v>
      </c>
      <c r="S188" s="46">
        <v>22.6707</v>
      </c>
      <c r="T188" s="46">
        <v>15.113800000000001</v>
      </c>
      <c r="U188" s="46">
        <v>3.0227600000000003</v>
      </c>
      <c r="V188" s="46">
        <v>37.784500000000001</v>
      </c>
      <c r="W188" s="46">
        <v>120.91040000000001</v>
      </c>
      <c r="X188" s="46">
        <v>45.3414</v>
      </c>
      <c r="Y188" s="46">
        <v>9.0682800000000015</v>
      </c>
      <c r="Z188" s="46">
        <v>556.18784000000005</v>
      </c>
      <c r="AA188" s="46">
        <v>125.94833333333334</v>
      </c>
      <c r="AB188" s="46">
        <v>167.93111111111111</v>
      </c>
      <c r="AC188" s="46">
        <v>108.14763555555558</v>
      </c>
      <c r="AD188" s="46">
        <v>402.02708000000007</v>
      </c>
      <c r="AE188" s="46">
        <v>71.3172</v>
      </c>
      <c r="AF188" s="46">
        <v>397</v>
      </c>
      <c r="AG188" s="46">
        <v>0</v>
      </c>
      <c r="AH188" s="46">
        <v>0</v>
      </c>
      <c r="AI188" s="46">
        <v>0</v>
      </c>
      <c r="AJ188" s="46">
        <v>0</v>
      </c>
      <c r="AK188" s="46">
        <v>4.72</v>
      </c>
      <c r="AL188" s="46">
        <v>0</v>
      </c>
      <c r="AM188" s="46">
        <v>473.03720000000004</v>
      </c>
      <c r="AN188" s="46">
        <v>1431.2521200000001</v>
      </c>
      <c r="AO188" s="46">
        <v>7.584596971450619</v>
      </c>
      <c r="AP188" s="46">
        <v>0.60676775771604952</v>
      </c>
      <c r="AQ188" s="46">
        <v>0.30338387885802476</v>
      </c>
      <c r="AR188" s="46">
        <v>5.2898300000000011</v>
      </c>
      <c r="AS188" s="46">
        <v>1.946657440000001</v>
      </c>
      <c r="AT188" s="46">
        <v>64.989339999999999</v>
      </c>
      <c r="AU188" s="46">
        <v>2.518966666666667</v>
      </c>
      <c r="AV188" s="46">
        <v>83.239542714691368</v>
      </c>
      <c r="AW188" s="46">
        <v>20.991388888888888</v>
      </c>
      <c r="AX188" s="46">
        <v>12.426902222222225</v>
      </c>
      <c r="AY188" s="46">
        <v>0.31487083333333332</v>
      </c>
      <c r="AZ188" s="46">
        <v>5.037933333333334</v>
      </c>
      <c r="BA188" s="46">
        <v>1.9591962962962963</v>
      </c>
      <c r="BB188" s="46">
        <v>14.988747299259263</v>
      </c>
      <c r="BC188" s="46">
        <v>55.719038873333346</v>
      </c>
      <c r="BD188" s="46"/>
      <c r="BE188" s="46">
        <v>0</v>
      </c>
      <c r="BF188" s="46">
        <v>55.719038873333346</v>
      </c>
      <c r="BG188" s="46">
        <v>66.11548611111111</v>
      </c>
      <c r="BH188" s="46"/>
      <c r="BI188" s="46">
        <v>0</v>
      </c>
      <c r="BJ188" s="46"/>
      <c r="BK188" s="46"/>
      <c r="BL188" s="46">
        <v>66.11548611111111</v>
      </c>
      <c r="BM188" s="46">
        <v>3147.7061876991361</v>
      </c>
      <c r="BN188" s="46">
        <f t="shared" si="22"/>
        <v>-4.8510664747140009E-7</v>
      </c>
      <c r="BO188" s="46">
        <f t="shared" si="23"/>
        <v>-3.4280869754645676E-7</v>
      </c>
      <c r="BP188" s="47">
        <f t="shared" si="26"/>
        <v>8.5633802816901436</v>
      </c>
      <c r="BQ188" s="47">
        <f t="shared" si="24"/>
        <v>1.8591549295774654</v>
      </c>
      <c r="BR188" s="48">
        <v>2</v>
      </c>
      <c r="BS188" s="47">
        <f t="shared" si="27"/>
        <v>2.2535211267605644</v>
      </c>
      <c r="BT188" s="47">
        <f t="shared" si="28"/>
        <v>11.25</v>
      </c>
      <c r="BU188" s="47">
        <f t="shared" si="29"/>
        <v>12.676056338028173</v>
      </c>
      <c r="BV188" s="46">
        <f t="shared" si="25"/>
        <v>399.00500960339434</v>
      </c>
      <c r="BW188" s="46">
        <f t="shared" si="30"/>
        <v>399.00500877547898</v>
      </c>
      <c r="BX188" s="46">
        <f t="shared" si="31"/>
        <v>3546.711196474615</v>
      </c>
      <c r="BY188" s="46">
        <f t="shared" si="32"/>
        <v>42560.534357695382</v>
      </c>
      <c r="BZ188" s="49">
        <f>VLOOKUP($C188,[2]PARAMETROS!$A:$I,7,0)</f>
        <v>43101</v>
      </c>
      <c r="CA188" s="50">
        <f>VLOOKUP($C188,[2]PARAMETROS!$A:$I,8,0)</f>
        <v>0</v>
      </c>
      <c r="CB188" s="50">
        <f>VLOOKUP($C188,[2]PARAMETROS!$A:$I,9,0)</f>
        <v>0</v>
      </c>
    </row>
    <row r="189" spans="1:80">
      <c r="A189" s="42" t="s">
        <v>395</v>
      </c>
      <c r="B189" s="42" t="s">
        <v>66</v>
      </c>
      <c r="C189" s="42" t="s">
        <v>396</v>
      </c>
      <c r="D189" s="43" t="s">
        <v>397</v>
      </c>
      <c r="E189" s="44" t="s">
        <v>62</v>
      </c>
      <c r="F189" s="44" t="s">
        <v>63</v>
      </c>
      <c r="G189" s="44">
        <v>1</v>
      </c>
      <c r="H189" s="45">
        <v>1281.1600000000001</v>
      </c>
      <c r="I189" s="46">
        <v>1281.1600000000001</v>
      </c>
      <c r="J189" s="46"/>
      <c r="K189" s="46"/>
      <c r="L189" s="46"/>
      <c r="M189" s="46"/>
      <c r="N189" s="46"/>
      <c r="O189" s="46"/>
      <c r="P189" s="46"/>
      <c r="Q189" s="46">
        <v>1281.1600000000001</v>
      </c>
      <c r="R189" s="46">
        <v>256.23200000000003</v>
      </c>
      <c r="S189" s="46">
        <v>19.217400000000001</v>
      </c>
      <c r="T189" s="46">
        <v>12.8116</v>
      </c>
      <c r="U189" s="46">
        <v>2.5623200000000002</v>
      </c>
      <c r="V189" s="46">
        <v>32.029000000000003</v>
      </c>
      <c r="W189" s="46">
        <v>102.4928</v>
      </c>
      <c r="X189" s="46">
        <v>38.434800000000003</v>
      </c>
      <c r="Y189" s="46">
        <v>7.6869600000000009</v>
      </c>
      <c r="Z189" s="46">
        <v>471.46688</v>
      </c>
      <c r="AA189" s="46">
        <v>106.76333333333334</v>
      </c>
      <c r="AB189" s="46">
        <v>142.35111111111112</v>
      </c>
      <c r="AC189" s="46">
        <v>91.674115555555574</v>
      </c>
      <c r="AD189" s="46">
        <v>340.78856000000007</v>
      </c>
      <c r="AE189" s="46">
        <v>85.130399999999995</v>
      </c>
      <c r="AF189" s="46">
        <v>397</v>
      </c>
      <c r="AG189" s="46">
        <v>0</v>
      </c>
      <c r="AH189" s="46">
        <v>32.619999999999997</v>
      </c>
      <c r="AI189" s="46">
        <v>0</v>
      </c>
      <c r="AJ189" s="46">
        <v>0</v>
      </c>
      <c r="AK189" s="46">
        <v>4.72</v>
      </c>
      <c r="AL189" s="46">
        <v>0</v>
      </c>
      <c r="AM189" s="46">
        <v>519.47040000000004</v>
      </c>
      <c r="AN189" s="46">
        <v>1331.7258400000001</v>
      </c>
      <c r="AO189" s="46">
        <v>6.4292780478395075</v>
      </c>
      <c r="AP189" s="46">
        <v>0.51434224382716054</v>
      </c>
      <c r="AQ189" s="46">
        <v>0.25717112191358027</v>
      </c>
      <c r="AR189" s="46">
        <v>4.4840600000000013</v>
      </c>
      <c r="AS189" s="46">
        <v>1.6501340800000008</v>
      </c>
      <c r="AT189" s="46">
        <v>55.089880000000001</v>
      </c>
      <c r="AU189" s="46">
        <v>2.1352666666666669</v>
      </c>
      <c r="AV189" s="46">
        <v>70.560132160246923</v>
      </c>
      <c r="AW189" s="46">
        <v>17.79388888888889</v>
      </c>
      <c r="AX189" s="46">
        <v>10.533982222222223</v>
      </c>
      <c r="AY189" s="46">
        <v>0.26690833333333336</v>
      </c>
      <c r="AZ189" s="46">
        <v>4.2705333333333337</v>
      </c>
      <c r="BA189" s="46">
        <v>1.660762962962963</v>
      </c>
      <c r="BB189" s="46">
        <v>12.705595872592596</v>
      </c>
      <c r="BC189" s="46">
        <v>47.23167161333334</v>
      </c>
      <c r="BD189" s="46">
        <v>174.70363636363635</v>
      </c>
      <c r="BE189" s="46">
        <v>174.70363636363635</v>
      </c>
      <c r="BF189" s="46">
        <v>221.93530797696968</v>
      </c>
      <c r="BG189" s="46">
        <v>66.11548611111111</v>
      </c>
      <c r="BH189" s="46"/>
      <c r="BI189" s="46">
        <v>0</v>
      </c>
      <c r="BJ189" s="46"/>
      <c r="BK189" s="46"/>
      <c r="BL189" s="46">
        <v>66.11548611111111</v>
      </c>
      <c r="BM189" s="46">
        <v>2971.4967662483282</v>
      </c>
      <c r="BN189" s="46">
        <f t="shared" si="22"/>
        <v>-4.8510664747140009E-7</v>
      </c>
      <c r="BO189" s="46">
        <f t="shared" si="23"/>
        <v>-3.4280869754645676E-7</v>
      </c>
      <c r="BP189" s="47">
        <f t="shared" si="26"/>
        <v>8.6609686609686669</v>
      </c>
      <c r="BQ189" s="47">
        <f t="shared" si="24"/>
        <v>1.8803418803418819</v>
      </c>
      <c r="BR189" s="48">
        <v>3</v>
      </c>
      <c r="BS189" s="47">
        <f t="shared" si="27"/>
        <v>3.4188034188034218</v>
      </c>
      <c r="BT189" s="47">
        <f t="shared" si="28"/>
        <v>12.25</v>
      </c>
      <c r="BU189" s="47">
        <f t="shared" si="29"/>
        <v>13.960113960113972</v>
      </c>
      <c r="BV189" s="46">
        <f t="shared" si="25"/>
        <v>414.82433477379016</v>
      </c>
      <c r="BW189" s="46">
        <f t="shared" si="30"/>
        <v>414.8243339458748</v>
      </c>
      <c r="BX189" s="46">
        <f t="shared" si="31"/>
        <v>3386.3211001942032</v>
      </c>
      <c r="BY189" s="46">
        <f t="shared" si="32"/>
        <v>40635.853202330436</v>
      </c>
      <c r="BZ189" s="49">
        <f>VLOOKUP($C189,[2]PARAMETROS!$A:$I,7,0)</f>
        <v>43101</v>
      </c>
      <c r="CA189" s="50">
        <f>VLOOKUP($C189,[2]PARAMETROS!$A:$I,8,0)</f>
        <v>0</v>
      </c>
      <c r="CB189" s="50">
        <f>VLOOKUP($C189,[2]PARAMETROS!$A:$I,9,0)</f>
        <v>0</v>
      </c>
    </row>
    <row r="190" spans="1:80" s="57" customFormat="1">
      <c r="A190" s="54" t="s">
        <v>7</v>
      </c>
      <c r="B190" s="54"/>
      <c r="C190" s="54"/>
      <c r="D190" s="54"/>
      <c r="E190" s="54"/>
      <c r="F190" s="54"/>
      <c r="G190" s="55">
        <f>SUBTOTAL(9,G6:G189)</f>
        <v>706</v>
      </c>
      <c r="H190" s="56">
        <f t="shared" ref="H190:BO190" si="33">SUBTOTAL(9,H6:H189)</f>
        <v>337664.1286363636</v>
      </c>
      <c r="I190" s="56">
        <f t="shared" si="33"/>
        <v>1352813.105909087</v>
      </c>
      <c r="J190" s="56">
        <f t="shared" si="33"/>
        <v>7191.69</v>
      </c>
      <c r="K190" s="56">
        <f t="shared" si="33"/>
        <v>3434.4</v>
      </c>
      <c r="L190" s="56">
        <f t="shared" si="33"/>
        <v>10319.225069476195</v>
      </c>
      <c r="M190" s="56">
        <f t="shared" si="33"/>
        <v>0</v>
      </c>
      <c r="N190" s="56">
        <f t="shared" si="33"/>
        <v>0</v>
      </c>
      <c r="O190" s="56">
        <f t="shared" si="33"/>
        <v>0</v>
      </c>
      <c r="P190" s="56">
        <f t="shared" si="33"/>
        <v>348.53879999999998</v>
      </c>
      <c r="Q190" s="56">
        <f t="shared" si="33"/>
        <v>1374106.9597785627</v>
      </c>
      <c r="R190" s="56">
        <f t="shared" si="33"/>
        <v>274821.39195571328</v>
      </c>
      <c r="S190" s="56">
        <f t="shared" si="33"/>
        <v>20611.60439667854</v>
      </c>
      <c r="T190" s="56">
        <f t="shared" si="33"/>
        <v>13741.069597785681</v>
      </c>
      <c r="U190" s="56">
        <f t="shared" si="33"/>
        <v>2748.2139195571326</v>
      </c>
      <c r="V190" s="56">
        <f t="shared" si="33"/>
        <v>34352.673994464159</v>
      </c>
      <c r="W190" s="56">
        <f t="shared" si="33"/>
        <v>109928.55678228545</v>
      </c>
      <c r="X190" s="56">
        <f t="shared" si="33"/>
        <v>41223.20879335708</v>
      </c>
      <c r="Y190" s="56">
        <f t="shared" si="33"/>
        <v>8244.6417586714178</v>
      </c>
      <c r="Z190" s="56">
        <f t="shared" si="33"/>
        <v>505671.36119851313</v>
      </c>
      <c r="AA190" s="56">
        <f t="shared" si="33"/>
        <v>114508.91331488076</v>
      </c>
      <c r="AB190" s="56">
        <f t="shared" si="33"/>
        <v>152678.55108650774</v>
      </c>
      <c r="AC190" s="56">
        <f t="shared" si="33"/>
        <v>98324.986899710653</v>
      </c>
      <c r="AD190" s="56">
        <f t="shared" si="33"/>
        <v>365512.45130109927</v>
      </c>
      <c r="AE190" s="56">
        <f t="shared" si="33"/>
        <v>88915.533845454585</v>
      </c>
      <c r="AF190" s="56">
        <f t="shared" si="33"/>
        <v>267055.59999999992</v>
      </c>
      <c r="AG190" s="56">
        <f t="shared" si="33"/>
        <v>3442.92</v>
      </c>
      <c r="AH190" s="56">
        <f t="shared" si="33"/>
        <v>22803.799999999981</v>
      </c>
      <c r="AI190" s="56">
        <f t="shared" si="33"/>
        <v>379.1</v>
      </c>
      <c r="AJ190" s="56">
        <f t="shared" si="33"/>
        <v>0</v>
      </c>
      <c r="AK190" s="56">
        <f t="shared" si="33"/>
        <v>3332.3199999999842</v>
      </c>
      <c r="AL190" s="56">
        <f t="shared" si="33"/>
        <v>64749.639999999934</v>
      </c>
      <c r="AM190" s="56">
        <f t="shared" si="33"/>
        <v>450678.9138454544</v>
      </c>
      <c r="AN190" s="56">
        <f t="shared" si="33"/>
        <v>1321862.7263450678</v>
      </c>
      <c r="AO190" s="56">
        <f t="shared" si="33"/>
        <v>6895.7161571449597</v>
      </c>
      <c r="AP190" s="56">
        <f t="shared" si="33"/>
        <v>551.65729257159694</v>
      </c>
      <c r="AQ190" s="56">
        <f t="shared" si="33"/>
        <v>275.82864628579847</v>
      </c>
      <c r="AR190" s="56">
        <f t="shared" si="33"/>
        <v>4809.3743592249875</v>
      </c>
      <c r="AS190" s="56">
        <f t="shared" si="33"/>
        <v>1769.8497641947956</v>
      </c>
      <c r="AT190" s="56">
        <f t="shared" si="33"/>
        <v>59086.599270478357</v>
      </c>
      <c r="AU190" s="56">
        <f t="shared" si="33"/>
        <v>2290.1782662976143</v>
      </c>
      <c r="AV190" s="56">
        <f t="shared" si="33"/>
        <v>75679.203756198083</v>
      </c>
      <c r="AW190" s="56">
        <f t="shared" si="33"/>
        <v>19084.818885813467</v>
      </c>
      <c r="AX190" s="56">
        <f t="shared" si="33"/>
        <v>11298.21278040158</v>
      </c>
      <c r="AY190" s="56">
        <f t="shared" si="33"/>
        <v>286.27228328720173</v>
      </c>
      <c r="AZ190" s="56">
        <f t="shared" si="33"/>
        <v>4580.3565325952286</v>
      </c>
      <c r="BA190" s="56">
        <f t="shared" si="33"/>
        <v>1781.2497626759202</v>
      </c>
      <c r="BB190" s="56">
        <f t="shared" si="33"/>
        <v>13627.374970076607</v>
      </c>
      <c r="BC190" s="56">
        <f t="shared" si="33"/>
        <v>50658.285214850053</v>
      </c>
      <c r="BD190" s="56">
        <f t="shared" si="33"/>
        <v>21075.75067325386</v>
      </c>
      <c r="BE190" s="56">
        <f t="shared" si="33"/>
        <v>21075.75067325386</v>
      </c>
      <c r="BF190" s="56">
        <f t="shared" si="33"/>
        <v>71734.03588810387</v>
      </c>
      <c r="BG190" s="56">
        <f t="shared" si="33"/>
        <v>45263.179950252554</v>
      </c>
      <c r="BH190" s="56">
        <f t="shared" si="33"/>
        <v>0</v>
      </c>
      <c r="BI190" s="56">
        <f t="shared" si="33"/>
        <v>77.535666666666671</v>
      </c>
      <c r="BJ190" s="56">
        <f t="shared" si="33"/>
        <v>0</v>
      </c>
      <c r="BK190" s="56">
        <f t="shared" si="33"/>
        <v>0</v>
      </c>
      <c r="BL190" s="56">
        <f t="shared" si="33"/>
        <v>45340.715616919224</v>
      </c>
      <c r="BM190" s="56">
        <f t="shared" si="33"/>
        <v>2888723.6413848493</v>
      </c>
      <c r="BN190" s="56">
        <f t="shared" si="33"/>
        <v>-3.4248529311480723E-4</v>
      </c>
      <c r="BO190" s="56">
        <f t="shared" si="33"/>
        <v>-2.4202294046779779E-4</v>
      </c>
      <c r="BP190" s="54"/>
      <c r="BQ190" s="54"/>
      <c r="BR190" s="54"/>
      <c r="BS190" s="54"/>
      <c r="BT190" s="54"/>
      <c r="BU190" s="54"/>
      <c r="BV190" s="56">
        <f>SUBTOTAL(9,BV6:BV189)</f>
        <v>457492.0263144499</v>
      </c>
      <c r="BW190" s="56">
        <f t="shared" ref="BW190" si="34">SUBTOTAL(9,BW6:BW189)</f>
        <v>457492.02572994144</v>
      </c>
      <c r="BX190" s="56">
        <f>SUBTOTAL(9,BX6:BX189)</f>
        <v>3346215.6671147961</v>
      </c>
      <c r="BY190" s="56">
        <f>SUBTOTAL(9,BY6:BY189)</f>
        <v>40154588.005377583</v>
      </c>
      <c r="BZ190" s="54"/>
      <c r="CA190" s="54"/>
      <c r="CB190" s="54"/>
    </row>
    <row r="191" spans="1:80">
      <c r="L191" s="58"/>
      <c r="Q191" s="58">
        <v>1279010.25</v>
      </c>
      <c r="AH191" s="58"/>
    </row>
    <row r="192" spans="1:80">
      <c r="N192" s="58"/>
      <c r="AH192" s="58"/>
      <c r="BM192" s="58">
        <f>BM190*12</f>
        <v>34664683.696618192</v>
      </c>
    </row>
    <row r="193" spans="65:77">
      <c r="BM193" s="58"/>
      <c r="BN193" s="58">
        <f>BM192+'[1]RESUMO GERAL LIMPEZA'!$BM$172</f>
        <v>44259523.913964987</v>
      </c>
      <c r="BW193" s="58"/>
      <c r="BX193" s="58"/>
      <c r="BY193" s="58"/>
    </row>
    <row r="194" spans="65:77">
      <c r="BX194" s="58"/>
    </row>
    <row r="197" spans="65:77">
      <c r="BW197" s="58"/>
    </row>
  </sheetData>
  <sheetProtection sheet="1" objects="1" scenarios="1"/>
  <autoFilter ref="A5:CB192"/>
  <mergeCells count="19">
    <mergeCell ref="BN2:BW3"/>
    <mergeCell ref="BM2:BM4"/>
    <mergeCell ref="R3:Z3"/>
    <mergeCell ref="AA3:AD3"/>
    <mergeCell ref="AE3:AM3"/>
    <mergeCell ref="AN3:AN4"/>
    <mergeCell ref="AW3:BC3"/>
    <mergeCell ref="BD3:BE3"/>
    <mergeCell ref="BF3:BF4"/>
    <mergeCell ref="H2:Q3"/>
    <mergeCell ref="R2:AN2"/>
    <mergeCell ref="AO2:AV3"/>
    <mergeCell ref="AW2:BF2"/>
    <mergeCell ref="BG2:BL3"/>
    <mergeCell ref="BX2:BX4"/>
    <mergeCell ref="BY2:BY4"/>
    <mergeCell ref="BZ2:BZ4"/>
    <mergeCell ref="CA2:CA4"/>
    <mergeCell ref="CB2:CB4"/>
  </mergeCells>
  <conditionalFormatting sqref="BZ6">
    <cfRule type="cellIs" dxfId="1" priority="2" operator="lessThan">
      <formula>2017</formula>
    </cfRule>
  </conditionalFormatting>
  <conditionalFormatting sqref="BZ7:BZ189">
    <cfRule type="cellIs" dxfId="0" priority="1" operator="lessThan">
      <formula>2017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8"/>
  <sheetViews>
    <sheetView showGridLines="0" tabSelected="1" topLeftCell="B7" zoomScaleNormal="100" workbookViewId="0">
      <selection activeCell="Q11" sqref="Q11"/>
    </sheetView>
  </sheetViews>
  <sheetFormatPr defaultRowHeight="15"/>
  <cols>
    <col min="1" max="1" width="16.140625" customWidth="1"/>
    <col min="2" max="2" width="26.5703125" customWidth="1"/>
    <col min="3" max="3" width="21.42578125" customWidth="1"/>
    <col min="4" max="4" width="25.7109375" customWidth="1"/>
    <col min="5" max="5" width="24" customWidth="1"/>
    <col min="6" max="6" width="22.28515625" customWidth="1"/>
    <col min="7" max="7" width="23.7109375" customWidth="1"/>
    <col min="8" max="8" width="25.7109375" customWidth="1"/>
    <col min="9" max="9" width="18.28515625" customWidth="1"/>
    <col min="10" max="10" width="25.7109375" customWidth="1"/>
    <col min="11" max="11" width="17.140625" customWidth="1"/>
    <col min="12" max="12" width="25.7109375" customWidth="1"/>
    <col min="13" max="13" width="22.28515625" customWidth="1"/>
    <col min="14" max="14" width="23.42578125" customWidth="1"/>
    <col min="15" max="15" width="27.28515625" customWidth="1"/>
    <col min="16" max="16" width="25.7109375" customWidth="1"/>
    <col min="17" max="17" width="43.5703125" customWidth="1"/>
    <col min="18" max="18" width="20.28515625" customWidth="1"/>
  </cols>
  <sheetData>
    <row r="1" spans="1:18" ht="15.75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</row>
    <row r="2" spans="1:18" ht="15.75">
      <c r="A2" s="171" t="s">
        <v>42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</row>
    <row r="3" spans="1:18" ht="78.75">
      <c r="A3" s="126" t="s">
        <v>27</v>
      </c>
      <c r="B3" s="126" t="s">
        <v>20</v>
      </c>
      <c r="C3" s="127" t="s">
        <v>8</v>
      </c>
      <c r="D3" s="127" t="s">
        <v>655</v>
      </c>
      <c r="E3" s="127" t="s">
        <v>21</v>
      </c>
      <c r="F3" s="127" t="s">
        <v>22</v>
      </c>
      <c r="G3" s="127" t="s">
        <v>33</v>
      </c>
      <c r="H3" s="127" t="s">
        <v>34</v>
      </c>
      <c r="I3" s="127" t="s">
        <v>29</v>
      </c>
      <c r="J3" s="127" t="s">
        <v>23</v>
      </c>
      <c r="K3" s="127" t="s">
        <v>30</v>
      </c>
      <c r="L3" s="127" t="s">
        <v>24</v>
      </c>
      <c r="M3" s="127" t="s">
        <v>35</v>
      </c>
      <c r="N3" s="127" t="s">
        <v>36</v>
      </c>
      <c r="O3" s="127" t="s">
        <v>37</v>
      </c>
      <c r="P3" s="127" t="s">
        <v>38</v>
      </c>
      <c r="Q3" s="127" t="s">
        <v>19</v>
      </c>
      <c r="R3" s="1"/>
    </row>
    <row r="4" spans="1:18" ht="15.75">
      <c r="A4" s="82">
        <v>1</v>
      </c>
      <c r="B4" s="83" t="s">
        <v>3</v>
      </c>
      <c r="C4" s="84">
        <v>706</v>
      </c>
      <c r="D4" s="85">
        <v>34664683.696618192</v>
      </c>
      <c r="E4" s="86">
        <f>E6*0.7832</f>
        <v>2079843.5480486401</v>
      </c>
      <c r="F4" s="87">
        <f>F6*0.7832</f>
        <v>1469756.1072877056</v>
      </c>
      <c r="G4" s="87">
        <f>G6*0.7832</f>
        <v>554159.89167607226</v>
      </c>
      <c r="H4" s="87">
        <f>E4+F4+G4</f>
        <v>4103759.5470124176</v>
      </c>
      <c r="I4" s="88">
        <f>E4/H4</f>
        <v>0.50681418446233995</v>
      </c>
      <c r="J4" s="87">
        <f>J6*0.7832</f>
        <v>-4.1097494696360004E-3</v>
      </c>
      <c r="K4" s="89">
        <f>F4/H4</f>
        <v>0.35814869035338692</v>
      </c>
      <c r="L4" s="87">
        <f>L6*0.7832</f>
        <v>-2.9042229585427735E-3</v>
      </c>
      <c r="M4" s="88">
        <f>G4/H4</f>
        <v>0.13503712518427324</v>
      </c>
      <c r="N4" s="90">
        <f>N6*0.7832</f>
        <v>-1.0950142490506307E-3</v>
      </c>
      <c r="O4" s="87">
        <f>O6*0.7832</f>
        <v>5434036.0720637701</v>
      </c>
      <c r="P4" s="85">
        <f>Q4-D4-O4</f>
        <v>-624.5705831758678</v>
      </c>
      <c r="Q4" s="125">
        <f>0.7832*Q6</f>
        <v>40098095.198098786</v>
      </c>
      <c r="R4" s="3"/>
    </row>
    <row r="5" spans="1:18" ht="15.75">
      <c r="A5" s="82">
        <v>2</v>
      </c>
      <c r="B5" s="83" t="s">
        <v>4</v>
      </c>
      <c r="C5" s="84">
        <v>285</v>
      </c>
      <c r="D5" s="85">
        <v>9594840.2173467949</v>
      </c>
      <c r="E5" s="86">
        <f>E6-E4</f>
        <v>575727.88715136005</v>
      </c>
      <c r="F5" s="87">
        <f>F6-F4</f>
        <v>406847.70692029432</v>
      </c>
      <c r="G5" s="87">
        <f>G6-G4</f>
        <v>153398.70341595053</v>
      </c>
      <c r="H5" s="87">
        <f>E5+F5+G5</f>
        <v>1135974.2974876049</v>
      </c>
      <c r="I5" s="88">
        <f>E5/H5</f>
        <v>0.50681418446233995</v>
      </c>
      <c r="J5" s="87">
        <f>J6-J4</f>
        <v>-1.1376323863854509E-3</v>
      </c>
      <c r="K5" s="89">
        <f>F5/H5</f>
        <v>0.35814869035338681</v>
      </c>
      <c r="L5" s="87">
        <f>L6-L4</f>
        <v>-8.039268863790517E-4</v>
      </c>
      <c r="M5" s="88">
        <f t="shared" ref="M5:M6" si="0">G5/H5</f>
        <v>0.13503712518427322</v>
      </c>
      <c r="N5" s="87">
        <f>N6-N4</f>
        <v>-3.0311426097315731E-4</v>
      </c>
      <c r="O5" s="87">
        <f>O6-O4</f>
        <v>1504212.2324098889</v>
      </c>
      <c r="P5" s="85">
        <f>Q5-D5-O5</f>
        <v>624.56626453064382</v>
      </c>
      <c r="Q5" s="125">
        <f>Q6-Q4</f>
        <v>11099677.016021214</v>
      </c>
      <c r="R5" s="3"/>
    </row>
    <row r="6" spans="1:18" s="6" customFormat="1" ht="15.75">
      <c r="A6" s="172" t="s">
        <v>7</v>
      </c>
      <c r="B6" s="172"/>
      <c r="C6" s="91">
        <f>C4+C5</f>
        <v>991</v>
      </c>
      <c r="D6" s="92">
        <v>44259523.920000002</v>
      </c>
      <c r="E6" s="92">
        <f>D6*6%</f>
        <v>2655571.4352000002</v>
      </c>
      <c r="F6" s="92">
        <f>4%*(D6+E6)</f>
        <v>1876603.814208</v>
      </c>
      <c r="G6" s="92">
        <v>707558.59509202279</v>
      </c>
      <c r="H6" s="92">
        <f>E6+F6+G6</f>
        <v>5239733.8445000229</v>
      </c>
      <c r="I6" s="93">
        <f>E6/H6</f>
        <v>0.50681418446233995</v>
      </c>
      <c r="J6" s="92">
        <f>I6*P6</f>
        <v>-5.2473818560214514E-3</v>
      </c>
      <c r="K6" s="93">
        <f>F6/H6</f>
        <v>0.35814869035338687</v>
      </c>
      <c r="L6" s="92">
        <f>K6*P6</f>
        <v>-3.7081498449218252E-3</v>
      </c>
      <c r="M6" s="94">
        <f t="shared" si="0"/>
        <v>0.13503712518427322</v>
      </c>
      <c r="N6" s="95">
        <f>M6*P6</f>
        <v>-1.398128510023788E-3</v>
      </c>
      <c r="O6" s="92">
        <v>6938248.304473659</v>
      </c>
      <c r="P6" s="92">
        <f>Q6-D6-O6</f>
        <v>-1.0353660210967064E-2</v>
      </c>
      <c r="Q6" s="109">
        <f>IF(Q10&gt;56437506.06,"VALOR ACIMA DO PREÇO MÁXIMO",IF(Q10&lt;=51197772.21,"VALOR INFERIOR AO CUSTO FIXO",Q10))</f>
        <v>51197772.214120001</v>
      </c>
      <c r="R6" s="3"/>
    </row>
    <row r="7" spans="1:18" ht="15.75">
      <c r="A7" s="81"/>
      <c r="B7" s="81"/>
      <c r="C7" s="81"/>
      <c r="D7" s="96"/>
      <c r="E7" s="81"/>
      <c r="F7" s="81"/>
      <c r="G7" s="81"/>
      <c r="H7" s="81"/>
      <c r="I7" s="81"/>
      <c r="J7" s="97"/>
      <c r="K7" s="97"/>
      <c r="L7" s="98"/>
      <c r="M7" s="98"/>
      <c r="N7" s="98"/>
      <c r="O7" s="99"/>
      <c r="P7" s="98"/>
      <c r="Q7" s="81"/>
    </row>
    <row r="8" spans="1:18" ht="15.75">
      <c r="A8" s="173" t="s">
        <v>43</v>
      </c>
      <c r="B8" s="173"/>
      <c r="C8" s="173"/>
      <c r="D8" s="173"/>
      <c r="E8" s="173"/>
      <c r="F8" s="173"/>
      <c r="G8" s="100"/>
      <c r="H8" s="81"/>
      <c r="I8" s="81"/>
      <c r="J8" s="81"/>
      <c r="K8" s="81"/>
      <c r="L8" s="81"/>
      <c r="M8" s="81"/>
      <c r="N8" s="174"/>
      <c r="O8" s="174"/>
      <c r="P8" s="101"/>
      <c r="Q8" s="81"/>
    </row>
    <row r="9" spans="1:18" ht="31.5">
      <c r="A9" s="102" t="s">
        <v>27</v>
      </c>
      <c r="B9" s="102" t="s">
        <v>28</v>
      </c>
      <c r="C9" s="103" t="s">
        <v>5</v>
      </c>
      <c r="D9" s="103" t="s">
        <v>25</v>
      </c>
      <c r="E9" s="103" t="s">
        <v>6</v>
      </c>
      <c r="F9" s="103" t="s">
        <v>26</v>
      </c>
      <c r="G9" s="104"/>
      <c r="H9" s="81"/>
      <c r="I9" s="81"/>
      <c r="J9" s="81"/>
      <c r="K9" s="81"/>
      <c r="L9" s="81"/>
      <c r="M9" s="81"/>
      <c r="N9" s="105"/>
      <c r="O9" s="106"/>
      <c r="P9" s="104"/>
      <c r="Q9" s="103" t="s">
        <v>41</v>
      </c>
    </row>
    <row r="10" spans="1:18" ht="21" customHeight="1">
      <c r="A10" s="107">
        <v>1</v>
      </c>
      <c r="B10" s="108" t="s">
        <v>3</v>
      </c>
      <c r="C10" s="175">
        <f>(J6)/D6</f>
        <v>-1.1855938318510163E-10</v>
      </c>
      <c r="D10" s="109">
        <f>D4*C10/C4/12</f>
        <v>-4.8510664747140009E-7</v>
      </c>
      <c r="E10" s="176">
        <f>L6/(D6+J6)</f>
        <v>-8.3781964127404946E-11</v>
      </c>
      <c r="F10" s="109">
        <f>(D4+J4)*E10/C4/12</f>
        <v>-3.4280869754645676E-7</v>
      </c>
      <c r="G10" s="110"/>
      <c r="H10" s="81"/>
      <c r="I10" s="81"/>
      <c r="J10" s="81"/>
      <c r="K10" s="81"/>
      <c r="L10" s="81"/>
      <c r="M10" s="81"/>
      <c r="N10" s="105"/>
      <c r="O10" s="106"/>
      <c r="P10" s="111"/>
      <c r="Q10" s="109">
        <v>51197772.214120001</v>
      </c>
    </row>
    <row r="11" spans="1:18" ht="15.75">
      <c r="A11" s="107">
        <v>2</v>
      </c>
      <c r="B11" s="108" t="s">
        <v>4</v>
      </c>
      <c r="C11" s="175"/>
      <c r="D11" s="109">
        <f>D5*C10/C5/12</f>
        <v>-3.3261939705504169E-7</v>
      </c>
      <c r="E11" s="176"/>
      <c r="F11" s="109">
        <f>(D5+J5)*E10/C5/12</f>
        <v>-2.3505104058556091E-7</v>
      </c>
      <c r="G11" s="81"/>
      <c r="H11" s="81"/>
      <c r="I11" s="81"/>
      <c r="J11" s="81"/>
      <c r="K11" s="81"/>
      <c r="L11" s="81"/>
      <c r="M11" s="81"/>
      <c r="N11" s="96"/>
      <c r="O11" s="96"/>
      <c r="P11" s="81"/>
      <c r="Q11" s="81"/>
    </row>
    <row r="12" spans="1:18" ht="15.75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98"/>
      <c r="Q12" s="81"/>
    </row>
    <row r="13" spans="1:18" ht="15.75">
      <c r="A13" s="81"/>
      <c r="B13" s="81"/>
      <c r="C13" s="81"/>
      <c r="D13" s="81"/>
      <c r="E13" s="81"/>
      <c r="F13" s="81"/>
      <c r="G13" s="112"/>
      <c r="H13" s="113"/>
      <c r="I13" s="81"/>
      <c r="J13" s="81"/>
      <c r="K13" s="81"/>
      <c r="L13" s="81"/>
      <c r="M13" s="81"/>
      <c r="N13" s="81"/>
      <c r="O13" s="81"/>
      <c r="P13" s="81"/>
      <c r="Q13" s="81"/>
    </row>
    <row r="14" spans="1:18" ht="15.75">
      <c r="A14" s="81"/>
      <c r="B14" s="81"/>
      <c r="C14" s="81"/>
      <c r="D14" s="81"/>
      <c r="E14" s="81"/>
      <c r="F14" s="81"/>
      <c r="G14" s="112"/>
      <c r="H14" s="113"/>
      <c r="I14" s="81"/>
      <c r="J14" s="81"/>
      <c r="K14" s="81"/>
      <c r="L14" s="81"/>
      <c r="M14" s="114"/>
      <c r="N14" s="81"/>
      <c r="O14" s="115"/>
      <c r="P14" s="115"/>
      <c r="Q14" s="81"/>
    </row>
    <row r="15" spans="1:18" ht="15.75">
      <c r="A15" s="81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98"/>
      <c r="N15" s="81"/>
      <c r="O15" s="97"/>
      <c r="P15" s="96"/>
      <c r="Q15" s="81"/>
    </row>
    <row r="16" spans="1:18" ht="15.75">
      <c r="A16" s="81"/>
      <c r="B16" s="81"/>
      <c r="C16" s="116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115"/>
      <c r="P16" s="96"/>
      <c r="Q16" s="81"/>
    </row>
    <row r="17" spans="1:18" ht="15.75">
      <c r="A17" s="81"/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96"/>
      <c r="P17" s="98"/>
      <c r="Q17" s="81"/>
    </row>
    <row r="18" spans="1:18" ht="15.75">
      <c r="A18" s="81"/>
      <c r="B18" s="81"/>
      <c r="C18" s="81"/>
      <c r="D18" s="81"/>
      <c r="E18" s="81"/>
      <c r="F18" s="81"/>
      <c r="G18" s="81"/>
      <c r="H18" s="81"/>
      <c r="I18" s="81"/>
      <c r="J18" s="81"/>
      <c r="K18" s="165"/>
      <c r="L18" s="165"/>
      <c r="M18" s="96"/>
      <c r="N18" s="96"/>
      <c r="O18" s="96"/>
      <c r="P18" s="81"/>
      <c r="Q18" s="81"/>
    </row>
    <row r="19" spans="1:18" ht="15.75">
      <c r="A19" s="81"/>
      <c r="B19" s="81"/>
      <c r="C19" s="81"/>
      <c r="D19" s="81"/>
      <c r="E19" s="81"/>
      <c r="F19" s="81"/>
      <c r="G19" s="81"/>
      <c r="H19" s="81"/>
      <c r="I19" s="81"/>
      <c r="J19" s="81"/>
      <c r="K19" s="115"/>
      <c r="L19" s="96"/>
      <c r="M19" s="96"/>
      <c r="N19" s="96"/>
      <c r="O19" s="96"/>
      <c r="P19" s="81"/>
      <c r="Q19" s="81"/>
    </row>
    <row r="20" spans="1:18" ht="27.75" customHeight="1">
      <c r="A20" s="166" t="s">
        <v>39</v>
      </c>
      <c r="B20" s="167"/>
      <c r="C20" s="167"/>
      <c r="D20" s="168"/>
      <c r="E20" s="81"/>
      <c r="F20" s="81"/>
      <c r="G20" s="81"/>
      <c r="H20" s="81"/>
      <c r="I20" s="81"/>
      <c r="J20" s="81"/>
      <c r="K20" s="96"/>
      <c r="L20" s="96"/>
      <c r="M20" s="96"/>
      <c r="N20" s="96"/>
      <c r="O20" s="81"/>
      <c r="P20" s="96"/>
      <c r="Q20" s="96"/>
      <c r="R20" s="4"/>
    </row>
    <row r="21" spans="1:18" ht="63">
      <c r="A21" s="117" t="s">
        <v>27</v>
      </c>
      <c r="B21" s="117" t="s">
        <v>28</v>
      </c>
      <c r="C21" s="117" t="s">
        <v>31</v>
      </c>
      <c r="D21" s="117" t="s">
        <v>32</v>
      </c>
      <c r="E21" s="81"/>
      <c r="F21" s="81"/>
      <c r="G21" s="81"/>
      <c r="H21" s="81"/>
      <c r="I21" s="81"/>
      <c r="J21" s="81"/>
      <c r="K21" s="96"/>
      <c r="L21" s="96"/>
      <c r="M21" s="96"/>
      <c r="N21" s="96"/>
      <c r="O21" s="81"/>
      <c r="P21" s="81"/>
      <c r="Q21" s="81"/>
    </row>
    <row r="22" spans="1:18" ht="15.75">
      <c r="A22" s="118">
        <v>1</v>
      </c>
      <c r="B22" s="119" t="s">
        <v>3</v>
      </c>
      <c r="C22" s="120">
        <f>'RESUMO GERAL APOIO'!BY190</f>
        <v>40154588.005377583</v>
      </c>
      <c r="D22" s="120">
        <f>Q4-C22</f>
        <v>-56492.80727879703</v>
      </c>
      <c r="E22" s="121"/>
      <c r="F22" s="122"/>
      <c r="G22" s="115"/>
      <c r="H22" s="96"/>
      <c r="I22" s="81"/>
      <c r="J22" s="81"/>
      <c r="K22" s="81"/>
      <c r="L22" s="81"/>
      <c r="M22" s="81"/>
      <c r="N22" s="81"/>
      <c r="O22" s="81"/>
      <c r="P22" s="81"/>
      <c r="Q22" s="81"/>
    </row>
    <row r="23" spans="1:18" ht="15.75">
      <c r="A23" s="118">
        <v>2</v>
      </c>
      <c r="B23" s="119" t="s">
        <v>4</v>
      </c>
      <c r="C23" s="120">
        <f>'RESUMO GERAL LIMPEZA'!BY171</f>
        <v>11043184.202707483</v>
      </c>
      <c r="D23" s="120">
        <f>Q5-C23</f>
        <v>56492.813313731924</v>
      </c>
      <c r="E23" s="121"/>
      <c r="F23" s="114"/>
      <c r="G23" s="81"/>
      <c r="H23" s="81"/>
      <c r="I23" s="81"/>
      <c r="J23" s="81"/>
      <c r="K23" s="81"/>
      <c r="L23" s="81"/>
      <c r="M23" s="81"/>
      <c r="N23" s="81"/>
      <c r="O23" s="81"/>
      <c r="P23" s="96"/>
      <c r="Q23" s="97"/>
    </row>
    <row r="24" spans="1:18" ht="15.75">
      <c r="A24" s="169" t="s">
        <v>40</v>
      </c>
      <c r="B24" s="170"/>
      <c r="C24" s="123">
        <f>'RESUMO GERAL APOIO'!BY190+'RESUMO GERAL LIMPEZA'!BY171</f>
        <v>51197772.208085068</v>
      </c>
      <c r="D24" s="124">
        <f>Q6-C24</f>
        <v>6.0349330306053162E-3</v>
      </c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98"/>
      <c r="Q24" s="81"/>
    </row>
    <row r="25" spans="1:18">
      <c r="L25" s="7"/>
      <c r="M25" s="7"/>
      <c r="N25" s="7"/>
      <c r="O25" s="5"/>
      <c r="P25" s="2"/>
    </row>
    <row r="26" spans="1:18">
      <c r="L26" s="2"/>
      <c r="M26" s="2"/>
      <c r="N26" s="2"/>
    </row>
    <row r="27" spans="1:18">
      <c r="L27" s="2"/>
      <c r="M27" s="2"/>
      <c r="N27" s="2"/>
    </row>
    <row r="28" spans="1:18">
      <c r="E28" s="4"/>
      <c r="L28" s="2"/>
      <c r="M28" s="2"/>
      <c r="N28" s="2"/>
    </row>
  </sheetData>
  <sheetProtection sheet="1" objects="1" scenarios="1"/>
  <protectedRanges>
    <protectedRange sqref="Q10" name="Intervalo1"/>
  </protectedRanges>
  <mergeCells count="9">
    <mergeCell ref="K18:L18"/>
    <mergeCell ref="A20:D20"/>
    <mergeCell ref="A24:B24"/>
    <mergeCell ref="A2:Q2"/>
    <mergeCell ref="A6:B6"/>
    <mergeCell ref="A8:F8"/>
    <mergeCell ref="N8:O8"/>
    <mergeCell ref="C10:C11"/>
    <mergeCell ref="E10:E1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showGridLines="0" workbookViewId="0">
      <selection activeCell="B13" sqref="B13:K18"/>
    </sheetView>
  </sheetViews>
  <sheetFormatPr defaultRowHeight="15"/>
  <sheetData>
    <row r="2" spans="2:11" ht="15.75">
      <c r="B2" s="177" t="s">
        <v>44</v>
      </c>
      <c r="C2" s="177"/>
      <c r="D2" s="177"/>
      <c r="E2" s="177"/>
      <c r="F2" s="177"/>
      <c r="G2" s="177"/>
      <c r="H2" s="177"/>
      <c r="I2" s="177"/>
      <c r="J2" s="177"/>
      <c r="K2" s="177"/>
    </row>
    <row r="3" spans="2:11" ht="15.75">
      <c r="B3" s="81"/>
      <c r="C3" s="81"/>
      <c r="D3" s="81"/>
      <c r="E3" s="81"/>
      <c r="F3" s="81"/>
      <c r="G3" s="81"/>
      <c r="H3" s="81"/>
      <c r="I3" s="81"/>
      <c r="J3" s="81"/>
      <c r="K3" s="81"/>
    </row>
    <row r="4" spans="2:11" ht="32.25" customHeight="1">
      <c r="B4" s="185" t="s">
        <v>656</v>
      </c>
      <c r="C4" s="186"/>
      <c r="D4" s="186"/>
      <c r="E4" s="186"/>
      <c r="F4" s="186"/>
      <c r="G4" s="186"/>
      <c r="H4" s="186"/>
      <c r="I4" s="186"/>
      <c r="J4" s="186"/>
      <c r="K4" s="187"/>
    </row>
    <row r="5" spans="2:11">
      <c r="B5" s="188"/>
      <c r="C5" s="189"/>
      <c r="D5" s="189"/>
      <c r="E5" s="189"/>
      <c r="F5" s="189"/>
      <c r="G5" s="189"/>
      <c r="H5" s="189"/>
      <c r="I5" s="189"/>
      <c r="J5" s="189"/>
      <c r="K5" s="190"/>
    </row>
    <row r="6" spans="2:11" ht="33.75" customHeight="1">
      <c r="B6" s="188"/>
      <c r="C6" s="189"/>
      <c r="D6" s="189"/>
      <c r="E6" s="189"/>
      <c r="F6" s="189"/>
      <c r="G6" s="189"/>
      <c r="H6" s="189"/>
      <c r="I6" s="189"/>
      <c r="J6" s="189"/>
      <c r="K6" s="190"/>
    </row>
    <row r="7" spans="2:11" ht="30.75" customHeight="1">
      <c r="B7" s="188"/>
      <c r="C7" s="189"/>
      <c r="D7" s="189"/>
      <c r="E7" s="189"/>
      <c r="F7" s="189"/>
      <c r="G7" s="189"/>
      <c r="H7" s="189"/>
      <c r="I7" s="189"/>
      <c r="J7" s="189"/>
      <c r="K7" s="190"/>
    </row>
    <row r="8" spans="2:11" ht="54" customHeight="1">
      <c r="B8" s="191"/>
      <c r="C8" s="192"/>
      <c r="D8" s="192"/>
      <c r="E8" s="192"/>
      <c r="F8" s="192"/>
      <c r="G8" s="192"/>
      <c r="H8" s="192"/>
      <c r="I8" s="192"/>
      <c r="J8" s="192"/>
      <c r="K8" s="193"/>
    </row>
    <row r="9" spans="2:11" ht="15" customHeight="1">
      <c r="B9" s="179" t="s">
        <v>657</v>
      </c>
      <c r="C9" s="180"/>
      <c r="D9" s="180"/>
      <c r="E9" s="180"/>
      <c r="F9" s="180"/>
      <c r="G9" s="180"/>
      <c r="H9" s="180"/>
      <c r="I9" s="180"/>
      <c r="J9" s="180"/>
      <c r="K9" s="181"/>
    </row>
    <row r="10" spans="2:11">
      <c r="B10" s="182"/>
      <c r="C10" s="183"/>
      <c r="D10" s="183"/>
      <c r="E10" s="183"/>
      <c r="F10" s="183"/>
      <c r="G10" s="183"/>
      <c r="H10" s="183"/>
      <c r="I10" s="183"/>
      <c r="J10" s="183"/>
      <c r="K10" s="184"/>
    </row>
    <row r="11" spans="2:11" ht="31.5" customHeight="1">
      <c r="B11" s="182"/>
      <c r="C11" s="183"/>
      <c r="D11" s="183"/>
      <c r="E11" s="183"/>
      <c r="F11" s="183"/>
      <c r="G11" s="183"/>
      <c r="H11" s="183"/>
      <c r="I11" s="183"/>
      <c r="J11" s="183"/>
      <c r="K11" s="184"/>
    </row>
    <row r="12" spans="2:11" ht="32.25" customHeight="1">
      <c r="B12" s="182"/>
      <c r="C12" s="183"/>
      <c r="D12" s="183"/>
      <c r="E12" s="183"/>
      <c r="F12" s="183"/>
      <c r="G12" s="183"/>
      <c r="H12" s="183"/>
      <c r="I12" s="183"/>
      <c r="J12" s="183"/>
      <c r="K12" s="184"/>
    </row>
    <row r="13" spans="2:11">
      <c r="B13" s="178" t="s">
        <v>658</v>
      </c>
      <c r="C13" s="178"/>
      <c r="D13" s="178"/>
      <c r="E13" s="178"/>
      <c r="F13" s="178"/>
      <c r="G13" s="178"/>
      <c r="H13" s="178"/>
      <c r="I13" s="178"/>
      <c r="J13" s="178"/>
      <c r="K13" s="178"/>
    </row>
    <row r="14" spans="2:11">
      <c r="B14" s="178"/>
      <c r="C14" s="178"/>
      <c r="D14" s="178"/>
      <c r="E14" s="178"/>
      <c r="F14" s="178"/>
      <c r="G14" s="178"/>
      <c r="H14" s="178"/>
      <c r="I14" s="178"/>
      <c r="J14" s="178"/>
      <c r="K14" s="178"/>
    </row>
    <row r="15" spans="2:11">
      <c r="B15" s="178"/>
      <c r="C15" s="178"/>
      <c r="D15" s="178"/>
      <c r="E15" s="178"/>
      <c r="F15" s="178"/>
      <c r="G15" s="178"/>
      <c r="H15" s="178"/>
      <c r="I15" s="178"/>
      <c r="J15" s="178"/>
      <c r="K15" s="178"/>
    </row>
    <row r="16" spans="2:11" ht="34.5" customHeight="1">
      <c r="B16" s="178"/>
      <c r="C16" s="178"/>
      <c r="D16" s="178"/>
      <c r="E16" s="178"/>
      <c r="F16" s="178"/>
      <c r="G16" s="178"/>
      <c r="H16" s="178"/>
      <c r="I16" s="178"/>
      <c r="J16" s="178"/>
      <c r="K16" s="178"/>
    </row>
    <row r="17" spans="2:11" ht="25.5" customHeight="1">
      <c r="B17" s="178"/>
      <c r="C17" s="178"/>
      <c r="D17" s="178"/>
      <c r="E17" s="178"/>
      <c r="F17" s="178"/>
      <c r="G17" s="178"/>
      <c r="H17" s="178"/>
      <c r="I17" s="178"/>
      <c r="J17" s="178"/>
      <c r="K17" s="178"/>
    </row>
    <row r="18" spans="2:11" ht="47.25" customHeight="1">
      <c r="B18" s="178"/>
      <c r="C18" s="178"/>
      <c r="D18" s="178"/>
      <c r="E18" s="178"/>
      <c r="F18" s="178"/>
      <c r="G18" s="178"/>
      <c r="H18" s="178"/>
      <c r="I18" s="178"/>
      <c r="J18" s="178"/>
      <c r="K18" s="178"/>
    </row>
  </sheetData>
  <sheetProtection sheet="1" objects="1" scenarios="1"/>
  <mergeCells count="4">
    <mergeCell ref="B2:K2"/>
    <mergeCell ref="B13:K18"/>
    <mergeCell ref="B9:K12"/>
    <mergeCell ref="B4:K8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RESUMO GERAL LIMPEZA IMPOSTO CD</vt:lpstr>
      <vt:lpstr>RESUMO GERAL APOIO IMPOSTO CD</vt:lpstr>
      <vt:lpstr>RESUMO GERAL LIMPEZA IMPOSTO CL</vt:lpstr>
      <vt:lpstr>RESUMO GERAL APOIO IMPOSTO CL</vt:lpstr>
      <vt:lpstr>RESUMO GERAL LIMPEZA</vt:lpstr>
      <vt:lpstr>RESUMO GERAL APOIO</vt:lpstr>
      <vt:lpstr>LANCES DO PREGÃO</vt:lpstr>
      <vt:lpstr>INSTRUÇÃO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 MG</dc:creator>
  <cp:lastModifiedBy>Simone de Oliveira Capanema</cp:lastModifiedBy>
  <dcterms:created xsi:type="dcterms:W3CDTF">2015-08-18T15:42:05Z</dcterms:created>
  <dcterms:modified xsi:type="dcterms:W3CDTF">2019-02-15T12:54:16Z</dcterms:modified>
</cp:coreProperties>
</file>